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780" windowWidth="19440" windowHeight="9060"/>
  </bookViews>
  <sheets>
    <sheet name="ГПЗ 2015г." sheetId="1" r:id="rId1"/>
  </sheets>
  <definedNames>
    <definedName name="_xlnm._FilterDatabase" localSheetId="0" hidden="1">'ГПЗ 2015г.'!$A$16:$AO$1665</definedName>
    <definedName name="_xlnm.Print_Area" localSheetId="0">'ГПЗ 2015г.'!$A$1:$AA$1675</definedName>
  </definedNames>
  <calcPr calcId="145621"/>
</workbook>
</file>

<file path=xl/calcChain.xml><?xml version="1.0" encoding="utf-8"?>
<calcChain xmlns="http://schemas.openxmlformats.org/spreadsheetml/2006/main">
  <c r="W882" i="1" l="1"/>
  <c r="X842" i="1" l="1"/>
  <c r="X840" i="1"/>
  <c r="X838" i="1"/>
  <c r="W1664" i="1" l="1"/>
  <c r="X1583" i="1" l="1"/>
  <c r="X1585" i="1"/>
  <c r="X1587" i="1"/>
  <c r="X1589" i="1"/>
  <c r="X1591" i="1"/>
  <c r="X1593" i="1"/>
  <c r="X1595" i="1"/>
  <c r="X1660" i="1" l="1"/>
  <c r="X1661" i="1"/>
  <c r="X1662" i="1"/>
  <c r="X1659" i="1" l="1"/>
  <c r="X1176" i="1"/>
  <c r="X1652" i="1" l="1"/>
  <c r="X1653" i="1"/>
  <c r="X1654" i="1"/>
  <c r="X1655" i="1"/>
  <c r="X1656" i="1"/>
  <c r="X1657" i="1"/>
  <c r="X1658" i="1"/>
  <c r="X118" i="1" l="1"/>
  <c r="X970" i="1" l="1"/>
  <c r="X972" i="1"/>
  <c r="X974" i="1"/>
  <c r="X976" i="1"/>
  <c r="X979" i="1"/>
  <c r="X985" i="1"/>
  <c r="X987" i="1"/>
  <c r="X989" i="1"/>
  <c r="X991" i="1"/>
  <c r="X993" i="1"/>
  <c r="X994" i="1"/>
  <c r="X995" i="1"/>
  <c r="X997" i="1" l="1"/>
  <c r="X998"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1" i="1"/>
  <c r="X973" i="1"/>
  <c r="X975" i="1"/>
  <c r="X977" i="1"/>
  <c r="X978" i="1"/>
  <c r="X980" i="1"/>
  <c r="X981" i="1"/>
  <c r="X982" i="1"/>
  <c r="X983" i="1"/>
  <c r="X984" i="1"/>
  <c r="X986" i="1"/>
  <c r="X988" i="1"/>
  <c r="X990" i="1"/>
  <c r="X992" i="1"/>
  <c r="X996" i="1"/>
  <c r="X999" i="1"/>
  <c r="X1000" i="1"/>
  <c r="X1001" i="1"/>
  <c r="X1002" i="1"/>
  <c r="X1003" i="1"/>
  <c r="X1004" i="1"/>
  <c r="X1006" i="1"/>
  <c r="X1007" i="1"/>
  <c r="X1008" i="1"/>
  <c r="X1009" i="1"/>
  <c r="X1010" i="1"/>
  <c r="X1011" i="1"/>
  <c r="X1012" i="1"/>
  <c r="X1013" i="1"/>
  <c r="X1014" i="1"/>
  <c r="X1015" i="1"/>
  <c r="X1016" i="1"/>
  <c r="X1017" i="1"/>
  <c r="X1018" i="1"/>
  <c r="X1019" i="1"/>
  <c r="X1020" i="1"/>
  <c r="X1021" i="1"/>
  <c r="X1022" i="1"/>
  <c r="X1023" i="1"/>
  <c r="X1024"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4" i="1"/>
  <c r="X1155" i="1"/>
  <c r="X1156" i="1"/>
  <c r="X1157" i="1"/>
  <c r="X1158" i="1"/>
  <c r="X1159" i="1"/>
  <c r="X1160" i="1"/>
  <c r="X1161" i="1"/>
  <c r="X1162" i="1"/>
  <c r="X1163" i="1"/>
  <c r="X1164" i="1"/>
  <c r="X1165" i="1"/>
  <c r="X1166" i="1"/>
  <c r="X1167" i="1"/>
  <c r="X1168" i="1"/>
  <c r="X1169" i="1"/>
  <c r="X1170" i="1"/>
  <c r="X1171" i="1"/>
  <c r="X1172" i="1"/>
  <c r="X1173" i="1"/>
  <c r="X1174" i="1"/>
  <c r="X1175"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 r="X1388" i="1"/>
  <c r="X1389" i="1"/>
  <c r="X1390" i="1"/>
  <c r="X1391" i="1"/>
  <c r="X1392" i="1"/>
  <c r="X1393" i="1"/>
  <c r="X1394" i="1"/>
  <c r="X1395" i="1"/>
  <c r="X1396" i="1"/>
  <c r="X1397" i="1"/>
  <c r="X1398" i="1"/>
  <c r="X1399" i="1"/>
  <c r="X1400" i="1"/>
  <c r="X1401" i="1"/>
  <c r="X1402" i="1"/>
  <c r="X1403" i="1"/>
  <c r="X1404" i="1"/>
  <c r="X1405" i="1"/>
  <c r="X1406" i="1"/>
  <c r="X1407" i="1"/>
  <c r="X1408" i="1"/>
  <c r="X1409" i="1"/>
  <c r="X1411" i="1"/>
  <c r="X1412" i="1"/>
  <c r="X1413" i="1"/>
  <c r="X1414" i="1"/>
  <c r="X1415" i="1"/>
  <c r="X1416" i="1"/>
  <c r="X1417" i="1"/>
  <c r="X1418" i="1"/>
  <c r="X1419" i="1"/>
  <c r="X1420" i="1"/>
  <c r="X1421" i="1"/>
  <c r="X1422" i="1"/>
  <c r="X1423" i="1"/>
  <c r="X1424" i="1"/>
  <c r="X1425" i="1"/>
  <c r="X1426" i="1"/>
  <c r="X1427" i="1"/>
  <c r="X1428" i="1"/>
  <c r="X1429" i="1"/>
  <c r="X1430" i="1"/>
  <c r="X1431" i="1"/>
  <c r="X1432" i="1"/>
  <c r="X1433" i="1"/>
  <c r="X1434" i="1"/>
  <c r="X1435" i="1"/>
  <c r="X1436" i="1"/>
  <c r="X1437" i="1"/>
  <c r="X1438" i="1"/>
  <c r="X1439" i="1"/>
  <c r="X1440" i="1"/>
  <c r="X1441" i="1"/>
  <c r="X1442" i="1"/>
  <c r="X1443" i="1"/>
  <c r="X1444" i="1"/>
  <c r="X1445" i="1"/>
  <c r="X1446" i="1"/>
  <c r="X1447" i="1"/>
  <c r="X1448" i="1"/>
  <c r="X1449" i="1"/>
  <c r="X1450" i="1"/>
  <c r="X1451" i="1"/>
  <c r="X1452" i="1"/>
  <c r="X1453" i="1"/>
  <c r="X1454" i="1"/>
  <c r="X1455" i="1"/>
  <c r="X1456" i="1"/>
  <c r="X1457" i="1"/>
  <c r="X1458" i="1"/>
  <c r="X1459" i="1"/>
  <c r="X1460" i="1"/>
  <c r="X1461" i="1"/>
  <c r="X1462" i="1"/>
  <c r="X1463" i="1"/>
  <c r="X1464" i="1"/>
  <c r="X1465" i="1"/>
  <c r="X1466" i="1"/>
  <c r="X1467" i="1"/>
  <c r="X1468" i="1"/>
  <c r="X1469" i="1"/>
  <c r="X1470" i="1"/>
  <c r="X1471" i="1"/>
  <c r="X1472" i="1"/>
  <c r="X1473" i="1"/>
  <c r="X1475" i="1"/>
  <c r="X1476" i="1"/>
  <c r="X1477" i="1"/>
  <c r="X1478" i="1"/>
  <c r="X1479" i="1"/>
  <c r="X1480" i="1"/>
  <c r="X1481" i="1"/>
  <c r="X1482" i="1"/>
  <c r="X1483" i="1"/>
  <c r="X1484" i="1"/>
  <c r="X1485" i="1"/>
  <c r="X1486" i="1"/>
  <c r="X1487" i="1"/>
  <c r="X1488" i="1"/>
  <c r="X1489" i="1"/>
  <c r="X1490" i="1"/>
  <c r="X1491" i="1"/>
  <c r="X1492" i="1"/>
  <c r="X1493" i="1"/>
  <c r="X1494" i="1"/>
  <c r="X1495" i="1"/>
  <c r="X1496" i="1"/>
  <c r="X1497" i="1"/>
  <c r="X1498" i="1"/>
  <c r="X1499" i="1"/>
  <c r="X1500" i="1"/>
  <c r="X1501" i="1"/>
  <c r="X1502" i="1"/>
  <c r="X1503" i="1"/>
  <c r="X1504" i="1"/>
  <c r="X1505" i="1"/>
  <c r="X1506" i="1"/>
  <c r="X1507" i="1"/>
  <c r="X1508" i="1"/>
  <c r="X1509" i="1"/>
  <c r="X1510" i="1"/>
  <c r="X1511" i="1"/>
  <c r="X1512" i="1"/>
  <c r="X1513" i="1"/>
  <c r="X1514" i="1"/>
  <c r="X1515" i="1"/>
  <c r="X1516" i="1"/>
  <c r="X1517" i="1"/>
  <c r="X1518" i="1"/>
  <c r="X1519" i="1"/>
  <c r="X1520" i="1"/>
  <c r="X1521" i="1"/>
  <c r="X1522" i="1"/>
  <c r="X1523" i="1"/>
  <c r="X1524" i="1"/>
  <c r="X1525" i="1"/>
  <c r="X1526" i="1"/>
  <c r="X1527" i="1"/>
  <c r="X1528" i="1"/>
  <c r="X1529" i="1"/>
  <c r="X1530" i="1"/>
  <c r="X1531" i="1"/>
  <c r="X1532" i="1"/>
  <c r="X1533" i="1"/>
  <c r="X1534" i="1"/>
  <c r="X1535" i="1"/>
  <c r="X1536" i="1"/>
  <c r="X1537" i="1"/>
  <c r="X1539" i="1"/>
  <c r="X1540" i="1"/>
  <c r="X1541" i="1"/>
  <c r="X1542" i="1"/>
  <c r="X1543" i="1"/>
  <c r="X1544" i="1"/>
  <c r="X1545" i="1"/>
  <c r="X1546" i="1"/>
  <c r="X1547" i="1"/>
  <c r="X1548" i="1"/>
  <c r="X1549" i="1"/>
  <c r="X1550" i="1"/>
  <c r="X1551" i="1"/>
  <c r="X1552" i="1"/>
  <c r="X1553" i="1"/>
  <c r="X1554" i="1"/>
  <c r="X1555" i="1"/>
  <c r="X1556" i="1"/>
  <c r="X1557" i="1"/>
  <c r="X1558" i="1"/>
  <c r="X1559" i="1"/>
  <c r="X1560" i="1"/>
  <c r="X1561" i="1"/>
  <c r="X1562" i="1"/>
  <c r="X1563" i="1"/>
  <c r="X1564" i="1"/>
  <c r="X1565" i="1"/>
  <c r="X1566" i="1"/>
  <c r="X1567" i="1"/>
  <c r="X1568" i="1"/>
  <c r="X1569" i="1"/>
  <c r="X1570" i="1"/>
  <c r="X1571" i="1"/>
  <c r="X1572" i="1"/>
  <c r="X1573" i="1"/>
  <c r="X1574" i="1"/>
  <c r="X1575" i="1"/>
  <c r="X1576" i="1"/>
  <c r="X1577" i="1"/>
  <c r="X1578" i="1"/>
  <c r="X1579" i="1"/>
  <c r="X1580" i="1"/>
  <c r="X1581" i="1"/>
  <c r="X1582" i="1"/>
  <c r="X1584" i="1"/>
  <c r="X1586" i="1"/>
  <c r="X1588" i="1"/>
  <c r="X1590" i="1"/>
  <c r="X1592" i="1"/>
  <c r="X1594" i="1"/>
  <c r="X1596" i="1"/>
  <c r="X1597" i="1"/>
  <c r="X1598" i="1"/>
  <c r="X1599" i="1"/>
  <c r="X1600" i="1"/>
  <c r="X1601" i="1"/>
  <c r="X1602" i="1"/>
  <c r="X1603" i="1"/>
  <c r="X1604" i="1"/>
  <c r="X1605" i="1"/>
  <c r="X1606" i="1"/>
  <c r="X1607" i="1"/>
  <c r="X1608" i="1"/>
  <c r="X1610" i="1"/>
  <c r="X1611" i="1"/>
  <c r="X1612" i="1"/>
  <c r="X1613" i="1"/>
  <c r="X1614" i="1"/>
  <c r="X1615" i="1"/>
  <c r="X1616" i="1"/>
  <c r="X1617" i="1"/>
  <c r="X1618" i="1"/>
  <c r="X1619" i="1"/>
  <c r="X1620" i="1"/>
  <c r="X1621" i="1"/>
  <c r="X1622" i="1"/>
  <c r="X1623" i="1"/>
  <c r="X1624" i="1"/>
  <c r="X1625" i="1"/>
  <c r="X1626" i="1"/>
  <c r="X1627" i="1"/>
  <c r="X1628" i="1"/>
  <c r="X1629" i="1"/>
  <c r="X1630" i="1"/>
  <c r="X1631" i="1"/>
  <c r="X1632" i="1"/>
  <c r="X1633" i="1"/>
  <c r="X1634" i="1"/>
  <c r="X1635" i="1"/>
  <c r="X1636" i="1"/>
  <c r="X1637" i="1"/>
  <c r="X1638" i="1"/>
  <c r="X1639" i="1"/>
  <c r="X1640" i="1"/>
  <c r="X1641" i="1"/>
  <c r="X1642" i="1"/>
  <c r="X1643" i="1"/>
  <c r="X1644" i="1"/>
  <c r="X1645" i="1"/>
  <c r="X1646" i="1"/>
  <c r="X1647" i="1"/>
  <c r="X1648" i="1"/>
  <c r="X1649" i="1"/>
  <c r="X1650" i="1"/>
  <c r="X1651" i="1"/>
  <c r="X858" i="1" l="1"/>
  <c r="X884" i="1" l="1"/>
  <c r="X835" i="1"/>
  <c r="X843" i="1"/>
  <c r="X747" i="1" l="1"/>
  <c r="W327" i="1" l="1"/>
  <c r="X327" i="1" s="1"/>
  <c r="W324" i="1"/>
  <c r="X324" i="1" s="1"/>
  <c r="W286" i="1"/>
  <c r="X286" i="1" s="1"/>
  <c r="X303" i="1"/>
  <c r="W726" i="1" l="1"/>
  <c r="X311" i="1" l="1"/>
  <c r="X312" i="1"/>
  <c r="X279" i="1"/>
  <c r="X280" i="1"/>
  <c r="X839" i="1"/>
  <c r="X836" i="1"/>
  <c r="X834" i="1" l="1"/>
  <c r="X833" i="1"/>
  <c r="X832" i="1"/>
  <c r="X831" i="1"/>
  <c r="X830" i="1"/>
  <c r="X829" i="1"/>
  <c r="X828" i="1"/>
  <c r="X827" i="1"/>
  <c r="X826" i="1"/>
  <c r="X825" i="1"/>
  <c r="X789" i="1"/>
  <c r="X770" i="1"/>
  <c r="X767" i="1"/>
  <c r="X754" i="1"/>
  <c r="X753" i="1"/>
  <c r="X750" i="1"/>
  <c r="X746" i="1"/>
  <c r="X745" i="1"/>
  <c r="X744" i="1"/>
  <c r="X743" i="1"/>
  <c r="X742" i="1"/>
  <c r="X739" i="1"/>
  <c r="X738" i="1"/>
  <c r="X737" i="1"/>
  <c r="X736" i="1"/>
  <c r="X735" i="1"/>
  <c r="X734" i="1" l="1"/>
  <c r="X733" i="1" l="1"/>
  <c r="X732" i="1"/>
  <c r="X731" i="1"/>
  <c r="X729" i="1"/>
  <c r="X728" i="1"/>
  <c r="X364" i="1" l="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s="1"/>
  <c r="U336" i="1"/>
  <c r="X335" i="1"/>
  <c r="X334" i="1" s="1"/>
  <c r="U334" i="1"/>
  <c r="X333" i="1" s="1"/>
  <c r="U333" i="1"/>
  <c r="X332" i="1"/>
  <c r="X331" i="1"/>
  <c r="X330" i="1"/>
  <c r="X329" i="1" s="1"/>
  <c r="U329" i="1"/>
  <c r="X328" i="1"/>
  <c r="X326" i="1"/>
  <c r="X325" i="1" s="1"/>
  <c r="U325" i="1"/>
  <c r="X323" i="1" s="1"/>
  <c r="X322" i="1"/>
  <c r="U322" i="1"/>
  <c r="X320" i="1"/>
  <c r="X319" i="1" s="1"/>
  <c r="U319" i="1"/>
  <c r="X318" i="1"/>
  <c r="X317" i="1"/>
  <c r="X316" i="1"/>
  <c r="X315" i="1" s="1"/>
  <c r="U315" i="1"/>
  <c r="X314" i="1"/>
  <c r="X313" i="1" s="1"/>
  <c r="U313" i="1"/>
  <c r="X309" i="1"/>
  <c r="X307" i="1"/>
  <c r="X306" i="1"/>
  <c r="X305" i="1"/>
  <c r="X304" i="1" s="1"/>
  <c r="U304" i="1"/>
  <c r="X302" i="1"/>
  <c r="X301" i="1"/>
  <c r="X299" i="1"/>
  <c r="X298" i="1"/>
  <c r="X296" i="1"/>
  <c r="X295" i="1" s="1"/>
  <c r="U295" i="1"/>
  <c r="X294" i="1"/>
  <c r="X292" i="1"/>
  <c r="X290" i="1"/>
  <c r="X288" i="1"/>
  <c r="X287" i="1" s="1"/>
  <c r="U287" i="1"/>
  <c r="X285" i="1"/>
  <c r="X284" i="1"/>
  <c r="X282" i="1"/>
  <c r="X281" i="1" s="1"/>
  <c r="U281" i="1"/>
  <c r="X278" i="1"/>
  <c r="X277" i="1" s="1"/>
  <c r="U277" i="1"/>
  <c r="X276" i="1"/>
  <c r="X275" i="1" s="1"/>
  <c r="U275" i="1"/>
  <c r="X274" i="1"/>
  <c r="U273" i="1"/>
  <c r="X272" i="1"/>
  <c r="X271" i="1" s="1"/>
  <c r="U271" i="1"/>
  <c r="X270" i="1" s="1"/>
  <c r="U270" i="1"/>
  <c r="X269" i="1" s="1"/>
  <c r="U269" i="1"/>
  <c r="X268" i="1" s="1"/>
  <c r="U268" i="1"/>
  <c r="X267" i="1"/>
  <c r="X266" i="1"/>
  <c r="X265" i="1"/>
  <c r="X264" i="1" s="1"/>
  <c r="U264" i="1"/>
  <c r="X263" i="1"/>
  <c r="X262" i="1" s="1"/>
  <c r="U262" i="1"/>
  <c r="X261" i="1" s="1"/>
  <c r="U261" i="1"/>
  <c r="X260" i="1" s="1"/>
  <c r="U260" i="1"/>
  <c r="X259" i="1" s="1"/>
  <c r="U259" i="1"/>
  <c r="X258" i="1"/>
  <c r="X257" i="1" s="1"/>
  <c r="U257" i="1"/>
  <c r="X256" i="1" s="1"/>
  <c r="U256" i="1"/>
  <c r="X255" i="1" s="1"/>
  <c r="U255" i="1"/>
  <c r="X254" i="1" s="1"/>
  <c r="U254" i="1"/>
  <c r="X253" i="1" s="1"/>
  <c r="U253" i="1"/>
  <c r="X252" i="1"/>
  <c r="X251" i="1" s="1"/>
  <c r="U251" i="1"/>
  <c r="X250" i="1" s="1"/>
  <c r="U250" i="1"/>
  <c r="X249" i="1"/>
  <c r="X248" i="1"/>
  <c r="X247" i="1" s="1"/>
  <c r="U247" i="1"/>
  <c r="X246" i="1" s="1"/>
  <c r="U246" i="1"/>
  <c r="X245" i="1" s="1"/>
  <c r="U245" i="1"/>
  <c r="X244" i="1" s="1"/>
  <c r="U244" i="1"/>
  <c r="X243" i="1" s="1"/>
  <c r="U243" i="1"/>
  <c r="X242" i="1" s="1"/>
  <c r="U242" i="1"/>
  <c r="X241" i="1" s="1"/>
  <c r="U241" i="1"/>
  <c r="X240" i="1"/>
  <c r="X239" i="1"/>
  <c r="X238" i="1" s="1"/>
  <c r="U238" i="1"/>
  <c r="X237" i="1" s="1"/>
  <c r="U237" i="1"/>
  <c r="X236" i="1"/>
  <c r="X235" i="1"/>
  <c r="X234" i="1" s="1"/>
  <c r="U234" i="1"/>
  <c r="X233" i="1"/>
  <c r="X232" i="1"/>
  <c r="X231" i="1"/>
  <c r="X230" i="1"/>
  <c r="X229" i="1"/>
  <c r="X228" i="1" s="1"/>
  <c r="U228" i="1"/>
  <c r="X227" i="1" s="1"/>
  <c r="U227" i="1"/>
  <c r="X226" i="1" s="1"/>
  <c r="U226" i="1"/>
  <c r="X225" i="1"/>
  <c r="X224" i="1"/>
  <c r="X223" i="1" s="1"/>
  <c r="U223" i="1"/>
  <c r="X222" i="1" s="1"/>
  <c r="U222" i="1"/>
  <c r="X221" i="1" s="1"/>
  <c r="U221" i="1"/>
  <c r="X220" i="1" s="1"/>
  <c r="U220" i="1"/>
  <c r="X219" i="1" s="1"/>
  <c r="U219" i="1"/>
  <c r="X218" i="1" s="1"/>
  <c r="U218" i="1"/>
  <c r="X217" i="1"/>
  <c r="X216" i="1"/>
  <c r="X215" i="1"/>
  <c r="X214" i="1"/>
  <c r="X213" i="1"/>
  <c r="X212" i="1" s="1"/>
  <c r="U212" i="1"/>
  <c r="X211" i="1"/>
  <c r="X210" i="1"/>
  <c r="X209" i="1"/>
  <c r="X208" i="1"/>
  <c r="X207" i="1"/>
  <c r="X206" i="1"/>
  <c r="X205" i="1"/>
  <c r="X204" i="1" s="1"/>
  <c r="U204" i="1"/>
  <c r="X203" i="1" s="1"/>
  <c r="U203" i="1"/>
  <c r="X202" i="1" s="1"/>
  <c r="U202" i="1"/>
  <c r="X201" i="1"/>
  <c r="X200" i="1" s="1"/>
  <c r="U200" i="1"/>
  <c r="X199" i="1"/>
  <c r="X198" i="1"/>
  <c r="X197" i="1"/>
  <c r="X196" i="1"/>
  <c r="U196" i="1" l="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5" i="1" l="1"/>
  <c r="X22" i="1"/>
  <c r="X21" i="1"/>
  <c r="X20" i="1"/>
  <c r="X19" i="1"/>
  <c r="X18" i="1"/>
  <c r="X17" i="1"/>
  <c r="X841" i="1"/>
  <c r="X818" i="1"/>
  <c r="X816" i="1"/>
  <c r="X814" i="1"/>
  <c r="X812" i="1"/>
  <c r="X810" i="1"/>
  <c r="X808" i="1"/>
  <c r="X806" i="1"/>
  <c r="X804" i="1"/>
  <c r="X802" i="1"/>
  <c r="X800" i="1"/>
  <c r="X798" i="1"/>
  <c r="X796" i="1"/>
  <c r="X794" i="1"/>
  <c r="X792" i="1"/>
  <c r="X790" i="1"/>
  <c r="X787" i="1"/>
  <c r="X785" i="1"/>
  <c r="X783" i="1"/>
  <c r="X781" i="1"/>
  <c r="X779" i="1"/>
  <c r="X777" i="1"/>
  <c r="X775" i="1"/>
  <c r="X773" i="1"/>
  <c r="X771" i="1"/>
  <c r="X768" i="1"/>
  <c r="X765" i="1"/>
  <c r="X761" i="1"/>
  <c r="X759" i="1"/>
  <c r="X757" i="1"/>
  <c r="X755" i="1"/>
  <c r="X751" i="1"/>
  <c r="X740" i="1"/>
  <c r="X730" i="1"/>
  <c r="X882" i="1" l="1"/>
  <c r="X726" i="1"/>
  <c r="X1609" i="1"/>
  <c r="X1538" i="1"/>
  <c r="X1474" i="1"/>
  <c r="X1410" i="1"/>
  <c r="X1346" i="1"/>
  <c r="X1282" i="1"/>
  <c r="X1218" i="1"/>
  <c r="X1153" i="1"/>
  <c r="X1089" i="1"/>
  <c r="X1025" i="1"/>
  <c r="X1005" i="1"/>
  <c r="X1664" i="1" s="1"/>
</calcChain>
</file>

<file path=xl/comments1.xml><?xml version="1.0" encoding="utf-8"?>
<comments xmlns="http://schemas.openxmlformats.org/spreadsheetml/2006/main">
  <authors>
    <author>Мусина Жанат Махсоткызы</author>
  </authors>
  <commentList>
    <comment ref="A1171" authorId="0">
      <text>
        <r>
          <rPr>
            <b/>
            <sz val="8"/>
            <color indexed="81"/>
            <rFont val="Tahoma"/>
            <family val="2"/>
            <charset val="204"/>
          </rPr>
          <t>Мусина Жанат Махсоткызы:</t>
        </r>
        <r>
          <rPr>
            <sz val="8"/>
            <color indexed="81"/>
            <rFont val="Tahoma"/>
            <family val="2"/>
            <charset val="204"/>
          </rPr>
          <t xml:space="preserve">
</t>
        </r>
        <r>
          <rPr>
            <sz val="14"/>
            <color indexed="81"/>
            <rFont val="Tahoma"/>
            <family val="2"/>
            <charset val="204"/>
          </rPr>
          <t xml:space="preserve">Пример, даты изменены.
</t>
        </r>
      </text>
    </comment>
  </commentList>
</comments>
</file>

<file path=xl/sharedStrings.xml><?xml version="1.0" encoding="utf-8"?>
<sst xmlns="http://schemas.openxmlformats.org/spreadsheetml/2006/main" count="31232" uniqueCount="4634">
  <si>
    <t xml:space="preserve">№ </t>
  </si>
  <si>
    <t>Наименование организации</t>
  </si>
  <si>
    <t>Код  ТРУ</t>
  </si>
  <si>
    <t xml:space="preserve">Наименование закупаемых товаров, работ и услуг </t>
  </si>
  <si>
    <t>Сатып алынатын тауарлардың, жұмыстардың және қызметтердің атауы</t>
  </si>
  <si>
    <t>Краткая характеристика (описание) товаров, работ и услуг</t>
  </si>
  <si>
    <t>Тауарлардың, жұмыстардың және қызметтердің қысқаша сипаттамасы (сипаты)</t>
  </si>
  <si>
    <t>Дополнительная характеристика</t>
  </si>
  <si>
    <t>Қосымша сипаттама</t>
  </si>
  <si>
    <t>Способ закупок</t>
  </si>
  <si>
    <t>Прогноз местного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</si>
  <si>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</si>
  <si>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</si>
  <si>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</si>
  <si>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</si>
  <si>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</si>
  <si>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</si>
  <si>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</si>
  <si>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</si>
  <si>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</si>
  <si>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</si>
  <si>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</si>
  <si>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</si>
  <si>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</si>
  <si>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</si>
  <si>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</si>
  <si>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</si>
  <si>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4 қ</t>
  </si>
  <si>
    <t>5 қ</t>
  </si>
  <si>
    <t>6 қ</t>
  </si>
  <si>
    <t>услуга</t>
  </si>
  <si>
    <t>ОИ</t>
  </si>
  <si>
    <t>65.12.11.00.00.00.02</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</si>
  <si>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</si>
  <si>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</si>
  <si>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Добровольное страхование работника от несчастных случаев при исполнении им (ими) трудовых (служебных) обязанностей.</t>
  </si>
  <si>
    <t xml:space="preserve">авансовый платеж - 0%,оплата в течении 30 рабочих дней с момента  подписания акта оказанных услуг. </t>
  </si>
  <si>
    <t xml:space="preserve">Услуги консультационные в области экологии  </t>
  </si>
  <si>
    <t>УМГ "Актобе" г.Актобе ул. Есет батыра 39А.</t>
  </si>
  <si>
    <t>Услуги по верификации документов для получения квот и участия в Системе торговли квотами парниковых газов</t>
  </si>
  <si>
    <t>УМГ "Тараз", Таразское ЛПУ: Жамбылская обл, Жамбылский район, с.Акбулым</t>
  </si>
  <si>
    <t>ББШ УМГ "Актобе" г.Актобе ул. Есет батыра 39А.</t>
  </si>
  <si>
    <t>ББШ Южный Акбулакское  ЛПУ, ЮКО,Сайрам-ский район, с.Акбулак</t>
  </si>
  <si>
    <t>68.20.12.00.00.00.03</t>
  </si>
  <si>
    <t>Услуги по аренде гаража</t>
  </si>
  <si>
    <t>Гараж жалдау қызметтері</t>
  </si>
  <si>
    <t>Аренда гаража для ТС</t>
  </si>
  <si>
    <t>КҚ үшін гараж жалдау</t>
  </si>
  <si>
    <t>авансовый платеж - 0%, оставшаяся часть в течение 10 рабочих дней с момента подписания акта приема - передачи  оказанных услуг</t>
  </si>
  <si>
    <t>71.20.14.10.00.00.00</t>
  </si>
  <si>
    <t>Услуги по техническому контролю (осмотру) дорожных транспортных средств</t>
  </si>
  <si>
    <t>Жол көлік құралдарын техникалық бақылау (тексеру) қызметтері</t>
  </si>
  <si>
    <t xml:space="preserve">Услуги по техническому контролю (осмотру) дорожных транспортных средств </t>
  </si>
  <si>
    <t>В соответствии с требований Министерства транспорта и коммуникаций Комитета транспортного контроля РК за №16-01-16-05/1821 от 21.12.2011 г.</t>
  </si>
  <si>
    <t>ҚР Көлік және коммуникациялар министрлігі Көлік бақылау комитетінің 21.12.2011ж. №16-01-16-05/1821 талаптарына сәйкес</t>
  </si>
  <si>
    <t xml:space="preserve">     АО "Интергаз Центральная Азия"  </t>
  </si>
  <si>
    <t>39.00.23.16.10.00.00</t>
  </si>
  <si>
    <t>Услуги инвентаризации источников выбросов парниковых газов в атмосферу</t>
  </si>
  <si>
    <t>Проведение обследования источников выбросов парниковых газов, определение видов и количества парниковых газов, с составлением сопутствующего отчета</t>
  </si>
  <si>
    <t>Инвентаризация выбрасов парниковых газов</t>
  </si>
  <si>
    <t>г.Астана, пр.Кабанбай батыра, 19</t>
  </si>
  <si>
    <t>Департамент инициатор</t>
  </si>
  <si>
    <t>ДПБ,ОТиОС</t>
  </si>
  <si>
    <t>ДЭМГиКС</t>
  </si>
  <si>
    <t>ББШ УМГ "Актау" г.Актау. Мангистауская обл.  9 мкр. БЦ «Елес», Мангистауская обл.</t>
  </si>
  <si>
    <t>55.90.12.11.00.00.00</t>
  </si>
  <si>
    <t>Услуги по предоставлению  помещений для проживания рабочих в общежитиях</t>
  </si>
  <si>
    <t>Жатақханаларды жұмысшылардың тұруы үшін үй-жайларды беру қызметтері</t>
  </si>
  <si>
    <t xml:space="preserve">Проживание производственного персонала, для обслуживания магистрального газопровода Жанажол-КС13. </t>
  </si>
  <si>
    <t>Жаңажол-КС13 магистральдық газ құбырына қызмет көрсету үшін өндірістік персоналдың тұруы</t>
  </si>
  <si>
    <t>Организация сервисного обслуживания легкового автотранспорта</t>
  </si>
  <si>
    <t>Жеңіл автокөлікке сервистік қызмет көрсетуді ұйымдастыру</t>
  </si>
  <si>
    <t>Содержание автотехники</t>
  </si>
  <si>
    <t>Автотехниканы күту</t>
  </si>
  <si>
    <t>45.20.30.10.10.00.00</t>
  </si>
  <si>
    <t>Услуги по мойке машин</t>
  </si>
  <si>
    <t>Машиналарды жуу жөніндегі қызметтер</t>
  </si>
  <si>
    <t>Комплекс услуг по мойке машин</t>
  </si>
  <si>
    <t>В соответствии с требованиями экологии и санитарных служб</t>
  </si>
  <si>
    <t>Экология және санитарлық қызметтердің талаптарына сәйкес</t>
  </si>
  <si>
    <t>ЦПЭ</t>
  </si>
  <si>
    <t>ОПРУ</t>
  </si>
  <si>
    <t>Услуга</t>
  </si>
  <si>
    <t>ЭОТТ</t>
  </si>
  <si>
    <t>УМГ "Уральск" г.Уральск ул Д.Нурпиисова 17/6</t>
  </si>
  <si>
    <t>УМГ "Южный" г.Алматы ул. Байтурсынова 46</t>
  </si>
  <si>
    <t>Начало с момента подписания  договора, окончание до 01 марта 2015г.</t>
  </si>
  <si>
    <t>УМГ "Тараз": Таразское ЛПУ, Жамбылс-кая обл, Жамбыл-ский район, с.Акбу-лым</t>
  </si>
  <si>
    <t>ББШ Южный  УМГ "Южный": г.Алматы, РЭУ "Шорнак"</t>
  </si>
  <si>
    <t>74.90.13.13.10.00.00</t>
  </si>
  <si>
    <t>Услуги</t>
  </si>
  <si>
    <t xml:space="preserve"> Ноябрь- декабрь  2014г.</t>
  </si>
  <si>
    <t>Западно-Казахстанская обл.
ПУАВРиСТ "Уральск"</t>
  </si>
  <si>
    <t>авансовый платеж - 0%, оставшаяся часть в течении 30 рабочих дней с момента подписания акта оказанных услуг</t>
  </si>
  <si>
    <t>Атырауская обл.
ПУАВРиСТ «Атырау»</t>
  </si>
  <si>
    <t>Актюбинская обл.
ПУАВРиСТ «Актобе»</t>
  </si>
  <si>
    <t>Западно-Казахстанская обл.
ПУАВРиСТ "Уральск" ТС "ИТЦ"</t>
  </si>
  <si>
    <t>Кызылординская обл.
ПУАВРиСТ "Южный" ТС "Кызылорда"</t>
  </si>
  <si>
    <t>Мангистауская обл.
ПУАВРиСТ «Актау»</t>
  </si>
  <si>
    <t>Жамбылская обл.
ПУАВРиСТ "Южный"
ТС "Тараз"</t>
  </si>
  <si>
    <t>Южно-Казахстанская обл.
ПУАВРиСТ "Южный"
ТС УКК "Шымкент"</t>
  </si>
  <si>
    <t>Алматинская обл.
ПУАВРиСТ "Южный"</t>
  </si>
  <si>
    <t>Актюбинская обл.
УМГ "Актобе"
Жанажолское ЛПУ</t>
  </si>
  <si>
    <t>Жамбылская обл.
УМГ "Тараз"
Таразское ЛПУ</t>
  </si>
  <si>
    <t>84.11.14.11.00.00.00</t>
  </si>
  <si>
    <t>Услуги по аккредитации лаборатории</t>
  </si>
  <si>
    <t>Зертхананы аккредиттеу қызметтері</t>
  </si>
  <si>
    <t>Заключение предаккредитационного договора по аккредитации поверочной лаборатории сл.МиАП,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</si>
  <si>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МжАТ қызметінің тексеру зертханасын аккредиттеу жөнінде аккредиттеу алды шартын жасасу, ҚР «Сәйкестікті бағалау саласында аккредиттеу туралы» Заңына сәйкес, зертхана орналасқан жерді материалдарды сараптау және зертхананы тексеру</t>
  </si>
  <si>
    <t>Западно-Казахстанская обл.
ИТЦ</t>
  </si>
  <si>
    <t>авансовый платёж - 100% в течение 15 рабочих дней с момента получения счёта на оказание услуги</t>
  </si>
  <si>
    <t>Заключение предаккредитационного договора по аккредитации испытательной лаборатории службы ПЭМ,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</si>
  <si>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ӨЭМ қызметінің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</si>
  <si>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Заключение предаккредитационного договора по аккредитации испытательной лаборатории контроля качества и технической диагностики, проведение экспертизы материалов и обследования лаборатории на месте расположения лаборатории в соответствии с законом РК "Об аккредитации в области оценки соответствия"</t>
  </si>
  <si>
    <t>Сапаны бақылайтын және техникалық диагностика жасайтын сынау зертханасын аккредиттеу жөніндегі аккредиттеу алды шартын жасасу, ҚР «Сәйкестікті бағалау саласында аккредиттеу туралы» Заңына сәйкес, зертхана орналасқан жерде материалдарды сараптау және зертхананы тексеру</t>
  </si>
  <si>
    <t>Западно-Казахстанская обл.
ПУАВРиСТ "Уральск"
ТС "ИТЦ"</t>
  </si>
  <si>
    <t>Услуги по предоставлению помещений для проживания рабочих в общежитиях</t>
  </si>
  <si>
    <t>Жамбылская обл.
ПУАВРиСТ "Южный" ТС "Тараз"</t>
  </si>
  <si>
    <t xml:space="preserve"> Алматинская обл.
ПУАВРиСТ "Южный"</t>
  </si>
  <si>
    <t xml:space="preserve"> Жамбылская обл.
ПУАВРиСТ "Южный" ТС "Тараз"</t>
  </si>
  <si>
    <t>52.21.19.30.16.10.00</t>
  </si>
  <si>
    <t>Услуги по техническому обслуживанию и содержанию подъездных путей</t>
  </si>
  <si>
    <t>Кіреберіс жолдарға техникалық қызмет көрсету және оларды күту қызметтері</t>
  </si>
  <si>
    <t>Техническое обслуживание железнодорожного тупика в п.Боранкул, для разгрузки трубной продукции на станции Опорная</t>
  </si>
  <si>
    <t>Опорная станциясында құбырлық өнімді түсіріп алу үшін Боранқұл к. теміржол тұйығына техникалық қызмет көрсету</t>
  </si>
  <si>
    <t>Мангистауская обл.
УМГ "Актау"
Опорненское ЛПУ
ж/д ст.Опорная</t>
  </si>
  <si>
    <t>43.22.12.10.13.00.00</t>
  </si>
  <si>
    <t>Услуги по техническому обслуживанию системы отопления</t>
  </si>
  <si>
    <t>Жылыту жүйесіне техникалық қызмет көрсету қызметтері</t>
  </si>
  <si>
    <t>Техническое обслуживание котельной</t>
  </si>
  <si>
    <t>Қазандыққа техникалық қызмет көрсету</t>
  </si>
  <si>
    <t>Южно-Казахстанская обл.
г.Шымкент, ул.К.Толеметова, 22
Учебно-курсовой комбинат АО "Интергаз Центральная Азия"</t>
  </si>
  <si>
    <t>06.20.10.00.00.00.40.10.2</t>
  </si>
  <si>
    <t>Газ природный</t>
  </si>
  <si>
    <t>Табиғи газ </t>
  </si>
  <si>
    <t>Смесь различных газообразных углеводородов, не растворенных в нефти, в газообразном состоянии (сырье)</t>
  </si>
  <si>
    <t>Қазақстан Республикасының 1 666 2007 СТ талаптарына сәйкес келетін газ  </t>
  </si>
  <si>
    <t>Газ на собственные нужды и потери, стравливание при проведении ремонтных работ для "БГР-ТБА", соответствующий требованиям СТ Республики Казахстан 1 666 2007</t>
  </si>
  <si>
    <t>Өзіндік қажеттіліктер мен шығындарға газ, "БГА-ТБА" газ құбырларына жөндеу жұмыстарын өткізген кезде газдан босату, Қазақстан Республикасы 1 666 2007 СТ талаптарына сәйкес келетін газ</t>
  </si>
  <si>
    <t>DDP</t>
  </si>
  <si>
    <t>Ежемесячно, со дня подписания договора по 31.12.15г.</t>
  </si>
  <si>
    <t>Авансовый платеж 0%, оплата по факту в течении 30 рабочих дней с момента подписания акта приема - передачи поставленных товаров</t>
  </si>
  <si>
    <t>Тысяча метров кубических</t>
  </si>
  <si>
    <t>ДТГ</t>
  </si>
  <si>
    <t>Газ на восполнение технических потерь в пластах при хранении в подземном хранилище газа "Полторацкое", соответствующий требованиям СТ Республики Казахстан 1 666 2007</t>
  </si>
  <si>
    <t>"Полторацкое"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</si>
  <si>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Газ на восполнение технических потерь в пластах при хранении в подземном хранилище газа "Акыр-Тобе", соответствующий требованиям СТ Республики Казахстан 1 666 2007</t>
  </si>
  <si>
    <t>"Ақыр-Төбе"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</si>
  <si>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"Южный" ПХГ "Акыр-Тобе", Жамбылская область</t>
  </si>
  <si>
    <t xml:space="preserve">     АО "Интергаз Центральная Азия"   </t>
  </si>
  <si>
    <t xml:space="preserve"> Газ на собственные нужды и потери, стравливание при проведении ремонтных работ для Газопровода "Средняя Азия-Центр" газ, соответствующий требованиям СТ Республики Казахстан 1 666 2007</t>
  </si>
  <si>
    <t>Өзіндік қажеттіліктер мен шығындарға газ, "Орталық Азия-Орталық" газ құбырына жөндеу жұмыстарын өткізген кезде газдан босату Қазақстан Республикасы 1 666 2007 СТ талаптарына сәйкес келетін газ</t>
  </si>
  <si>
    <t>УМГ "Атырау" Атырауская область, УМГ "Актау" Мангистауская область</t>
  </si>
  <si>
    <t xml:space="preserve"> Газ на собственные нужды и потери, стравливание при проведении ремонтных работ для газопровода "Союз"-"Оренбург-Новопсков" газ, соответствующий требованиям СТ Республики Казахстан 1 666 2007</t>
  </si>
  <si>
    <t>Өзіндік қажеттіліктер мен шығындарға газ, "Союз"-"Орынбор-Новопсков" газ құбырларына жөндеу жұмыстарын өткізген кезде газдан босату Қазақстан Республикасы 1 666 2007 СТ талаптарына сәйкес келетін газ</t>
  </si>
  <si>
    <t>УМГ "Уральск" Западно-Казахстанская область</t>
  </si>
  <si>
    <t xml:space="preserve">     АО "Интергаз Центральная Азия" </t>
  </si>
  <si>
    <t xml:space="preserve"> Газ на собственные нужды и потери для газопровода "Карталы - Рудный - Костанай" газ, соответствующий требованиям СТ Республики Казахстан 1 666 2007</t>
  </si>
  <si>
    <t>Өзіндік қажеттіліктер мен шығындарға газ, "Қарталы-Рудный-Қостанай" газ құбырына жөндеу жұмыстарын өткізген кезде газдан босату Қазақстан Республикасы 1 666 2007 СТ талаптарына сәйкес келетін газ</t>
  </si>
  <si>
    <t>УМГ "Актобе" Костанайская область</t>
  </si>
  <si>
    <t xml:space="preserve">  Газ на собственные нужды и потери, стравливание при проведении ремонтных работ для газопровода "Бухара-Урал", соответствующий требованиям СТ Республики Казахстан 1 666 2007</t>
  </si>
  <si>
    <t>Өзіндік қажеттіліктер мен шығындарға газ, "Бухара-Орал" газ құбырларына жөндеу жұмыстарын өткізген кезде газдан босату, Қазақстан Республикасы 1 666 2007 СТ талаптарына сәйкес келетін газ</t>
  </si>
  <si>
    <t>УМГ "Актобе" Актюбинская область</t>
  </si>
  <si>
    <t>Газ на восполнение технических потерь в пластах при хранении в подземном хранилище газа "Бозой", соответствующий требованиям СТ Республики Казахстан 1 666 2007</t>
  </si>
  <si>
    <t>"Бозой" жер асты қоймаларында сақтаған кезде қабаттардағы техникалық шығындарды толтыру Қазақстан Республикасы 1 666 2007 СТ талаптарына сәйкес келетін газ</t>
  </si>
  <si>
    <t>УМГ "Актобе" ПХГ "Бозой", Актюбинская область</t>
  </si>
  <si>
    <t xml:space="preserve">  Газ на собственные нужды и потери, стравливание при проведении ремонтных работ  для газопровода "Акшабулак-Кызылорда" газ, соответствующий требованиям СТ Республики Казахстан 1 666 2007</t>
  </si>
  <si>
    <t>Өзіндік қажеттіліктер мен шығындарға газ, "Ақшабұлақ-Қызылорда" газ құбырларына жөндеу жұмыстарын өткізген кезде газдан босату Қазақстан Республикасы 1 666 2007 СТ талаптарына сәйкес келетін газ</t>
  </si>
  <si>
    <t>Товары</t>
  </si>
  <si>
    <t>АО "Интергаз Центральная Азия"</t>
  </si>
  <si>
    <t>49.50.12.10.00.00.00</t>
  </si>
  <si>
    <t>Услуги транспортирования по трубопроводам газа горючего природного</t>
  </si>
  <si>
    <t>Табиғи жанар газын құбырлармен тасымалдау қызметтері</t>
  </si>
  <si>
    <t>Транспортировка газа по территории Кыргызской Республики по магистральному газопроводу «БГР-ТБА»</t>
  </si>
  <si>
    <t>БГА-ТБА магистральдық газ құбырымен Қырғыз Республикасы аумағы бойынша газды тасымалдау</t>
  </si>
  <si>
    <t>Кыргызская Республика</t>
  </si>
  <si>
    <t xml:space="preserve">Авансовый платеж 0%, оплата по факту в течении 30 рабочих дней с момента подписания акта приема - передачи оказанных услуг </t>
  </si>
  <si>
    <t>Транспортировка газа по территории Республики Узбекистан по магистральному газопроводу  «БГР-ТБА»</t>
  </si>
  <si>
    <t>БГА-ТБА магистральдық газ құбырымен Өзбекiстан  Республикасы аумағы бойынша газды тасымалдау</t>
  </si>
  <si>
    <t>Республика Узбекистан</t>
  </si>
  <si>
    <t xml:space="preserve">Авансовый платеж 100%, оставшаяся часть в течении 30 рабочих дней с момента подписания акта приема - передачи оказанных услуг </t>
  </si>
  <si>
    <t>68.20.12.00.00.00.01</t>
  </si>
  <si>
    <t>Услуги по аренде офисных помещений</t>
  </si>
  <si>
    <t>Аренда офисных помещений  с парковкой для автотранспорта, в том числе оплата  содержания, обслуживания, эксплуатации офиса и коммунальных расходов и всех затрат, связанные с предоставлению в аренду офисных помещений</t>
  </si>
  <si>
    <t xml:space="preserve">Автокөлік үшін көлік тұрағымен бірге офистік жайларды жалдау, соның ішінде офисті күтуге, қызмет көрсетуге, пайдалануға және коммуналдық шығындарға және офистік жайларды жалға беруге байланысты барлық шығындарға төлем жасау </t>
  </si>
  <si>
    <t>г. Астана, Центральный аппарат, пр-т Кабанбай батыра, д. 19</t>
  </si>
  <si>
    <t>авансовый  платеж-0%, оставшаяся часть в течении 30 рабочих дней с момента подписания акта приема-передачи оказанных услуг</t>
  </si>
  <si>
    <t>2015</t>
  </si>
  <si>
    <t xml:space="preserve">Мангистауская обл.,  г. Актау, АУП УМГ Актау, мкр. 9«А» зд. 4  БЦ «ЕЛЕС» </t>
  </si>
  <si>
    <t>Аренда офиса, в том числе оплата расходов на содержание, обслуживание, эксплуатацию офиса, коммунальных расходов и всех затрат, связанных с предоставлением в аренду офиса</t>
  </si>
  <si>
    <t xml:space="preserve">Офисті жалдау, соның ішінде офисті күту, қызмет көрсету, пайдалану шығындарына, коммуналдық шығындарға және офисті жалға беруге байланысты барлық шығындарға төлем жасау </t>
  </si>
  <si>
    <t>Жамбылская область, Жамбылский район, с. Акбұлым,   АУП  УМГ Тараз,  3 Переулок Автомобильный, д. 1А</t>
  </si>
  <si>
    <t>68.20.12.00.00.00.07</t>
  </si>
  <si>
    <t>Услуги по аренде складских помещений</t>
  </si>
  <si>
    <t xml:space="preserve">аренда складского помещения для хранения автошин и мебели </t>
  </si>
  <si>
    <t>автошиналар мен жиһазды сақтау үшін қойма жайын жалдау</t>
  </si>
  <si>
    <t>81.10.10.10.00.00.00</t>
  </si>
  <si>
    <t>Услуги по комплексному обслуживанию объектов</t>
  </si>
  <si>
    <t>Объектілерге кешенді қызмет көрсету жөніндегі қызметтер</t>
  </si>
  <si>
    <t>Комплексное обслуживание объектов (общая уборка интерьера, вывоз мусора, обеспечение охраны и безопасности, услуги почты, прачечной)</t>
  </si>
  <si>
    <t>Объектілерге кешенді қызмет көрсету (интерьерді жалпы жинастыру, қоқысты шығару, қорғауды және қауіпсіздікті қамтамасыз ету, почта, кір жуу қызметтері</t>
  </si>
  <si>
    <t xml:space="preserve">Офисті мерекелік безендіру, кабельдік теледидар, электрондық өткізу құжаттары, кіруді бақылау жүйесіне профилактикалық қызмет көрсету, химтазарту, аумақты қардан тазалау, аумақты көгалдандыру, қасбетті жуу, бейнебақылау жүйесіне қызмет көрсету, инженерлік жабдықты пайдалану, қызмет көрсету және жөндеу, офистік жабдықты санитарлық өңдеу, желдету және ауа баптау жүйелеріне сервистік қызмет көрсету, лифтілерге қызмет көрсету, өрт қауіпсіздігі жүйелеріне қызмет көрсету, қазандарға профилактикалық қызмет көрсету, қажетті керек-жарақпен, құрал-саймандармен, жабдықпен, шаруашылық тауарлармен, жуу құралдарымен жабдықтау, кір жуғыш орынның қызметтері, ғимаратты автоматтандыру жүйесін жаңғырту, сумен, жылумен, энергиямен жабдықтау жүйесін тексеру, коммуналдық қызметтер, шығару </t>
  </si>
  <si>
    <t>Атырауская обл,  г. Атырау, АУП УМГ Атырау, ул.Гумарова,   д. 94</t>
  </si>
  <si>
    <t>ОВХ</t>
  </si>
  <si>
    <t>81.10.10.07.10.00.00</t>
  </si>
  <si>
    <t>Услуги по комплексному обслуживанию и содержанию зданий и прилегающей территории</t>
  </si>
  <si>
    <t>Ғимараттар мен іргелес жатқан аумаққа кешендік қызмет көрсету және күту жөніндегі қызметтер</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</si>
  <si>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</si>
  <si>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</si>
  <si>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Мангистауская обл.,  Бейнеуский район, с.Бейнеу, Бейнеуское ЛПУ                                           
</t>
  </si>
  <si>
    <t>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</si>
  <si>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</si>
  <si>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Мангистауская обл.,  Бейнеуский район, пос. Боранкул, Опорненское ЛПУ</t>
  </si>
  <si>
    <t>Мангистауская обл.,  город Жанаозен, промзона, Жанаозенское ЛПУ</t>
  </si>
  <si>
    <t>Атырауская область, Макатский р-н., пос.Макат, Макатское ЛПУ</t>
  </si>
  <si>
    <t>Атырауская область, Исатайский р-н. пос.Нарын,  п/п Тайман</t>
  </si>
  <si>
    <t>Атырауская область, Махамбетский   р-н. пос.Талдыкуль, Редутское ЛПУ</t>
  </si>
  <si>
    <t xml:space="preserve">Уход и обслуживание комнатных растений,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t>
  </si>
  <si>
    <t>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t>
  </si>
  <si>
    <t xml:space="preserve">Атырауская область, Индерский р-н, пос. Индер, Индерское ЛПУ </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</si>
  <si>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</si>
  <si>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 xml:space="preserve">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 </t>
  </si>
  <si>
    <t>Западно-Казахстанская область, г.Уральск, ул.Д.Нурпеисовой, 17/6,  филиал УМГ «Уральск»</t>
  </si>
  <si>
    <t>Западно-Казахстанская область, Таскалинский р/н, п. Чижа, Чижинское ЛПУ</t>
  </si>
  <si>
    <t>Западно-Казахстанская область, Джангалинский р/н, п.Джангала, ул. Бирлик,  Джангалинское ЛПУ</t>
  </si>
  <si>
    <t xml:space="preserve">Үй өсімдіктерін күту және қарау, кабельдік теледидар,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t>
  </si>
  <si>
    <t>Западно-Казахстанская область, Зеленовский район, п. Новенький, Уральское ЛПУ</t>
  </si>
  <si>
    <t xml:space="preserve">Уход и обслуживание комнатных растений,  электронные пропуска, кабельное телевидение,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</si>
  <si>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г.Актобе, ул.Есет-батыра, 39, филиал УМГ «Актобе»</t>
  </si>
  <si>
    <t xml:space="preserve">Актюбинская область, Шалкарский район, п. Бозой, ул. Абая  дом 33 кв. 2, Аральское ЛПУ п.Бозой  </t>
  </si>
  <si>
    <t xml:space="preserve">Актюбинская область, Шалкарский район, п. Бозой, ул. Мөнкеби дом 10, Аральское ЛПУ п.Бозой  </t>
  </si>
  <si>
    <t>Актюбинская область, г.Кандыагаш, промзона, промплощадка Жанажолского ЛПУ</t>
  </si>
  <si>
    <t>Костанайская область, г. Костанай, ул. Энергетиков 35, кв.1, Костанайское ЛПУ г.Костанай</t>
  </si>
  <si>
    <t>Костанайская область, г. Рудный, промплощадка АРП г. Рудный, район станции Железорудная, Костанайское ЛПУ г.Рудный</t>
  </si>
  <si>
    <t xml:space="preserve">Актюбинская область, Хромтауский район, п. Тамды, ул. Молдагуловой дом 5 кв. 2, Краснооктябрьское ЛПУ  </t>
  </si>
  <si>
    <t>Актюбинская область, Шалкарский район, п. Кауылжыр,  промплощадка КС-12 (новая) Шалкарского ЛПУ</t>
  </si>
  <si>
    <t>Актюбинская область, Мугалжарский район, п. Кайынды, промплощадка КС-13 Шалкарского ЛПУ</t>
  </si>
  <si>
    <t>Актюбинская область, Шалкарский район, г.Шалкар, пос.Газопровод, промзона, ул.Ондирис, здание 20, ПУАВР и СТ «Актобе»</t>
  </si>
  <si>
    <t xml:space="preserve"> г.Алматы, ул.Байтурсынова, 46/А,  филиал УМГ «Южный»</t>
  </si>
  <si>
    <t xml:space="preserve">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t>
  </si>
  <si>
    <t>Западно-Казахстанская область, г.Уральск, п.Желаево, Промзона д.1, филиал ИТЦ</t>
  </si>
  <si>
    <t>Уход и обслуживание комнатных растений,  кабельное телевидение, электронные пропуска, химчистка, оснащ.необх.инвент,инстр,оборуд,моющ.средст и хоз.товар, оплата коммунальных расходов (э/э, вода, канализация, газ, диз топливо), вывоз ТБО, санитарная обработка помещений объекта, чистка территории от снега, озеленение территории, мытье фасада, уборка помещений, косметический и мелко-срочно ремонт помещений, ремонт бытовой техники, праздничное оформление офиса. Организация питания в столовых (разработка меню и рецептур блюд, приготовление широкого ассортимента блюд, обеспечение кухонной и столовой посудой, хоз.инвентарем, качественное обслуживание в столовой). Организация проживания в общежитиях  (обслуживание проживающих в общежитие персонала, смена и стирка постельного белья, обеспечение средствами личной гигиены, моющими средствами и хоз.инвентарем)</t>
  </si>
  <si>
    <t>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Асханаларда тамақтануды ұйымдастыру (ас мәзірі мен тамақтар рецептураларын әзірлеу, тамақтардың кең ассортиментін дайындау, ас үй және асхана ыдыс-аяғымен, шар.сайманмен қамтамасыз ету, асханада сапалы қызмет көрсету). Жатақханаларда тұруды ұйымдастыру (жатақханада тұратын қызметкерлерге қызмет көрсету, төсек-орнын ауыстыру және жуу, жеке гигиена құралдарымен, жуу құралдарымен және шар.сайманымен қамтамасыз ету)</t>
  </si>
  <si>
    <t xml:space="preserve">Жамбылская область, Турар Рыскуловский район, с. Акыртобе,  ПХГ Акыртобе </t>
  </si>
  <si>
    <t xml:space="preserve">Үй өсімдіктерін күту және қарау, кабельдік теледидар, электрондық рұқсаттар, химтазарту, қаж.инвент, сайм., жабд., жуу құралд. және шар.тауар. жабд.,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безендендіру. </t>
  </si>
  <si>
    <t>Кызылординская область, г. Кызылорда, ул.   Бейбарыс Султан 1,  филиал УМГ "Кызылорда"</t>
  </si>
  <si>
    <t>ДАСО</t>
  </si>
  <si>
    <t>29.20.40.16.00.00.00</t>
  </si>
  <si>
    <t>Техническое обслуживание автотранспорта</t>
  </si>
  <si>
    <t>Автокөлікке техникалық қызмет көрсету</t>
  </si>
  <si>
    <t>Техническое обслуживание  автотранспорта (замена масел, жидкостей, фильтров, тормозных колодок, свечей, ремней)</t>
  </si>
  <si>
    <t>Автокөлікке техникалық қызмет көрсету (майларды, сұйықтықтарды, сүзгіштерді, тежегіш қалыптарды, білтелерді, белдіктерді ауыстыру)</t>
  </si>
  <si>
    <t xml:space="preserve">ГСМ, техобслуживание, мойка, страхование ГПО владельцев автотранспортных средств, услуги автостоянки (теплые гаражи), прочие услуги (техосмотр, (пере) регистрация, аптечки, огнетушитель, окружающая среда)
</t>
  </si>
  <si>
    <t>ЖЖМ, тех.қызмет көрсету, жуу, автокөлік құралдары иелерінің АҚЖ сақтандыру, көлік тұрағы қызметтері (жылы гараждар), өзге шығындар (техбайқау, (қайта) тіркеу, дәріқұтылар, өрт сөндіргіш, қоршаған орта)</t>
  </si>
  <si>
    <t>Атмосфераға  парникті газдар шығарындылары көздерін түгендеу қызметтері</t>
  </si>
  <si>
    <t>Парникті газдар шығарындыларының көздеріне тексеріс өткізу, ілеспелі есепті жасап, парникті газдардың түрлерін және мөлшерін анықтау</t>
  </si>
  <si>
    <t>Парникті газдардың шығарындыларын түгендеу</t>
  </si>
  <si>
    <t>Экология саласындағы кеңес беру қызметтері</t>
  </si>
  <si>
    <t>Квоталар алу және жылымық гадар квоталарына сауда-саттық жасау жүйесіне қатысу үшін құжаттарды верификациялау қызметтері</t>
  </si>
  <si>
    <t>Жазатайым оқиғалардан сақтандыру қызметтері</t>
  </si>
  <si>
    <t>Қызметкердің еңбек (қызмет) міндеттерін атқарған кезде оның өмірі мен денсаулығына зиян келтіргені үшін жұмыс берушінің азаматтық-құқықтық жауапкершілігін</t>
  </si>
  <si>
    <t>Қызметкер еңбек (қызмет) міндеттерін атқарған кезде оны жазатайым жағдайлардан ерікті сақтандыру</t>
  </si>
  <si>
    <t>53.10.11.30.10.00.00</t>
  </si>
  <si>
    <t>Услуги по подписке на газеты</t>
  </si>
  <si>
    <t>Газеттерге жазылу бойынша қызметтер</t>
  </si>
  <si>
    <t>Услуги по организации  подписки на газеты  для сотрудников Общества</t>
  </si>
  <si>
    <t>Қоғам қызметкерлеріне газеттерге жазылуды ұйымдастыру бойынша қызметтер</t>
  </si>
  <si>
    <t>предоплата в размере 100%</t>
  </si>
  <si>
    <t>ПС</t>
  </si>
  <si>
    <t>Атырауская обл,  г. Атырау, УАВРиСТ, ул.Гумарова,   д. 94</t>
  </si>
  <si>
    <t>Западно-Казахстанская обл.,  г. Уральск  АУП УМГ Уральск, ул.Д.Нурпеисовой, д.17/6</t>
  </si>
  <si>
    <t xml:space="preserve">Актюбинская обл.,  г.Актобе, АУП УМГ Актобе, ул. Есет батыра, д. 39А </t>
  </si>
  <si>
    <t>Жамбылская область, Жамбылский район, с. Акбұлым,   АУП  УМГ Тараз,  3 Переулок Автомобильный, д. 1А для АГП</t>
  </si>
  <si>
    <t>53.10.11.30.11.00.00</t>
  </si>
  <si>
    <t xml:space="preserve">Жамбылская область, Жамбылский район, с. Акбұлым,   АУП  УМГ Тараз,  3 Переулок Автомобильный, д. 1А </t>
  </si>
  <si>
    <t>Алматинская обл.                     г. Алматы, АУП УМГ Южный, ул. Байтурсынова, 46</t>
  </si>
  <si>
    <t xml:space="preserve"> Кызылординская область, г. Кызылорда, ул.   Бейбарыс Султан 1, АУП УМГ Кызылорда</t>
  </si>
  <si>
    <t>Услуги по подписке на журналы</t>
  </si>
  <si>
    <t>Журналдарға жазылу бойынша қызметтер</t>
  </si>
  <si>
    <t>Услуги по организации  подписки на журналы  для сотрудников Общества</t>
  </si>
  <si>
    <t>Қоғам қызметкерлеріне журналдарға жазылуды ұйымдастыру бойынша қызметтер</t>
  </si>
  <si>
    <t>Западно-Казахстанская обл.,  г. Уральск , АУП филиал ИТЦ, пос.Желаево, промзона 1</t>
  </si>
  <si>
    <t>Қоғам қызметкерлерінежурналдарға жазылуды ұйымдастыру бойынша қызметтер</t>
  </si>
  <si>
    <t>Всего</t>
  </si>
  <si>
    <t>Офистік үй-жайларды жалға алу бойынша қызметтер</t>
  </si>
  <si>
    <t>Қоймалық үй-жайларды жалға алу бойынша қызметтер</t>
  </si>
  <si>
    <t>65.12.50.10.00.00.01</t>
  </si>
  <si>
    <t>Услуги по страхованию ответственности владельцев опасных объектов</t>
  </si>
  <si>
    <t>Қауіпті нысандарды иеленушілердің жауапкершілігін сақтандыру бойынша қызметтер</t>
  </si>
  <si>
    <t>Услуги по страхованию ответственности владельцев опасных объектов (источников повышенной опасности)</t>
  </si>
  <si>
    <t>Қауіпті нысандарды (қауіптілігі жоғары көздер) иеленушілердің жауапкершілігін сақтандыру бойынша қызметтер</t>
  </si>
  <si>
    <t xml:space="preserve">Закуп услуг по обязательному страхованию гражданско-правовой ответственности владельца объектов, деятельность которых связана с опасностью причинения вреда третьим лицам   в соответствии с Законом РК "Об обязательном страховании ГПО владельцев объектов, деят-ть которых связанан с опасностью причинения вреда третьим лицам" </t>
  </si>
  <si>
    <t>"Қызметi үшiншi тұлғаларға зиян келтiру қаупiмен байланысты объектiлер иелерiнiң азаматтық-құқықтық жауапкершiлiгiн міндетті сақтандыру туралы" ҚР Заңына   сәйкес қызметi үшiншi тұлғаларға зиян келтiру қаупiмен байланысты объектiлер иелерiнiң азаматтық-құқықтық жауапкершiлiгiн міндетті сақтандыру қызметтерін сатып алу</t>
  </si>
  <si>
    <t>Авансовый платеж - 100%</t>
  </si>
  <si>
    <t xml:space="preserve"> УМГ "Южный",
г. Алматы, Алматинская, Южно-Казахстанская обл.
</t>
  </si>
  <si>
    <t xml:space="preserve">УМГ "Тараз",
 г. Тараз, 
Жамбылская обл. </t>
  </si>
  <si>
    <t xml:space="preserve"> УМГ "Актобе"
г. Актобе, Акюбинская, Костанайская  обл.</t>
  </si>
  <si>
    <t>авансовый платеж - 0%,оплата в течении 30 рабочих дней с момента  подписания договора.</t>
  </si>
  <si>
    <t>65.12.49.00.
00.00.01</t>
  </si>
  <si>
    <t>Услуги по страхованию имущества</t>
  </si>
  <si>
    <t>Мүлікті өрттен сақтандыру бойынша қызметтер</t>
  </si>
  <si>
    <t>Закуп услуг по добровольному страхованию имущества от риска случайной утраты или повреждения в результате наступления страхового случая, руководствуясь Законом "О страховой деятельности"</t>
  </si>
  <si>
    <t xml:space="preserve"> "Сақтандыру қызметі туралы" Заңды басшылыққа алып, сақтандыру жағдайының басталуы нәтижесінде мүлiктiң кездейсоқ жойылу немесе кездейсоқ бүлiну қаупiнен мүлікті өз еркімен сақтандыру қызметтерін сатып алу</t>
  </si>
  <si>
    <t xml:space="preserve"> УМГ "Южный", 
г. Алматы, Алматинская, Южно-Казахстанская обл.,</t>
  </si>
  <si>
    <t xml:space="preserve">УМГ "Тараз",
 г. Тараз, 
Жамбылская обл., </t>
  </si>
  <si>
    <t xml:space="preserve"> УМГ "Актобе"
г. Актобе, Акюбинская, Костанайская  обл.,</t>
  </si>
  <si>
    <t>УМГ "Уральск"
г. Уральск, 
Западно-Казахстанская обл.,</t>
  </si>
  <si>
    <t>филиал "ИТЦ"
г. Уральск, 
Западно-Казахстанская обл.,</t>
  </si>
  <si>
    <t>ДУА</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</si>
  <si>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</si>
  <si>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</si>
  <si>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көтеру бойынша білім беру қызметтері</t>
  </si>
  <si>
    <t>Подготовка, переподготовка и повышение квалификации работников,включая организацию обучающих тренингов и семинаров</t>
  </si>
  <si>
    <t>Оқыту тренингтері мен семинарларын ұйымдастыруды қоса алғанда, қызметкерлерді даярлау, қайта даярлау және біліктілігін жетілдіру</t>
  </si>
  <si>
    <t xml:space="preserve">Организация обучения производственного персонала АО "Интергаз Центральная Азия" </t>
  </si>
  <si>
    <t>"Интергаз Орталық Азия" АҚ өндірістік персоналын оқытуды ұйымдастыру</t>
  </si>
  <si>
    <t>г.Астана, Пр.Кабанбай батыра, 19, офис блока "В"</t>
  </si>
  <si>
    <t xml:space="preserve">Организация обучения Административно-управленческого персонала АО "Интергаз Центральная Азия", организация  образовательных программ технического, профессионального и послевузовского образования, организации оценки знаний работников  </t>
  </si>
  <si>
    <t>"Интергаз Орталық Азия" АҚ әкімшілік-басқару персоналын оқытуды ұйымдастыру, техникалық, кәсіптік және жоғарғы білімнен кейінгі оқыту бағдардамаларын ұйымдастыру, қызметкерлердің білімін бағалау</t>
  </si>
  <si>
    <t xml:space="preserve">Организация и проведение лекций согласно заявкам структурных подразделений  АО "Интергаз Центральная Азия" </t>
  </si>
  <si>
    <t>"Интергаз Орталық Азия" АҚ құрылымдық бөлімшелері сұранысы бойынша лекциялар өткізу</t>
  </si>
  <si>
    <t>ДУЧРиСП</t>
  </si>
  <si>
    <t>45.20.24.09.00.00.00</t>
  </si>
  <si>
    <t>Услуги по техническому обслуживанию автотранспорта и специальной техники</t>
  </si>
  <si>
    <t xml:space="preserve"> Автокөлікке және арнайы техникаға техникалық қызмет көрсету жөніндегі қызметтер</t>
  </si>
  <si>
    <t>Комплекс услуг по техническому обслуживанию автотранспорта и специальной техники</t>
  </si>
  <si>
    <t>Автокөлікке және арнайы техникаға техникалық қызмет көрсету жөніндегі қызметтер кешені</t>
  </si>
  <si>
    <t>78.30.12.11.00.00.00</t>
  </si>
  <si>
    <t>Услуги по аутсорсингу персонала</t>
  </si>
  <si>
    <t>Персонал аутсорсингі жөніндегі қызметтер</t>
  </si>
  <si>
    <t xml:space="preserve"> предоставление услуг квалифицированных специалистов для центрального аппарата, в том числе ФОТ с налогами и отчислениями, мобильная связь, командировочные расходы, социальный пакет, обязательное страхование ГПО работодателя
за причинение вреда жизни и здоровью работника при исполнении им трудовых обязанностей
</t>
  </si>
  <si>
    <t>орталық аппарат үшін білікті мамандардың қызметтерін көрсету, соның ішінде салықтармен және шегерімдермен бірге ЕАТҚ, мобильді байланыс, іссапар шығындары, әлеуметтік пакет, жұмыс берушінің жұмыскер өз еңбек міндеттерін орындау кезінде олардың өміріне және денсаулығына зиян келтіру үшін АҚЖ міндетті сақтандыру</t>
  </si>
  <si>
    <t>58.12.20.10.00.00.00</t>
  </si>
  <si>
    <t>Услуги по изданию (размещению) справочников и списков адресатов</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</si>
  <si>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</si>
  <si>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оказание услуги по предоставлению права пользования Информационной системой электронных закупок АО «ФНБ «Самрук-Қазына»</t>
  </si>
  <si>
    <t>«Самұрық-Қазына» ҰӘҚ» АҚ Электрондық сатып алудың ақпараттық жүйесін пайдалану құқығын беру қызметтерін көрсету</t>
  </si>
  <si>
    <t>На всей территории Республики Казахстан</t>
  </si>
  <si>
    <t>авансовый  платеж-0%, оставшаяся часть в течении 30 рабочих дней с момента подписания акта приема-передачи</t>
  </si>
  <si>
    <t>Анықтамалықтар мен адресаттар тізімін шығару (орналастыру) бойынша қызметтер</t>
  </si>
  <si>
    <t>Мазмұны бойынша емес, өз нысаны бойынша қорғалған, тақырыптық шеңберінің кеңейтуге, нақты мәселе жөнінде мәліметтердің барынша толықтығына сипатты ұмтылысы бар баспаларды баспа немесе электронды түрінде орналастыру бойынша қызметтер</t>
  </si>
  <si>
    <t>Авансовый платеж - 100% ,(по квартально)</t>
  </si>
  <si>
    <t>ДОЗ</t>
  </si>
  <si>
    <t>73.11.11.12.00.00.00</t>
  </si>
  <si>
    <t>Услуги по размещению объявлений в печатных изданиях</t>
  </si>
  <si>
    <t>Баспа басылымдарында хабарландыруларды орналастыру бойынша қызметтер</t>
  </si>
  <si>
    <t xml:space="preserve">Размещение объявления о проведении закупок способом открытого тендера на веб-сайте Заказчика и организатора закупок и на веб-сайте,определенном Фондом,и публикация в переодическом печатном издании, распространяемом на всей территории Республики Казахстан, с переодичностью издания не менее 3 (трех) раз в неделю:   </t>
  </si>
  <si>
    <t>Ашық тендер тәсілімен сатып алуды жүргізу туралы хабарландыруды Тапсырыс берушінің және сатып алуды ұйымдастырушының веб-сайтында және Қор белгілеген веб-сайтта орналастыру және аптасына кемінде 3 (үш) рет шығатын, Қазақстан Республикасының бүкіл аумағында таратылатын мерзімді баспа басылымында жариялау</t>
  </si>
  <si>
    <t>33.12.11.13.10.00.00</t>
  </si>
  <si>
    <t>Текущее обслуживание турбин</t>
  </si>
  <si>
    <t>Турбиналарға ағымдағы қызмет көрсету</t>
  </si>
  <si>
    <t>Текущее обслуживание газовой турбины</t>
  </si>
  <si>
    <t>Газ турбинасына ағымдағы қызмет көрсету</t>
  </si>
  <si>
    <t>Техническое обслуживание газоперекачивающих агрегатов типа ГПА-10-01 на КС «Акколь»</t>
  </si>
  <si>
    <t>"Ақкөл" КС ГПА-10-01 түріндегі газ айдаушы агрегаттарына техникалық қызмет көрсету</t>
  </si>
  <si>
    <t>Атырауская область, 
Курмангазинский район, 
п. Акколь, 
КС "Акколь" 
УМГ "Атырау"</t>
  </si>
  <si>
    <t>авансовый платеж 0%, оплата по факту - в течении 30 рабочих дней после подписания Акта выполненных этапов работ</t>
  </si>
  <si>
    <t>Работа</t>
  </si>
  <si>
    <t>Техническое обслуживание газоперекачивающих агрегатов типа ГПА-10-01 на КС «Тайман»</t>
  </si>
  <si>
    <t>"Тайман" КС ГПА-10-01 түріндегі газ айдаушы агрегаттарына техникалық қызмет көрсету</t>
  </si>
  <si>
    <t>Атырауская область, 
Исатайский район, 
КС "Тайман" 
УМГ "Атырау"</t>
  </si>
  <si>
    <t>Техническое обслуживание основного и вспомогательного оборудования нового турбокомпрессорного цеха №4 компрессорной станции «Макат»</t>
  </si>
  <si>
    <t>"Мақат" компрессорлық станциясының жаңа №4 турбокомпрессорлық цехының негізгі және қосалқы жабдығына техникалық қызмет көрсету</t>
  </si>
  <si>
    <t>Атырауская область, Макатский район, п. Макат, Макатское ЛПУ, УМГ "Атырау"</t>
  </si>
  <si>
    <t>Начало - со дня подписания договора, окончание - до 30.12.2015г.</t>
  </si>
  <si>
    <t>33.13.19.14.00.00.00</t>
  </si>
  <si>
    <t xml:space="preserve">Техническое обслуживание системы пожарной </t>
  </si>
  <si>
    <t>Өрт сөндіру жүйесіне техникалық қызмет көрсету</t>
  </si>
  <si>
    <t>Техническое обслуживание оборудования АГПТ КС "Редут"</t>
  </si>
  <si>
    <t>"Редут" КС ГАӨС жабдығына техникалық қызмет көрсету</t>
  </si>
  <si>
    <t>Атырауская область, 
Махамбетский район, 
п.Талдыколь, 
КС "Редут" 
УМГ "Атырау"</t>
  </si>
  <si>
    <t>Техническое обслуживание оборудования АГПТ КС "Тайман"</t>
  </si>
  <si>
    <t>"Тайман" КС ГАӨС жабдығына техникалық қызмет көрсету</t>
  </si>
  <si>
    <t>Техническое обслуживание оборудования АГПТ КС "Акколь"</t>
  </si>
  <si>
    <t>"Ақкөл" КС ГАӨС жабдығына техникалық қызмет көрсету</t>
  </si>
  <si>
    <t>ДКСиР</t>
  </si>
  <si>
    <t>Работы</t>
  </si>
  <si>
    <t>61.30.10.10.00.00.00</t>
  </si>
  <si>
    <t>Услуги спутниковой связи</t>
  </si>
  <si>
    <t>Спутниктік байланыс қызметтері</t>
  </si>
  <si>
    <t>Услуги пользования спутниковой связью</t>
  </si>
  <si>
    <t>Спутниктік байланыстарды пайдалану қызметтері</t>
  </si>
  <si>
    <t>Услуги по построению производственно - технологической сети передачи данных и голоса для подразделений АО «Интергаз Центральная Азия»</t>
  </si>
  <si>
    <t>"Интергаз Орталық Азия" АҚ бөлімшелері үшін деректерді және дауысты берудің корпоративтік жерсеріктік желісін құру жөніндегі қызметтер</t>
  </si>
  <si>
    <t>Западно-Казахстанская область,УМГ "Уральск"</t>
  </si>
  <si>
    <t>Авансовый платеж - 0%, оставшаяся часть в течении 30 рабочих дней с момента подписания акта приема оказанных услуг</t>
  </si>
  <si>
    <t xml:space="preserve"> Алматинская область, Южно-Казахстанская область, г. Алматы,УМГ "Южный" </t>
  </si>
  <si>
    <t>Жамбылская область,УМГ "Тараз"</t>
  </si>
  <si>
    <t>Мангистауская область,УМГ "Актау"</t>
  </si>
  <si>
    <t>Услуги по предоставлению земных станций спутниковой связи сети передачи данных и голоса для подразделений АО «ИнтергазЦентральнаяАзия»</t>
  </si>
  <si>
    <t>Кызылординская область ,УМГ "Кызылорда",для  ТОО "ГБШ"</t>
  </si>
  <si>
    <t>Южно-Казахстанская область, УМГ "Южный" для ТОО "ГБШ"</t>
  </si>
  <si>
    <t>61.10.11.06.01.00.00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</si>
  <si>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</si>
  <si>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</si>
  <si>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</si>
  <si>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</si>
  <si>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Услуги сторонних операторов связи</t>
  </si>
  <si>
    <t>Басқа байланыс операторларының қызметтері</t>
  </si>
  <si>
    <t>61.10.11.01.01.00.00</t>
  </si>
  <si>
    <t>Услуги фиксированной местной телефонной связи</t>
  </si>
  <si>
    <t>Нақты жергілікті телефон байланысы қызметтері</t>
  </si>
  <si>
    <t>Услуги фиксированной местной телефонной связи  - доступ и пользование</t>
  </si>
  <si>
    <t>Бекітілген телефон қызметтері – рұқсат және пайдалану</t>
  </si>
  <si>
    <t>Услуги телекоммуникаций</t>
  </si>
  <si>
    <t>Телекоммуникациялық қызметтер</t>
  </si>
  <si>
    <t xml:space="preserve"> Центральный аппарат,г. Астана</t>
  </si>
  <si>
    <t>Услуги телефонии (городские телефоны), междугородних и международных переговоров.</t>
  </si>
  <si>
    <t>Телефония (қалалық телефондар), қалааралық және халықаралық келіссөздер қызметтері</t>
  </si>
  <si>
    <t>61.10.43.01.01.00.00</t>
  </si>
  <si>
    <t xml:space="preserve">Услуги по доступу к Интернету </t>
  </si>
  <si>
    <t>Интернетке қатынау жөніндегі қызметтер</t>
  </si>
  <si>
    <t>Услуги, направленные на предоставление доступа к Интернету широкополосному по сетям проводным</t>
  </si>
  <si>
    <t>Сымды желілер бойынша кең жолақты Интернетке қатынауды ұсынуға бағытталған қызметтер</t>
  </si>
  <si>
    <t>Услуги доступа рабочих мест  к ресурсам глобальной сети Интернет с организацией всех видов сервисов, включая передачу и приём данных, голоса, видеоизображений, электронной почты</t>
  </si>
  <si>
    <t>Деректерді, дауысты бейнесуреттерді, электрондық поштаны тапсыруды және қабылдауды қоса алғанда, барлық сервис түрлерін ұйымдастырып, жұмыс орындарының Интернет ғаламдық желі ресурстарына қатынау қызметтері</t>
  </si>
  <si>
    <t>61.90.10.07.00.00.00</t>
  </si>
  <si>
    <t>Услуги аренды IP каналов</t>
  </si>
  <si>
    <t>ІР арналарын пайдалану қызметтері</t>
  </si>
  <si>
    <t>Аренда IP VPN каналов (выделенная линия)</t>
  </si>
  <si>
    <t>IP VPN арналарын жалға алу (бөлінген желі)</t>
  </si>
  <si>
    <t>Услуги по организации высокоскоростных наземных каналов передачи данных</t>
  </si>
  <si>
    <t>Жылдамдығы жоғары жер үсті деректерді беру арналарын ұйымдастыру қызметтері</t>
  </si>
  <si>
    <t>Актюбинская область,УМГ "Актобе"</t>
  </si>
  <si>
    <t xml:space="preserve"> Услуги по предоставлению доступа к сети подвижной спутниковой связи </t>
  </si>
  <si>
    <t xml:space="preserve">Көшпелі жерсеріктік байланыс желісіне қатынауды ұсыну қызметтері </t>
  </si>
  <si>
    <t>61.20.11.10.00.00.00</t>
  </si>
  <si>
    <t xml:space="preserve">Услуги мобильной связи </t>
  </si>
  <si>
    <t>Ұялы байланыс қызметтері</t>
  </si>
  <si>
    <t>Услуги мобильной связи - доступ и пользование</t>
  </si>
  <si>
    <t>Ұялы байланыс қызметтері – рұқсат және пайдалану</t>
  </si>
  <si>
    <t>Предоставление  услуг сотовой связи на базе технологии PBX (Private Branch Exchange)</t>
  </si>
  <si>
    <t>PBX (Private Branch Exchange) технологиясы негізінде ұялы байланыс қызметтерін көрсету</t>
  </si>
  <si>
    <t xml:space="preserve"> Предоставление услуг сотовой связи на базе GSM  (Global System for Mobile Communications) шлюза</t>
  </si>
  <si>
    <t>GSM  (Global System for Mobile Communications) шлюз негізінде ұялы байланыс қызметтерін көрсету</t>
  </si>
  <si>
    <t>Предоставление услуг  по контролю расхода топлива и мониторинга транспорта</t>
  </si>
  <si>
    <t>Отын шығысын бақылау және көлік мониторингі қызметтерін көрсету</t>
  </si>
  <si>
    <t>Предоставление услуг по системе безопасности и видеонаблюдению</t>
  </si>
  <si>
    <t>Қауіпсіздік және бейнебақылау жүйелері қызметтерін көрсету</t>
  </si>
  <si>
    <t xml:space="preserve">Предоставление услуг мобильной спутниковой связи Thuraya на МГ Казахстан-Китай </t>
  </si>
  <si>
    <t>Қазақстан Қытай МГҚ-да Thuraya мобильді жерсеріктік байланыс қызметтерін көрсету</t>
  </si>
  <si>
    <t>Алматинская область, Южно-Казахстанская область, г. Алматы, УМГ "Южный",  для АГП</t>
  </si>
  <si>
    <t>61.10.20.02.00.00.00</t>
  </si>
  <si>
    <t>Услуги по эксплуатации и техобслуживанию коммутационно-передаточного оборудования</t>
  </si>
  <si>
    <t>Коммутациялық-беріліс құрал-жабдықтарының техникалық қызмет көрсетуі мен пайдалану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</si>
  <si>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</si>
  <si>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Жерасты байланыс желілері арқылы тікелей байланысты қамтамасыз ету мақсатында коммутациялық-беріліс құрал-жабдықтарының техникалық қызмет көрсетуі мен пайдалану бойынша қызметтер</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</si>
  <si>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САЦ</t>
  </si>
  <si>
    <t>ОАО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</si>
  <si>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Союз</t>
  </si>
  <si>
    <t>Союз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</si>
  <si>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Бухара-Урал</t>
  </si>
  <si>
    <t>Бұқара - Орал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</si>
  <si>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МГ Акшабулак-Кызылорда</t>
  </si>
  <si>
    <t>Ақшабұлақ - Қызылорда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</si>
  <si>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 xml:space="preserve">Услуги технического обслуживания магистральных, внутриплощадочных кабельных линий связи, систем уплотнения и автоматических телефонных станций МГ БГР-ТБА    </t>
  </si>
  <si>
    <t>БГР - ТБА МГҚ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</si>
  <si>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Услуги технического обслуживания магистральных, внутриплощадочных кабельных линий связи, систем уплотнения и автоматических телефонных станций Центральный аппарат</t>
  </si>
  <si>
    <t>Орталық аппаратта магистральдық, алаңішілік кабельді байланыс желілеріне, тығыздалған жүйелерге және автоматты телефон станцияларына  техникалық қызмет көрсету қызметтері</t>
  </si>
  <si>
    <t>43.21.10.10.30.12.00</t>
  </si>
  <si>
    <t>Услуги по техническому обслуживанию системы видеонаблюдения</t>
  </si>
  <si>
    <t>Бейнебақылау жүйесіне техникалық қызмет көрсету бойынша қызметтер</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</si>
  <si>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</si>
  <si>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Қондырғының құраушы бөліктерін механикалық зақымданулардың жоқтығына, бекіту беріктігіне сырттай тексеру, ажыратқыштар мен ауыстырып қосқыштардың жұмыс күйін, жарықтық индикацияның ақаусыздығын, қабылдау- бақылау құрылғысында пломбалардың болуын бақылау, тестілеу</t>
  </si>
  <si>
    <t>Услуги технического обслуживания системы безопасности и видеонаблюдения</t>
  </si>
  <si>
    <t>Қауіпсіздік және бейнебақылау жүйелеріне техникалық қызмет көрсету қызметтері</t>
  </si>
  <si>
    <t>Сопровождение внедренной функциональности информационной системы SAP и техническая поддержка программного обеспечения SAP</t>
  </si>
  <si>
    <t>SAP ақпараттық жүйесінің енгізілген функционалдығын қолдау және  SAP бағдарламалық жабдықтамасын техникалық қолдау</t>
  </si>
  <si>
    <t>62.02.30.10.30.00.00</t>
  </si>
  <si>
    <t>Услуги по техническому обслуживанию серверного оборудования</t>
  </si>
  <si>
    <t>Серверлік құрал-жабдықтардың техникалық қызмет көрсетуі бойынша қызметтер</t>
  </si>
  <si>
    <t>Техническая поддержка серверного оборудования, включая настройку, сопровождение и текущее обслуживание</t>
  </si>
  <si>
    <t>Қолдау және ағымдағы қызмет көрсету, жөнге келтірмен қоса, серверлік құрал-жабдықтарды техникалық қолдау</t>
  </si>
  <si>
    <t>Техническое сопровождение информационных систем</t>
  </si>
  <si>
    <t>Ақпараттық жүйелерді техникалық сүйемелдеу</t>
  </si>
  <si>
    <t>ДИТиТ</t>
  </si>
  <si>
    <t>53.20.11.10.10.00.00</t>
  </si>
  <si>
    <t>Услуги курьерской почты внутри страны</t>
  </si>
  <si>
    <t>Курьерлік поштаның ел ішіндегі қызметтері</t>
  </si>
  <si>
    <t>осуществление доставки отправлений внутри страны (пакеты)</t>
  </si>
  <si>
    <t>ел ішінде жіберілімдерді жеткізуді жүзеге асыру (пакеттер)</t>
  </si>
  <si>
    <t>авансовый платёж-0%,оставшаяся часть в течении 30 рабочих дней с момента подписания акта приёмки выполненных работ (оказанных услуг)</t>
  </si>
  <si>
    <t>пп.15 п 140</t>
  </si>
  <si>
    <t>Канцелярия</t>
  </si>
  <si>
    <t>г.Актобе, ул.Есет Батыра 39, для ББШ</t>
  </si>
  <si>
    <t>ББШ  Кызылорда, Кызылординская обл: г.Кызылорда ул. Бейбарыс Султан №1</t>
  </si>
  <si>
    <t>С 23 декабря 2014г. по 22 декабря 2015 г.</t>
  </si>
  <si>
    <t>пп.7 п 140</t>
  </si>
  <si>
    <t>пп.2 п 137</t>
  </si>
  <si>
    <t xml:space="preserve">пп.2 п 137 </t>
  </si>
  <si>
    <t>пп.6 п 140</t>
  </si>
  <si>
    <t>пп.4 п 137</t>
  </si>
  <si>
    <t xml:space="preserve">пп.25 п 137 </t>
  </si>
  <si>
    <t>пп.7 п 137</t>
  </si>
  <si>
    <t>Западно-Казахстанская область, Филиал "ИТЦ", г. Уральск,п. Желаево промзона , № 1</t>
  </si>
  <si>
    <t>Актюбинская область,Костанайская область,УМГ "Актобе"</t>
  </si>
  <si>
    <t>Атырауская обл., г.Атырау,УАВР и СТ</t>
  </si>
  <si>
    <t xml:space="preserve"> Алматинская область, г. Алматы,УМГ "Южный" </t>
  </si>
  <si>
    <t>Южно-Казахстанская область.  г. Шымкент, Учебно-курсовой комбинат (УКК)</t>
  </si>
  <si>
    <t xml:space="preserve"> Актюбинская область,УМГ "Актобе",для  ТОО "ГБШ"</t>
  </si>
  <si>
    <t>Жамбылская область,УМГ "Тараз",для АГП</t>
  </si>
  <si>
    <t>Магистральный газопровод «Средняя Азия -Центр»,(МГ САЦ)</t>
  </si>
  <si>
    <t>Магистральный газопровод «Союз»    (МГ Союз)</t>
  </si>
  <si>
    <t>Магистральный газопровод «Бухара - Урал»,(МГ Бухара - Урал)</t>
  </si>
  <si>
    <t>Магистральный газопровод «Акшабулак - Кызылорда»,(МГ Акшабулак - Кызылорда)</t>
  </si>
  <si>
    <t>Магистральный газопровод «Бухарский газоносный район - Ташкент-Бишкек-Алматы»,(МГ БГР - ТБА)</t>
  </si>
  <si>
    <t>Южно-Казахстанская область, УМГ "Южный"</t>
  </si>
  <si>
    <t>Техническое сопровождение инфраструктуры информационных технологий и ее централизованное управление в едином технологически связанном комплексе</t>
  </si>
  <si>
    <t>С даты подписания договора по 31.12.2015 г.</t>
  </si>
  <si>
    <t xml:space="preserve">Мангистауская область,УМГ "Актау" г.Актау,9 мкр. БЦ «Елес», </t>
  </si>
  <si>
    <t>Атырауская область,УМГ "Атырау",г.Атырау, ул.Гумарова 94</t>
  </si>
  <si>
    <t>АО "Интергаз Центральная Азия"( УМГ "Уральск", ИТЦ, УМГ "Атырау", УМГ "Актобе", "УАВРиСТ",УМГ "Южный" , УМГ "Тараз", УМГ "Кызылорда",УМГ "Актау", "УКК")</t>
  </si>
  <si>
    <t>Южная система газопроводов</t>
  </si>
  <si>
    <t>УМГ "Южный" ПХГ "Полторацкое"</t>
  </si>
  <si>
    <t>33.12.29.22.00.00.00</t>
  </si>
  <si>
    <t>Ремонт и техническое обслуживание машин специального назначения</t>
  </si>
  <si>
    <t>Арнайы мақсаттағы машиналарды жөндеу және техникалық қызмет көрсету</t>
  </si>
  <si>
    <t xml:space="preserve">Для поддержания технически исправного состояния специальной техники  </t>
  </si>
  <si>
    <t xml:space="preserve"> Арнайы техниканы техникалық жарамды күйінде ұстау үшін</t>
  </si>
  <si>
    <t>Западно-Казахстанская область, ПУАВРиСТ "Уральск"</t>
  </si>
  <si>
    <t>работа</t>
  </si>
  <si>
    <t>Атырауская область, ПУАВРиСТ "Атырау"</t>
  </si>
  <si>
    <t>Актюбинская область, ПУАВРиСТ "Актобе"</t>
  </si>
  <si>
    <t>Алматинская область, ПУАВРиСТ "Южный"</t>
  </si>
  <si>
    <t>Алматинская область, ПУАВРиСТ "Южный" Тараз</t>
  </si>
  <si>
    <t>Алматинская область, ПУАВРиСТ "Южный"   Кызылорда</t>
  </si>
  <si>
    <t>Мангистауская область, ПУАВРиСТ "Актау"</t>
  </si>
  <si>
    <t>45.20.21.32.11.00.00</t>
  </si>
  <si>
    <t>Текущий ремонт автотранспорта специального или специализированного назначения</t>
  </si>
  <si>
    <t>Арнайы немесе мамандандырылған мақсаттағы автокөлікті ағымдағы жөндеу</t>
  </si>
  <si>
    <t xml:space="preserve"> Арнайы техниканы техникалық жарамды күйінде ұстау үшін </t>
  </si>
  <si>
    <t>НДС не облагается пп.11 п 140</t>
  </si>
  <si>
    <t>НДС не облагается пп.6 п 140</t>
  </si>
  <si>
    <t>Начало: со дня подписания договора и завершение:  31.01.2015 года</t>
  </si>
  <si>
    <t>Зертханаларды аккредиттеу бойынша қызметтер</t>
  </si>
  <si>
    <t>Проведение проверки и признания органом по аккредитации компетентности поверочной лаборатории Таразского ЛПУ на право поверки СИ</t>
  </si>
  <si>
    <t>Аккредиттеу жөніндегі органның Тараз ЖӨБ тексеру зертханасының ӨҚ тексеру құқығына құзыреттілігін тексеруі және тануы</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</si>
  <si>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</si>
  <si>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</si>
  <si>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Стационарлық объектілерді, сондай-ақ осы объектілерде орналасқан қызметкерлерді және мүлікті құқыққа қайшы араласудан ведомстводан тыс күзету бойынша қызметтер</t>
  </si>
  <si>
    <t>Услуги по вневедомственной охране стационарных объектов, линейной части газопровода, а также персонала и имущества расположенных на этих объектах, от противоправных посягательств</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</si>
  <si>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000000"/>
        <rFont val="Segoe UI"/>
        <family val="2"/>
        <charset val="204"/>
      </rPr>
      <t> </t>
    </r>
  </si>
  <si>
    <t>УМГ "Уральск" Западно-Казахстанская обл, г.Уральск</t>
  </si>
  <si>
    <t>УМГ "Актобе" - Актюбинская обл.,г. Актобе</t>
  </si>
  <si>
    <t xml:space="preserve"> УМГ "Южный" - Южно-Казахстанская обл., Алматинская обл., г.Алматы</t>
  </si>
  <si>
    <t>УМГ "Тараз"-Жамбыльская обл</t>
  </si>
  <si>
    <t>УАВРиСТ Атырауская обл, г. Атырау</t>
  </si>
  <si>
    <t>62.09.20.10.10.15.00</t>
  </si>
  <si>
    <t>Услуги по администрированию и техническому обслуживанию системного программного обеспечения</t>
  </si>
  <si>
    <t>Жүйелік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</si>
  <si>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системного</t>
  </si>
  <si>
    <t>Бағдарламалық қамтамасыз етудің жүйелі техникалық қызмет көрсетуі мен әкімшілендіру</t>
  </si>
  <si>
    <t>Атырауская область,УМГ "Атырау",г.Атырау</t>
  </si>
  <si>
    <t>Кызылординская область, г. Кызылорда,УМГ "Кызылорда"</t>
  </si>
  <si>
    <t>Мангистауская область,УМГ "Актау" г.Актау</t>
  </si>
  <si>
    <t>УАВРиСТ г. Атырау</t>
  </si>
  <si>
    <t>Южно-Казахстанская область, г.Шымкент,Учебно-курсовой комбинат АО "Интергаз Центральная Азия"</t>
  </si>
  <si>
    <t>Для поддержания технически исправного состояния специальной техники  Комацу</t>
  </si>
  <si>
    <t>Комацу арнайы техниканы техникалық жарамды күйінде ұстау үшін</t>
  </si>
  <si>
    <t xml:space="preserve">Для поддержания технически исправного состояния специальной техники Комацу </t>
  </si>
  <si>
    <t xml:space="preserve"> Комацу арнайы техниканы техникалық жарамды күйінде ұстау үшін </t>
  </si>
  <si>
    <t xml:space="preserve">Комацу арнайы техниканы техникалық жарамды күйінде ұстау үшін </t>
  </si>
  <si>
    <t xml:space="preserve">Для поддержания технически исправного состояния специальной техники   - оборудования мобильной компрессорной станции (МКС) </t>
  </si>
  <si>
    <t>ҰКС тораптары және компоненттеріне  өндіруші зауыт белгілеген жабдықтарды пайдалану ережелеріне сәйкес  АЖ  және ТҚ  жүргізу.</t>
  </si>
  <si>
    <t xml:space="preserve">Текущий ремонт автотранспорта специального или специализированного назначения </t>
  </si>
  <si>
    <t>Текущий ремонт автомобильных кранов и грузоподъемных механизмов</t>
  </si>
  <si>
    <t xml:space="preserve">Автомобиль крандары мен жүк көтеретін механизмдердің жарамсыз тораптары мен детальдерін анықтау үшін </t>
  </si>
  <si>
    <t>33.12.29.27.00.00.00</t>
  </si>
  <si>
    <t>Текущий ремонт оборудования автозаправочных станций</t>
  </si>
  <si>
    <t>Жанар-жағар май станцияларының жабдықтарын ағымдағы жөндеу</t>
  </si>
  <si>
    <t>Для поддержания технически исправного состояния оборудования автозаправочных станций</t>
  </si>
  <si>
    <t xml:space="preserve">Авто Май құю станциялары жабдығын техникалық жарамды күйінде ұстау үшін </t>
  </si>
  <si>
    <t xml:space="preserve">Для поддержания технически исправного состояния специальной техники - пропарочной передвижной установки ППУА-1600  </t>
  </si>
  <si>
    <t>33.19.10.52.00.00.00</t>
  </si>
  <si>
    <t>Работы по ремонту и техническому обслуживанию сварочных агрегатов</t>
  </si>
  <si>
    <t>Дәнекерлеу агрегаттарын жөндеу және техникалық қызмет көрсету бойынша жұмыстар</t>
  </si>
  <si>
    <t>Для поддержания технически исправного состояния  специального оборудования (АУРА-7001-3 ЛАБС-7К2М )</t>
  </si>
  <si>
    <t>Арнайы жабдығын техникалық жарамды күйінде ұстау үшін</t>
  </si>
  <si>
    <t>Для поддержания технически исправного состояния специальной техники  - цементировочного агрегата ЦА-320</t>
  </si>
  <si>
    <t xml:space="preserve">Авто Май құю станциялары жабдығын ағымдағы жөндеу </t>
  </si>
  <si>
    <t>Для поддержания технически исправного состояния специальной техники - экскаваторов-планировщиков</t>
  </si>
  <si>
    <t xml:space="preserve">Для поддержания технически исправного состояния специальной техники - метанолловоза </t>
  </si>
  <si>
    <t>авансовый платеж - 30%, оставшаяся часть в течении 30 рабочих дней с момента подписания акта выполненных работ</t>
  </si>
  <si>
    <t>33.12.12.26.00.00.00</t>
  </si>
  <si>
    <t>Текущий ремонт кранов</t>
  </si>
  <si>
    <t>Крандарды ағымдағы жөндеу</t>
  </si>
  <si>
    <t>Жамбылская  область, ПУАВРиСТ "Южный" Тараз</t>
  </si>
  <si>
    <t>Кызылординская область, ПУАВРиСТ "Южный"   Кызылорда</t>
  </si>
  <si>
    <t>62.09.20.10.11.26.00</t>
  </si>
  <si>
    <t>Услуги по администрированию и техническому обслуживанию сервисного программного обеспечения</t>
  </si>
  <si>
    <t> Сервистік бағдарламалық қамтамасыз етуді техникалық қызмет көрсетуі мен әкімшілендіру бойынша қызметтер</t>
  </si>
  <si>
    <t>Администрирование и техническое обслуживание программного обеспечения сервисного</t>
  </si>
  <si>
    <t>Бағдарламалық қамтамасыз етудің сервистік техникалық қызмет көрсетуі мен әкімшілендіру</t>
  </si>
  <si>
    <t>Атырауская область,УМГ "Атырау"</t>
  </si>
  <si>
    <t>Услуги по организации высокоскоростных выделенных каналов передачи данных</t>
  </si>
  <si>
    <t>49.42.11.11.00.00.00</t>
  </si>
  <si>
    <t>Услуги по перевозкам на автодорожном транспорте, оказываемые при переезде физическим и юридическим лицам</t>
  </si>
  <si>
    <t>Жеке және заңды тұлғалар көшкен кезде көрсетілетін автожол көлігінде тасымалдау бойынша қызметтер</t>
  </si>
  <si>
    <t>перевозка офисного имущества работников</t>
  </si>
  <si>
    <t>жұмыскерлердің офистік мүлігін көшіру</t>
  </si>
  <si>
    <t>82.30.11.13.00.00.00</t>
  </si>
  <si>
    <t>Услуги по организации форума</t>
  </si>
  <si>
    <t>Форум ұйымдастыру бойынша қызметтер</t>
  </si>
  <si>
    <t>Комплекс услуг по организации форума (проведение форума с приглашением специалистов, обучение, проведение тренингов, деловых игр, семинаров)</t>
  </si>
  <si>
    <t>Форум ұйымдастыру бойынша қызметтер кешені (мамандарды шақырумен форум өткізу, оқыту, тренингтер, іскери ойындар, семинарлар өткізу)</t>
  </si>
  <si>
    <t>Услуги по организации участия сотрудников Общества в выставках и конференциях,форумах, в том числе международных по нефтегазовой тематике</t>
  </si>
  <si>
    <t>Қоғам қызметкерлерінің мұнай-газ тақырыбы бойынша көрмелерге және конференцияларға, форумдарға, соның ішінде халықаралық форумдарға қатысуын ұйымдастыру қызметтері</t>
  </si>
  <si>
    <t>Январь-февраль</t>
  </si>
  <si>
    <t/>
  </si>
  <si>
    <t>пп.3 п 140</t>
  </si>
  <si>
    <t>Жанатын табиғи газды құбырлармен тасымалдау бойынша қызметтер</t>
  </si>
  <si>
    <t>Транспортировка газа по территории Российской Федерации по магистральному газопроводу "Союз" - "Оренбург-Новопсков"</t>
  </si>
  <si>
    <t>"Союз" - "Орынбор-Новопсков" магистральдық газ құбырымен Ресей Федерациясы бойынш агазды тасымалдау</t>
  </si>
  <si>
    <t>Апрель-май</t>
  </si>
  <si>
    <t>Российская Федерация</t>
  </si>
  <si>
    <t>Начало с 01.05.2015 по 31.12.2015г.</t>
  </si>
  <si>
    <t>ДМТС</t>
  </si>
  <si>
    <t>49.32.12.20.00.00.00</t>
  </si>
  <si>
    <t>Услуги по аренде легковых автомобилей с водителем</t>
  </si>
  <si>
    <t>Жеңіл автомобильдерді жүргізушісімен жалға беру бойынша қызметтер</t>
  </si>
  <si>
    <t>Аренда легковых автомобилей с предоставлением услуг водителя</t>
  </si>
  <si>
    <t>Жүргізуші қызметтерін ұсынумен жеңіл автомобильдерді жалға беру</t>
  </si>
  <si>
    <t>Для обслуживания работников филиала по трассе магистрального газопровода</t>
  </si>
  <si>
    <t>Магистральдық газ құбырының трассасы бойынша филиал жұмыскерлеріне қызмет көрсету үшін</t>
  </si>
  <si>
    <t>Декабрь 2014г.</t>
  </si>
  <si>
    <t>С 1 февраля,окончание по 31.12.2015 г.</t>
  </si>
  <si>
    <t>пп.3 п 137</t>
  </si>
  <si>
    <t>С 1 января,окончание по 31.01.2015 г.</t>
  </si>
  <si>
    <t xml:space="preserve">авансовый платеж - 30%,оплата в течении 30 рабочих дней с момента  подписания акта оказанных услуг. </t>
  </si>
  <si>
    <t>Приложение №1</t>
  </si>
  <si>
    <t>09.10.12.29.00.00.00</t>
  </si>
  <si>
    <t>Работы по проведению мероприятий по противофонтанной безопасности</t>
  </si>
  <si>
    <t>Бұрқаққа қарсы қауіпсіздік жөніндегі іс-шараларды өткізу бойынша жұмыстар</t>
  </si>
  <si>
    <t>Комплекс работ по проведению мероприятий по противофонтанной безопасности при эксплуатации подземных хранилищ газа</t>
  </si>
  <si>
    <t>Газды жерасты сақтау қоймаларын пайдалану кезінде фонтанға қарсы қауіпсіздік жөніндегі іс-шараларды өткізу бойынша жұмыстар кешені</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</si>
  <si>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№006  от 25.04.03г. на эксплуатацию Бозойской группы подземных хранилищ газа.</t>
  </si>
  <si>
    <t>Бозой жер асты газ қоймалары тобын пайдалануға жасалған 25.04.03ж. №006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</si>
  <si>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Актюбинская обл., УМГ "Актобе" Аральское ЛПУ</t>
  </si>
  <si>
    <t>авансовый платеж - 0%, оставшаяся часть в течении 30 рабочих дней с момента подписания акта приема выполненных работ</t>
  </si>
  <si>
    <t>ДПХГ</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</si>
  <si>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№004  от 25.04.03г. на эксплуатацию подземного хранилища природного газа на участке "Полторацкое"</t>
  </si>
  <si>
    <t>"Полторацк" учаскесінде жер асты газ қоймалары тобын пайдалануға жасалған 25.04.03ж. №004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</si>
  <si>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Южно-Казахстанская обл., УМГ "Южный" Полторацкое ЛПУ</t>
  </si>
  <si>
    <t>Комплекс работ по проведению мероприятий по противофонтанной безопасности при эксплуатации подземных сооружений проводимые РГКП "Центральный штаб профессиональных военизированных аварийно-спасательных служб" созданное постановлением Правительства Республики Казахстан от 30.11.07г. для выполнения условий контракта №005  от 25.04.03г. на эксплуатацию подземного хранилища природного газа на участке "Акыртобе"</t>
  </si>
  <si>
    <t>"Ақыртөбе" учаскесінде жер асты табиғи газ қоймасын пайдалануға жасалған 25.04.03ж. №005 келісім-шарттың жағдайларын орындау үшін Қазақстан Республикасы Үкіметінің 30.11.07ж. Қаулысымен құрылған "Кәсіби әскерилендірілген апаттық-құтқару қызметтерінің орталық штабы" РМКК жүргізетін, жер асты құрылыстарды пайдалану кезінде фонтанға қарсы қауіпсіздік бойынша іс-шараларды жүргізу жөніндегі жұмыстар кешені</t>
  </si>
  <si>
    <t xml:space="preserve">Жамбылская обл., УМГ "Тараз"  Таразское ЛПУ </t>
  </si>
  <si>
    <t>Декабрь  2014г.</t>
  </si>
  <si>
    <t>19.20.21.00.00.00.11.20.1</t>
  </si>
  <si>
    <t>Бензин</t>
  </si>
  <si>
    <t>Жанармай</t>
  </si>
  <si>
    <t xml:space="preserve">неэтилированный и этилированный, произведенный для двигателей с искровым зажиганием: АИ-80 </t>
  </si>
  <si>
    <t xml:space="preserve">этилді емес және этилді,ұшқынмен жанатын қозғалтқыштар үшін: АИ-80 </t>
  </si>
  <si>
    <t>Западно-Казахстанская область, Зеленовский район, Трёкинский сельский округ, склад «Уральского ЛПУ» УМГ "Уральск"</t>
  </si>
  <si>
    <t>EXW</t>
  </si>
  <si>
    <t>по заявке покупателя в течение 10 дней  до 30.06.2015г.</t>
  </si>
  <si>
    <t>Литр (куб. дм.)</t>
  </si>
  <si>
    <t>Западно-Казахстанская область, Таскалинский район, п. Чижа, склад «Чижинского ЛПУ» УМГ "Уральск"</t>
  </si>
  <si>
    <t>Западно-Казахстанская область, Жангалинский район, п. Жангала, ул. Бирлик, д.34, склад «Джангалинского ЛПУ» УМГ "Уральск"</t>
  </si>
  <si>
    <t>Атырауская область, Жылойский район,город Кульсары,склад  «Кульсаринского ЛПУ» УМГ "Атырау"</t>
  </si>
  <si>
    <t xml:space="preserve">Атырауская область, Макатский район, пос. Макат, склад  «Макатского ЛПУ» УМГ "Атырау" </t>
  </si>
  <si>
    <t>Атырауская область, Махамбетский район,пос. Талдыкул, склад  «Редутского ЛПУ» УМГ "Атырау"</t>
  </si>
  <si>
    <t>Атырауская область, Курмангазинский район, село Акколь, склад  «Аккольского ЛПУ»  УМГ "Атырау"</t>
  </si>
  <si>
    <t>Атырауская область, Индерский район, пос. Индерборский, склад  «Индерского ЛПУ» УМГ "Атырау"</t>
  </si>
  <si>
    <t>Атырауская область, Исатайский район, ст. Нарын, склад  «п/п Тайман»   УМГ "Атырау" - Промплощадка Тайман</t>
  </si>
  <si>
    <t>г. Актобе,  ул. Есет -Батыра 39, Центральный склад УМГ "Актобе"</t>
  </si>
  <si>
    <t>Актюбинская область, Шалкарский район, пос. Бозой, склад «Аральского ЛПУ» УМГ "Актобе"</t>
  </si>
  <si>
    <t>Актюбинская область, Шалкарский район,село Кауылжыр, склад «Шалкарского ЛПУ» УМГ "Актобе"</t>
  </si>
  <si>
    <t>Актюбинская область, Хромтауский район, пос. Тамды, склад «Краснооктябрьского ЛПУ» УМГ "Актобе"</t>
  </si>
  <si>
    <t>Актюбинская область, город Кандыагаш, промзона ЖЛПУ, склад «Жанажолского ЛПУ» УМГ "Актобе"</t>
  </si>
  <si>
    <t>Костанайская область, г. Рудный, станция Железорудная, промплощадка АРП, склад "Костанайского ЛПУ" УМГ "Актобе"</t>
  </si>
  <si>
    <t>Алматинская обл., Карасайский р-н, г. Каскелен, ул. Бауыржана Момышулы, №14 "Алматинское ЛПУМГ" УМГ "Южный"</t>
  </si>
  <si>
    <t>Южно-Казахстанская обл., Сарыагашский р-он, село Жибек-жолы, склад "Полторацкого ЛПУ" УМГ "Южный"</t>
  </si>
  <si>
    <t>Южно-Казахстанская обл., Сайрамский р-он, село Акбулак, Карамуртское шоссе б/н склад "Акбулакского ЛПУ" УМГ "Южный"</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</si>
  <si>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</si>
  <si>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 для ББШ</t>
  </si>
  <si>
    <t>Мангистауская область, город Жанаозен, склад «Жанаозенского ЛПУ»  УМГ "Актау"</t>
  </si>
  <si>
    <t>Мангистауская область, село Бейнеу, склад «Бейнеуского ЛПУ»  УМГ "Актау"</t>
  </si>
  <si>
    <t>Мангистауская область, Бейнеуский район,село Боранкуль, склад «Опорненского ЛПУ»  УМГ "Актау"</t>
  </si>
  <si>
    <t>Жамбылская область, Жамбылский район, село Акбулым, поселок Газовиков, склад "Таразского ЛПУ"   УМГ "Тараз"</t>
  </si>
  <si>
    <t>19.20.21.00.00.00.11.40.1</t>
  </si>
  <si>
    <t xml:space="preserve">неэтилированный и этилированный, произведенный для двигателей с искровым зажиганием: АИ-92 </t>
  </si>
  <si>
    <t xml:space="preserve">нэтилді емес және этилді,ұшқынмен жанатын қозғалтқыштар үшін: АИ-92 </t>
  </si>
  <si>
    <t xml:space="preserve">Западно-Казахстанская область, г.Уральск, ул. Ружейникова 1/4, склад БМТО УМГ "Уральск" АУП </t>
  </si>
  <si>
    <t>г.Атырау, ул. Контейнерская, 36, АУП УМГ "Атырау"</t>
  </si>
  <si>
    <t>Актюбинская область, Шалкарский район, пос. Бозой, склад «Аральского ЛПУ» УМГ "Актобе" для ББШ</t>
  </si>
  <si>
    <t>Алматинская обл., Карасайский р-н, г. Каскелен, ул. Бауыржана Момышулы, №14 АУП " УМГ "Южный"</t>
  </si>
  <si>
    <t>Алматинская обл., Карасайский р-н, г. Каскелен, ул. Бауыржана Момышулы, №14 "Алматинское ЛПУМГ" УМГ "Южный" для АГП</t>
  </si>
  <si>
    <t>Южно-Казахстанская обл., Сарыагашский р-он, село Жибек-жолы, склад "Полторацкого ЛПУ" УМГ "Южный" для АГП</t>
  </si>
  <si>
    <t>Южно-Казахстанская обл., Сайрамский р-он, село Акбулак, Карамуртское шоссе б/н склад "Акбулакского ЛПУ" УМГ "Южный" для АГП</t>
  </si>
  <si>
    <t>Южно-Казахстанская обл., Сайрамский р-он, село Акбулак, Карамуртское шоссе б/н склад "Акбулакского ЛПУ" УМГ "Южный" для ББШ</t>
  </si>
  <si>
    <t>г.Уральск, ул. Ружейникова 1/4,склад «Инженерно-технического центра» АО "Интергаз Центральная Азия",  ИТЦ</t>
  </si>
  <si>
    <t>УМГ "Кызылорда", г.Кызылорда, 120018, ул.Бейбарыс Султан № 1.</t>
  </si>
  <si>
    <t>Жамбылская область, Жамбылский район, село Акбулым, поселок Газовиков, склад "Таразского ЛПУ"   УМГ "Тараз" для АГП</t>
  </si>
  <si>
    <t>Жамбылская область, Жамбылский район, село Акбулым, поселок Газовиков, склад "Таразского ЛПУ"   УМГ "Тараз" АУП</t>
  </si>
  <si>
    <t>г. Шымкент, ул. К.Толеметова, 22, Учебно-курсовой комбинат АО "Интергаз Центральная Азия"</t>
  </si>
  <si>
    <t>Атырау, ул.З.Гумарова 94, филиал УАВРиСТ</t>
  </si>
  <si>
    <t>г. Уральск, ул. Ружейникова, 1/4. ПУАВР и СТ «Уральск».</t>
  </si>
  <si>
    <t>Атырауская область, Махамбетский раойон, с. Талдыколь. ПУАВРиСT «Атырау».</t>
  </si>
  <si>
    <t>Актюбинская область, г. Шалкар, поселок Газовиков. ПУАВРиСT «Актобе».</t>
  </si>
  <si>
    <t>Мангистауская область, Бейнеуский район, пос. Бейнеу. ПУАВРиСT «Актау».</t>
  </si>
  <si>
    <t>Алматинская область, Карасайский район, г. Каскелен, ул. Б. Момышулы, 14. ПУАВРиСT «Южный».</t>
  </si>
  <si>
    <t xml:space="preserve">19.20.21.00.00.00.11.60.1 </t>
  </si>
  <si>
    <t xml:space="preserve">неэтилированный и этилированный, произведенный для двигателей с искровым зажиганием: АИ-95 </t>
  </si>
  <si>
    <t xml:space="preserve">этилді емес және этилді,ұшқынмен жанатын қозғалтқыштар үшін: АИ-95 </t>
  </si>
  <si>
    <t>г.Уральск, ул. Ружейникова 1/4,склад «Инженерно-технического центра» АО "Интергаз Центральная Азия", АУП ИТЦ</t>
  </si>
  <si>
    <t>19.20.26.00.00.00.00.40.1</t>
  </si>
  <si>
    <t xml:space="preserve">Топливо дизельное </t>
  </si>
  <si>
    <t xml:space="preserve">Дизель отыны </t>
  </si>
  <si>
    <t xml:space="preserve">межсезонное, температура застывания не выше -15°С </t>
  </si>
  <si>
    <t xml:space="preserve">маусымаралық, қату температурасы -15°С-ден аспайтын </t>
  </si>
  <si>
    <t>19.20.26.00.00.00.00.20.1</t>
  </si>
  <si>
    <t xml:space="preserve">Дизель жанармайы </t>
  </si>
  <si>
    <t xml:space="preserve">зимнее, плотность при 20 °С не более 840 кг/м3, температура застывания не выше -35°С - - 45°С </t>
  </si>
  <si>
    <t xml:space="preserve">қысқы, 20 °С тығыздығы 840 кг/м3 артық емес, қату температурасы -35°С - - 45°Сжоғары емес </t>
  </si>
  <si>
    <t xml:space="preserve">Алматинская обл., Карасайский р-н, г. Каскелен, ул. Бауыржана Момышулы, №14 "Алматинское ЛПУМГ" УМГ "Южный" </t>
  </si>
  <si>
    <t xml:space="preserve">Южно-Казахстанская обл., Сайрамский р-он, село Акбулак, Карамуртское шоссе б/н склад "Акбулакского ЛПУ" УМГ "Южный" </t>
  </si>
  <si>
    <t>19.20.26.00.00.00.00.30.1</t>
  </si>
  <si>
    <t xml:space="preserve">арктическое, плотность при 20 °С не более 830 кг/м3, температура застывания не выше -55°С </t>
  </si>
  <si>
    <t xml:space="preserve">арктикалық, 20 °С тығыздығы 830 кг/м3 артық емес, қату температурасы -35°С - - 55°С жоғары емес </t>
  </si>
  <si>
    <t>по заявке покупателя в течение 15 дней  до 31.12.2015г.</t>
  </si>
  <si>
    <t>ОТП</t>
  </si>
  <si>
    <t xml:space="preserve">УМГ "Актау", г. Актау, 9-А микрорайон, здание №4 
</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</si>
  <si>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</si>
  <si>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</si>
  <si>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</si>
  <si>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</si>
  <si>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</si>
  <si>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</si>
  <si>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</si>
  <si>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</si>
  <si>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</si>
  <si>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</si>
  <si>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</si>
  <si>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</si>
  <si>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</si>
  <si>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</si>
  <si>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</si>
  <si>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</si>
  <si>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</si>
  <si>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</si>
  <si>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</si>
  <si>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</si>
  <si>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</si>
  <si>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</si>
  <si>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</si>
  <si>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</si>
  <si>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</si>
  <si>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</si>
  <si>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</si>
  <si>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</si>
  <si>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</si>
  <si>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</si>
  <si>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</si>
  <si>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</si>
  <si>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</si>
  <si>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</si>
  <si>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</si>
  <si>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</si>
  <si>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</si>
  <si>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</si>
  <si>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</si>
  <si>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</si>
  <si>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</si>
  <si>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</si>
  <si>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</si>
  <si>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</si>
  <si>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</si>
  <si>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</si>
  <si>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</si>
  <si>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</si>
  <si>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</si>
  <si>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</si>
  <si>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</si>
  <si>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</si>
  <si>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</si>
  <si>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</si>
  <si>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</si>
  <si>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</si>
  <si>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</si>
  <si>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</si>
  <si>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</si>
  <si>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</si>
  <si>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</si>
  <si>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</si>
  <si>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</si>
  <si>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</si>
  <si>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</si>
  <si>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</si>
  <si>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</si>
  <si>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</si>
  <si>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</si>
  <si>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</si>
  <si>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</si>
  <si>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</si>
  <si>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</si>
  <si>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</si>
  <si>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</si>
  <si>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</si>
  <si>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</si>
  <si>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</si>
  <si>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</si>
  <si>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</si>
  <si>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</si>
  <si>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</si>
  <si>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</si>
  <si>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</si>
  <si>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</si>
  <si>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</si>
  <si>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</si>
  <si>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</si>
  <si>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</si>
  <si>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</si>
  <si>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</si>
  <si>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</si>
  <si>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</si>
  <si>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</si>
  <si>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</si>
  <si>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</si>
  <si>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</si>
  <si>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</si>
  <si>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</si>
  <si>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</si>
  <si>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</si>
  <si>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</si>
  <si>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</si>
  <si>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</si>
  <si>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</si>
  <si>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</si>
  <si>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</si>
  <si>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</si>
  <si>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</si>
  <si>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</si>
  <si>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</si>
  <si>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</si>
  <si>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</si>
  <si>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</si>
  <si>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</si>
  <si>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</si>
  <si>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</si>
  <si>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</si>
  <si>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</si>
  <si>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</si>
  <si>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</si>
  <si>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</si>
  <si>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</si>
  <si>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</si>
  <si>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</si>
  <si>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</si>
  <si>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</si>
  <si>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</si>
  <si>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</si>
  <si>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</si>
  <si>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</si>
  <si>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</si>
  <si>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</si>
  <si>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</si>
  <si>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</si>
  <si>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</si>
  <si>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</si>
  <si>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</si>
  <si>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</si>
  <si>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</si>
  <si>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</si>
  <si>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</si>
  <si>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</si>
  <si>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</si>
  <si>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</si>
  <si>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</si>
  <si>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</si>
  <si>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</si>
  <si>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</si>
  <si>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</si>
  <si>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</si>
  <si>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</si>
  <si>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</si>
  <si>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</si>
  <si>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</si>
  <si>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</si>
  <si>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</si>
  <si>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</si>
  <si>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</si>
  <si>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</si>
  <si>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</si>
  <si>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</si>
  <si>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</si>
  <si>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</si>
  <si>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</si>
  <si>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</si>
  <si>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</si>
  <si>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</si>
  <si>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</si>
  <si>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</si>
  <si>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</si>
  <si>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</si>
  <si>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</si>
  <si>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</si>
  <si>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</si>
  <si>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</si>
  <si>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</si>
  <si>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</si>
  <si>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</si>
  <si>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</si>
  <si>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</si>
  <si>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</si>
  <si>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</si>
  <si>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</si>
  <si>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</si>
  <si>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</si>
  <si>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</si>
  <si>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</si>
  <si>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</si>
  <si>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</si>
  <si>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</si>
  <si>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</si>
  <si>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</si>
  <si>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</si>
  <si>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</si>
  <si>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</si>
  <si>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</si>
  <si>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</si>
  <si>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</si>
  <si>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</si>
  <si>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</si>
  <si>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</si>
  <si>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</si>
  <si>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</si>
  <si>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</si>
  <si>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</si>
  <si>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</si>
  <si>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</si>
  <si>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</si>
  <si>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</si>
  <si>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</si>
  <si>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</si>
  <si>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</si>
  <si>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</si>
  <si>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</si>
  <si>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</si>
  <si>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</si>
  <si>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</si>
  <si>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</si>
  <si>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</si>
  <si>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</si>
  <si>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</si>
  <si>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</si>
  <si>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</si>
  <si>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</si>
  <si>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</si>
  <si>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</si>
  <si>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</si>
  <si>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</si>
  <si>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</si>
  <si>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</si>
  <si>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</si>
  <si>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</si>
  <si>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</si>
  <si>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</si>
  <si>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</si>
  <si>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</si>
  <si>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</si>
  <si>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</si>
  <si>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</si>
  <si>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</si>
  <si>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</si>
  <si>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255 У</t>
  </si>
  <si>
    <t>254 У</t>
  </si>
  <si>
    <t>253 У</t>
  </si>
  <si>
    <t>252 У</t>
  </si>
  <si>
    <t>251 У</t>
  </si>
  <si>
    <t>250 У</t>
  </si>
  <si>
    <t>249 У</t>
  </si>
  <si>
    <t>248 У</t>
  </si>
  <si>
    <t>247 У</t>
  </si>
  <si>
    <t>246 У</t>
  </si>
  <si>
    <t>245 У</t>
  </si>
  <si>
    <t>244 У</t>
  </si>
  <si>
    <t>243 У</t>
  </si>
  <si>
    <t>242 У</t>
  </si>
  <si>
    <t>241 У</t>
  </si>
  <si>
    <t>240 У</t>
  </si>
  <si>
    <t>239 У</t>
  </si>
  <si>
    <t>238 У</t>
  </si>
  <si>
    <t>237 У</t>
  </si>
  <si>
    <t>236 У</t>
  </si>
  <si>
    <t>235 У</t>
  </si>
  <si>
    <t>234 У</t>
  </si>
  <si>
    <t>233 У</t>
  </si>
  <si>
    <t>232 У</t>
  </si>
  <si>
    <t>231 У</t>
  </si>
  <si>
    <t>230 У</t>
  </si>
  <si>
    <t>229 У</t>
  </si>
  <si>
    <t>228 У</t>
  </si>
  <si>
    <t>227 У</t>
  </si>
  <si>
    <t>226 У</t>
  </si>
  <si>
    <t>225 У</t>
  </si>
  <si>
    <t>224 У</t>
  </si>
  <si>
    <t>223 У</t>
  </si>
  <si>
    <t>222 У</t>
  </si>
  <si>
    <t>221 У</t>
  </si>
  <si>
    <t>220 У</t>
  </si>
  <si>
    <t>219 У</t>
  </si>
  <si>
    <t>218 У</t>
  </si>
  <si>
    <t>217 У</t>
  </si>
  <si>
    <t>216 У</t>
  </si>
  <si>
    <t>215 У</t>
  </si>
  <si>
    <t>214 У</t>
  </si>
  <si>
    <t>213 У</t>
  </si>
  <si>
    <t>212 У</t>
  </si>
  <si>
    <t>211 У</t>
  </si>
  <si>
    <t>210 У</t>
  </si>
  <si>
    <t>209 У</t>
  </si>
  <si>
    <t>208 У</t>
  </si>
  <si>
    <t>207 У</t>
  </si>
  <si>
    <t>206 У</t>
  </si>
  <si>
    <t>205 У</t>
  </si>
  <si>
    <t>204 У</t>
  </si>
  <si>
    <t>203 У</t>
  </si>
  <si>
    <t>202 У</t>
  </si>
  <si>
    <t>201 У</t>
  </si>
  <si>
    <t>200 У</t>
  </si>
  <si>
    <t>199 У</t>
  </si>
  <si>
    <t>198 У</t>
  </si>
  <si>
    <t>197 У</t>
  </si>
  <si>
    <t>196 У</t>
  </si>
  <si>
    <t>195 У</t>
  </si>
  <si>
    <t>194 У</t>
  </si>
  <si>
    <t>193 У</t>
  </si>
  <si>
    <t>192 У</t>
  </si>
  <si>
    <t>191 У</t>
  </si>
  <si>
    <t>190 У</t>
  </si>
  <si>
    <t>189 У</t>
  </si>
  <si>
    <t>188 У</t>
  </si>
  <si>
    <t>187 У</t>
  </si>
  <si>
    <t>186 У</t>
  </si>
  <si>
    <t>185 У</t>
  </si>
  <si>
    <t>184 У</t>
  </si>
  <si>
    <t>183 У</t>
  </si>
  <si>
    <t>182 У</t>
  </si>
  <si>
    <t>181 У</t>
  </si>
  <si>
    <t>180 У</t>
  </si>
  <si>
    <t>179 У</t>
  </si>
  <si>
    <t>178 У</t>
  </si>
  <si>
    <t>177 У</t>
  </si>
  <si>
    <t>176 У</t>
  </si>
  <si>
    <t>175 У</t>
  </si>
  <si>
    <t>174 У</t>
  </si>
  <si>
    <t>173 У</t>
  </si>
  <si>
    <t>172 У</t>
  </si>
  <si>
    <t>171 У</t>
  </si>
  <si>
    <t>170 У</t>
  </si>
  <si>
    <t>169 У</t>
  </si>
  <si>
    <t>168 У</t>
  </si>
  <si>
    <t>167 У</t>
  </si>
  <si>
    <t>166 У</t>
  </si>
  <si>
    <t>165 У</t>
  </si>
  <si>
    <t>164 У</t>
  </si>
  <si>
    <t>163 У</t>
  </si>
  <si>
    <t>162 У</t>
  </si>
  <si>
    <t>161 У</t>
  </si>
  <si>
    <t>160 У</t>
  </si>
  <si>
    <t>159 У</t>
  </si>
  <si>
    <t>158 У</t>
  </si>
  <si>
    <t>157 У</t>
  </si>
  <si>
    <t>156 У</t>
  </si>
  <si>
    <t>155 У</t>
  </si>
  <si>
    <t>154 У</t>
  </si>
  <si>
    <t>153 У</t>
  </si>
  <si>
    <t>152 У</t>
  </si>
  <si>
    <t>151 У</t>
  </si>
  <si>
    <t>150 У</t>
  </si>
  <si>
    <t>149 У</t>
  </si>
  <si>
    <t>148 У</t>
  </si>
  <si>
    <t>147 У</t>
  </si>
  <si>
    <t>146 У</t>
  </si>
  <si>
    <t>145 У</t>
  </si>
  <si>
    <t>144 У</t>
  </si>
  <si>
    <t>143 У</t>
  </si>
  <si>
    <t>142 У</t>
  </si>
  <si>
    <t>141 У</t>
  </si>
  <si>
    <t>140 У</t>
  </si>
  <si>
    <t>139 У</t>
  </si>
  <si>
    <t>138 У</t>
  </si>
  <si>
    <t>137 У</t>
  </si>
  <si>
    <t>136 У</t>
  </si>
  <si>
    <t>135 У</t>
  </si>
  <si>
    <t>134 У</t>
  </si>
  <si>
    <t>133 У</t>
  </si>
  <si>
    <t>132 У</t>
  </si>
  <si>
    <t>131 У</t>
  </si>
  <si>
    <t>130 У</t>
  </si>
  <si>
    <t>129 У</t>
  </si>
  <si>
    <t>128 У</t>
  </si>
  <si>
    <t>127 У</t>
  </si>
  <si>
    <t>126 У</t>
  </si>
  <si>
    <t>125 У</t>
  </si>
  <si>
    <t>124 У</t>
  </si>
  <si>
    <t>123 У</t>
  </si>
  <si>
    <t>122 У</t>
  </si>
  <si>
    <t>121 У</t>
  </si>
  <si>
    <t>120 У</t>
  </si>
  <si>
    <t>119 У</t>
  </si>
  <si>
    <t>118 У</t>
  </si>
  <si>
    <t>117 У</t>
  </si>
  <si>
    <t>116 У</t>
  </si>
  <si>
    <t>115 У</t>
  </si>
  <si>
    <t>114 У</t>
  </si>
  <si>
    <t>113 У</t>
  </si>
  <si>
    <t>112 У</t>
  </si>
  <si>
    <t>111 У</t>
  </si>
  <si>
    <t>110 У</t>
  </si>
  <si>
    <t>108 У</t>
  </si>
  <si>
    <t>107 У</t>
  </si>
  <si>
    <t>106 У</t>
  </si>
  <si>
    <t>105 У</t>
  </si>
  <si>
    <t>104 У</t>
  </si>
  <si>
    <t>103 У</t>
  </si>
  <si>
    <t>102 У</t>
  </si>
  <si>
    <t>101 У</t>
  </si>
  <si>
    <t>100 У</t>
  </si>
  <si>
    <t>99 У</t>
  </si>
  <si>
    <t>98 У</t>
  </si>
  <si>
    <t>97 У</t>
  </si>
  <si>
    <t>96 У</t>
  </si>
  <si>
    <t>95 У</t>
  </si>
  <si>
    <t>94 У</t>
  </si>
  <si>
    <t>93 У</t>
  </si>
  <si>
    <t>92 У</t>
  </si>
  <si>
    <t>91 У</t>
  </si>
  <si>
    <t>90 У</t>
  </si>
  <si>
    <t>89 У</t>
  </si>
  <si>
    <t>88 У</t>
  </si>
  <si>
    <t>87 У</t>
  </si>
  <si>
    <t>86 У</t>
  </si>
  <si>
    <t>85 У</t>
  </si>
  <si>
    <t>84 У</t>
  </si>
  <si>
    <t>83 У</t>
  </si>
  <si>
    <t>82 У</t>
  </si>
  <si>
    <t>81 У</t>
  </si>
  <si>
    <t>80 У</t>
  </si>
  <si>
    <t>79 У</t>
  </si>
  <si>
    <t>78 У</t>
  </si>
  <si>
    <t>77 У</t>
  </si>
  <si>
    <t>76 У</t>
  </si>
  <si>
    <t>75 У</t>
  </si>
  <si>
    <t>74 У</t>
  </si>
  <si>
    <t>73 У</t>
  </si>
  <si>
    <t>72 У</t>
  </si>
  <si>
    <t>71 У</t>
  </si>
  <si>
    <t>70 У</t>
  </si>
  <si>
    <t>69 У</t>
  </si>
  <si>
    <t>68 У</t>
  </si>
  <si>
    <t>67 У</t>
  </si>
  <si>
    <t>66 У</t>
  </si>
  <si>
    <t>65 У</t>
  </si>
  <si>
    <t>64 У</t>
  </si>
  <si>
    <t>63 У</t>
  </si>
  <si>
    <t>62 У</t>
  </si>
  <si>
    <t>61 У</t>
  </si>
  <si>
    <t>60 У</t>
  </si>
  <si>
    <t>59 У</t>
  </si>
  <si>
    <t>58 У</t>
  </si>
  <si>
    <t>57 У</t>
  </si>
  <si>
    <t>56 У</t>
  </si>
  <si>
    <t>55 У</t>
  </si>
  <si>
    <t>54 У</t>
  </si>
  <si>
    <t>53 У</t>
  </si>
  <si>
    <t>52 У</t>
  </si>
  <si>
    <t>51 У</t>
  </si>
  <si>
    <t>50 У</t>
  </si>
  <si>
    <t>49 У</t>
  </si>
  <si>
    <t>48 У</t>
  </si>
  <si>
    <t>47 У</t>
  </si>
  <si>
    <t>46 У</t>
  </si>
  <si>
    <t>45 У</t>
  </si>
  <si>
    <t>44 У</t>
  </si>
  <si>
    <t>43 У</t>
  </si>
  <si>
    <t>42 У</t>
  </si>
  <si>
    <t>41 У</t>
  </si>
  <si>
    <t>40 У</t>
  </si>
  <si>
    <t>39 У</t>
  </si>
  <si>
    <t>38 У</t>
  </si>
  <si>
    <t>37 У</t>
  </si>
  <si>
    <t>36 У</t>
  </si>
  <si>
    <t>35 У</t>
  </si>
  <si>
    <t>34 У</t>
  </si>
  <si>
    <t>33 У</t>
  </si>
  <si>
    <t>32 У</t>
  </si>
  <si>
    <t>31 У</t>
  </si>
  <si>
    <t>30 У</t>
  </si>
  <si>
    <t>29 У</t>
  </si>
  <si>
    <t>28 У</t>
  </si>
  <si>
    <t>27 У</t>
  </si>
  <si>
    <t>26 У</t>
  </si>
  <si>
    <t>25 У</t>
  </si>
  <si>
    <t>24 У</t>
  </si>
  <si>
    <t>23 У</t>
  </si>
  <si>
    <t>22 У</t>
  </si>
  <si>
    <t>21 У</t>
  </si>
  <si>
    <t>20 У</t>
  </si>
  <si>
    <t>19 У</t>
  </si>
  <si>
    <t>18 У</t>
  </si>
  <si>
    <t>17 У</t>
  </si>
  <si>
    <t>16 У</t>
  </si>
  <si>
    <t>15 У</t>
  </si>
  <si>
    <t>14 У</t>
  </si>
  <si>
    <t>13 У</t>
  </si>
  <si>
    <t>12 У</t>
  </si>
  <si>
    <t>11 У</t>
  </si>
  <si>
    <t>10 У</t>
  </si>
  <si>
    <t>9 У</t>
  </si>
  <si>
    <t>8 У</t>
  </si>
  <si>
    <t>7 У</t>
  </si>
  <si>
    <t>1 У</t>
  </si>
  <si>
    <t>2 У</t>
  </si>
  <si>
    <t>3 У</t>
  </si>
  <si>
    <t>4 У</t>
  </si>
  <si>
    <t>5 У</t>
  </si>
  <si>
    <t>6 У</t>
  </si>
  <si>
    <t>256 У</t>
  </si>
  <si>
    <t>96.09.19.90.18.00.00</t>
  </si>
  <si>
    <t>Услуги по техническому сопровождению карты мониторинга местного содержания</t>
  </si>
  <si>
    <t>Жергілікті қамту мониторингі картасын техникалық сүйемелдеу бойынша қызметтер</t>
  </si>
  <si>
    <t>Услуги, оказываемые в соответствии с Концепцией развития Карты мониторинга местного содержания</t>
  </si>
  <si>
    <t>Жергілікті қамту мониторингі картасын дамыту тұжырымдамасына сәйкес көрсетілетін қызметтер</t>
  </si>
  <si>
    <t xml:space="preserve">Начало со дня подписания договора, завершение 31.12.2015 </t>
  </si>
  <si>
    <t xml:space="preserve">Авансовый платеж - 25%, оставшаяся часть-по квартально. </t>
  </si>
  <si>
    <t>ДМД</t>
  </si>
  <si>
    <t>257 У</t>
  </si>
  <si>
    <t>73.12.19.30.10.00.00</t>
  </si>
  <si>
    <t>Услуги по подготовке и размещению информационных материалов в печатных средствах массовой информации</t>
  </si>
  <si>
    <t>Басылымды бұқаралық ақпарат құралдарында ақпараттық материалдарды дайындау және орналастыру бойынша қызметтер</t>
  </si>
  <si>
    <t xml:space="preserve">Подготовка и размещение рекламно -информационных и аналитических материалов о текущей деятельности: рекламные модули, интервью и статьи в газетах </t>
  </si>
  <si>
    <t>Ағымдағы қызмет туралы жарнамалық-ақпараттық және аналитикалық материалдарды дайындау мен орналастыру: жарнамалық модульдер, газеттерде сұқпаттар мен мақалалар.</t>
  </si>
  <si>
    <t>г. Астана, Центральный аппарат,              Юр.адрес: пр. Кабанбай батыра, 19;             Фактический адрес: ул. 36,   д. 11</t>
  </si>
  <si>
    <t>Январь - февраль</t>
  </si>
  <si>
    <t>авансовый  платеж - 0%, оставшаяся часть в течение 30 рабочих дней с момента подписания акта оказанных услуг</t>
  </si>
  <si>
    <t>258 У</t>
  </si>
  <si>
    <t>Подготовка и размещение рекламно -информационных и аналитических материалов о текущей деятельности: рекламные модули, интервью и статьи в журналах</t>
  </si>
  <si>
    <t>Ағымдағы қызмет туралы жарнамалық-ақпараттық және аналитикалық материалдарды дайындау мен орналастыру: жарнамалық модульдер, журналдарда сұқпаттар мен мақалалар</t>
  </si>
  <si>
    <t>259 У</t>
  </si>
  <si>
    <t>73.12.19.30.20.00.00</t>
  </si>
  <si>
    <t>Услуги по подготовке и размещению информационных материалов в телевизионных средствах массовой информации</t>
  </si>
  <si>
    <t>Теледидарлық бұқаралық ақпарат құралдарына ақпараттық материалдарды дайындау және орналастыру бойынша қызметтер</t>
  </si>
  <si>
    <t>Услуги по подготовке и размещению сюжетов о текущей деятельности: новостные сюжеты, аналитические программы, интервью + прокат ролика</t>
  </si>
  <si>
    <t>Ағымдағы қызмет туралы сюжеттерді дайындау мен орналастыру бойынша қызметтер: жаңалықтар сюжеттері, аналитикалық бағдарламалар, сұқпаттар + роликті жалдау</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</si>
  <si>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</si>
  <si>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</si>
  <si>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</si>
  <si>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</si>
  <si>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</si>
  <si>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</si>
  <si>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</si>
  <si>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</si>
  <si>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</si>
  <si>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</si>
  <si>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</si>
  <si>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</si>
  <si>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</si>
  <si>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</si>
  <si>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</si>
  <si>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</si>
  <si>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</si>
  <si>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</si>
  <si>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</si>
  <si>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</si>
  <si>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</si>
  <si>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</si>
  <si>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</si>
  <si>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</si>
  <si>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</si>
  <si>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</si>
  <si>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</si>
  <si>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</si>
  <si>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</si>
  <si>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</si>
  <si>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</si>
  <si>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</si>
  <si>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</si>
  <si>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</si>
  <si>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</si>
  <si>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</si>
  <si>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</si>
  <si>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</si>
  <si>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</si>
  <si>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</si>
  <si>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</si>
  <si>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</si>
  <si>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</si>
  <si>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</si>
  <si>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</si>
  <si>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</si>
  <si>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</si>
  <si>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</si>
  <si>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</si>
  <si>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</si>
  <si>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</si>
  <si>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</si>
  <si>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</si>
  <si>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</si>
  <si>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</si>
  <si>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</si>
  <si>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</si>
  <si>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</si>
  <si>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</si>
  <si>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</si>
  <si>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</si>
  <si>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</si>
  <si>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</si>
  <si>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</si>
  <si>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</si>
  <si>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</si>
  <si>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</si>
  <si>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</si>
  <si>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</si>
  <si>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</si>
  <si>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</si>
  <si>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</si>
  <si>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</si>
  <si>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</si>
  <si>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</si>
  <si>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</si>
  <si>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</si>
  <si>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</si>
  <si>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</si>
  <si>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</si>
  <si>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</si>
  <si>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</si>
  <si>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</si>
  <si>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</si>
  <si>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</si>
  <si>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</si>
  <si>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</si>
  <si>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</si>
  <si>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</si>
  <si>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</si>
  <si>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</si>
  <si>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</si>
  <si>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</si>
  <si>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</si>
  <si>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</si>
  <si>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</si>
  <si>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</si>
  <si>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</si>
  <si>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</si>
  <si>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</si>
  <si>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</si>
  <si>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</si>
  <si>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</si>
  <si>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</si>
  <si>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</si>
  <si>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</si>
  <si>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</si>
  <si>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</si>
  <si>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</si>
  <si>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11.07.11.00.00.00.06.20.5</t>
  </si>
  <si>
    <t>Вода (кроме вод минеральных)</t>
  </si>
  <si>
    <t>Су (минералды судан басқа).</t>
  </si>
  <si>
    <t>Питьевая природная негазированная. Прозрачная. Без посторонних привкусов и запахов.</t>
  </si>
  <si>
    <t>Табиғи ауыз суы, газдалмаған. Мөлдір. Бөгде иіссіз және дәмсіз.</t>
  </si>
  <si>
    <t>г.Уральск, ул. Ружейникова 1/4, склад БМТО УМГ "Уральск",АУП</t>
  </si>
  <si>
    <t>по заявке покупателя в течение 15 календарных дней до 31.12.2015г.</t>
  </si>
  <si>
    <t>210000031</t>
  </si>
  <si>
    <t>Вода питьевая</t>
  </si>
  <si>
    <t>г.Уральск, ул. Ружейникова 1/4, склад БМТО УМГ "Уральск"</t>
  </si>
  <si>
    <t>г. Атырау, ул. Контейнерная 25, Центральный склад УМГ "Атырау", для АУП</t>
  </si>
  <si>
    <t>Атырауская область, Макатский район, пос. Макат, Центральный склад «Макат» УМГ "Атырау"</t>
  </si>
  <si>
    <t>г. Актобе,  ул. Есет -Батыра 39, Центральный склад УМГ "Актобе", для АУП</t>
  </si>
  <si>
    <t>УМГ "Южный", г.Алматы, ул. Байтурсынова 46а. , для АУП</t>
  </si>
  <si>
    <t>г.Уральск, ул. Ружейникова 1/4,склад «Инженерно-технического центра» АО "Интергаз Центральная Азия".</t>
  </si>
  <si>
    <t>Атырауская область, пос. Макат, ул. Бекжанова, дом 2, склад "УГЭР" Филиал "Инженерно-технический Центр" АО "Интергаз Центральная Азия"</t>
  </si>
  <si>
    <t>г.Уральск, ул. Ружейникова 1/4,склад «Инженерно-технического центра» АО "Интергаз Центральная Азия", УОТД</t>
  </si>
  <si>
    <t>г Актау 9 А мкр., здание 4, бизнес-центр Елес</t>
  </si>
  <si>
    <t xml:space="preserve">УМГ "Тараз", Жамбылская область г. Тараз 3-переулок Автомобильная 1 "А" , для АУП
</t>
  </si>
  <si>
    <t>г. Шымкент, ул. К.Толеметова, 22, Учебно-курсовой комбинат АО "Интергаз Центральная Азия", для АУП</t>
  </si>
  <si>
    <t xml:space="preserve">  УАВРиСТ, г. Атырау, ул.Гумарова, д. 94, для АУП</t>
  </si>
  <si>
    <t>Жамбылская область, Жамбылский район, село Акбулым, поселок Газовиков, ТС "Тараз" ПУАВРиСТ "Южный" филиал Управление аварийно-восстановительных работ и специальной техники</t>
  </si>
  <si>
    <t>г.Кызылорда, 120018, ул.Бейбарыс Султан № 1. ТС «Кызылорда» ПУАВРиСТ "Южный" филиал Управление аварийно-восстановительных работ и специальной техники</t>
  </si>
  <si>
    <t xml:space="preserve">г. Шымкент, ул. К.Толеметова, 22, Учебно-курсовой комбинат АО "Интергаз Центральная Азия",  ТС "УКК" ПУАВРиСТ «Южный» филиал Управление аварийно-восстановительных работ и специальной техники
</t>
  </si>
  <si>
    <t>20.41.31.00.00.10.20.10.2</t>
  </si>
  <si>
    <t>Мыло хозяйственное</t>
  </si>
  <si>
    <t>Кір сабын</t>
  </si>
  <si>
    <t>твердое, 1 группы, 72%, ГОСТ 30266-95</t>
  </si>
  <si>
    <t>қатты, 1 топтағы, 72%, ГОСТ 30266-95</t>
  </si>
  <si>
    <t xml:space="preserve">   в течение 30 календарных дней с момента подписания договора</t>
  </si>
  <si>
    <t>Килограмм</t>
  </si>
  <si>
    <t>210000225</t>
  </si>
  <si>
    <t>Мыло хозяйственное твердое</t>
  </si>
  <si>
    <t>г. Атырау, ул. Контейнерная 25, Центральный склад УМГ "Атырау"</t>
  </si>
  <si>
    <t>г. Актобе,  ул. Есет -Батыра 39, Центральный склад УМГ "Актобе"</t>
  </si>
  <si>
    <t>УАВРиСТ, г. Атырау, ул.Гумарова, д. 94</t>
  </si>
  <si>
    <t>20.41.44.00.00.00.00.45.2</t>
  </si>
  <si>
    <t>Паста для очистки рук</t>
  </si>
  <si>
    <t>Қол тазартуға арналған паста</t>
  </si>
  <si>
    <t>Паста для мягкой и эффективной очистки кожи от сильных загрязнений</t>
  </si>
  <si>
    <t>қатты кірленуді тиімді тазартуға арналған паста</t>
  </si>
  <si>
    <t>210000234</t>
  </si>
  <si>
    <t>Паста очистки загрязн.рук Флора М2</t>
  </si>
  <si>
    <t>10.51.11.00.00.00.12.20.1</t>
  </si>
  <si>
    <t>Молоко</t>
  </si>
  <si>
    <t>Сүт</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</si>
  <si>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1%, но не более 3% жирности  стерилизованное. СТ РК 1760-2008</t>
  </si>
  <si>
    <t>Консистенциясы - сұйық, біркелкі созылмалы емес, сәл жабысқақ. Аққуыз қауыссыздарсыз және майдың былғау кесектерсіз. Дәмі және иісі - сүтке тән,бөтен дәмдерсіз және иістерсіз. Түсі- ақ, барлық массасы бойынша біркелкі. 1 % бірақ 3% майлылықтан аспайтын, тазартылған. ҚР СТ 1760-2008</t>
  </si>
  <si>
    <t>210009640</t>
  </si>
  <si>
    <t>"г.Кызылорда, 120018,  ул.Бейбарыс Султан №1, склад АУП УМГ ""Кызылорда"" "</t>
  </si>
  <si>
    <t xml:space="preserve">20.59.59.00.15.00.01.46.1 </t>
  </si>
  <si>
    <t>Одорант</t>
  </si>
  <si>
    <t xml:space="preserve">химическое вещество, смесь смесь природных меркоптанов </t>
  </si>
  <si>
    <t>өте күшті иісі бар түссіз сұйықтық, суда аз ериді, көптеген органикалық еріткіштерде жақсы ериді</t>
  </si>
  <si>
    <t>Актюбинская область, станция Кайдаул (Соленая) АО НК КТЖ ж.д. код 669800</t>
  </si>
  <si>
    <t>по заявке покупателя в течение 30 календарных дней до 31.12.2015г.</t>
  </si>
  <si>
    <t xml:space="preserve">210000092
</t>
  </si>
  <si>
    <t>Жамбылская область, станция Талас АО НК КТЖ ж.д. код 707107</t>
  </si>
  <si>
    <t xml:space="preserve">ст.Кайдауыл (Соленая), код станции 669800, код получателя 1113, код ОКПО 384461060021, получатель Шалкарское ЛПУ УМГ "Актобе" </t>
  </si>
  <si>
    <t>по заявке покупателя в течение 60 календарных дней до 31.12.2015г.</t>
  </si>
  <si>
    <t>КЗХ Станция «Чайкурук» НК КТЖ
Код станции 706906
ОКПО 384461060395, получатель Жамбылская область, Жамбылский район, село Акбулым, поселок Газовиков, склад "Таразского ЛПУ"   УМГ "Тараз"</t>
  </si>
  <si>
    <t>19.20.31.00.00.00.00.10.2</t>
  </si>
  <si>
    <t>Пропан технический</t>
  </si>
  <si>
    <t>Пропилен техникалық</t>
  </si>
  <si>
    <t>Массовая доля сероводорода и меркаптановой серы, %, не больше 0,013, Интенсивность запаха, баллов, не менее 3</t>
  </si>
  <si>
    <t>күкіртті сутек пен меркаптон күкіртінің үлес салмағы 0,013% дан аспайды, Иіс қарқындылығы 3 балдан төмен емес</t>
  </si>
  <si>
    <t>166</t>
  </si>
  <si>
    <t>210000038</t>
  </si>
  <si>
    <t>Газ пропан</t>
  </si>
  <si>
    <t>20.11.11.00.00.80.00.20.1</t>
  </si>
  <si>
    <t>Кислород</t>
  </si>
  <si>
    <t>Оттегі</t>
  </si>
  <si>
    <t>технический, второй сорт (99,5%), ГОСТ 5583-78</t>
  </si>
  <si>
    <t>техникалық, екішні сорт (99,5%), МСТ 5583-78</t>
  </si>
  <si>
    <t>113</t>
  </si>
  <si>
    <t>метр кубический</t>
  </si>
  <si>
    <t>210000047</t>
  </si>
  <si>
    <t>109 У</t>
  </si>
  <si>
    <t>63 Р</t>
  </si>
  <si>
    <t>Землеустроительные земельно-кадастровые  работы</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</si>
  <si>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t>
  </si>
  <si>
    <t>64 Р</t>
  </si>
  <si>
    <t>УМГ "Актобе" - Костанайская обл., г. Костанай</t>
  </si>
  <si>
    <t>65 Р</t>
  </si>
  <si>
    <t>УМГ "Кызылорда", Кызылординская обл., г.Кызылорда</t>
  </si>
  <si>
    <t>66 Р</t>
  </si>
  <si>
    <t>УМГ "Актау" Мангистауская область, г.Актау</t>
  </si>
  <si>
    <t>67 Р</t>
  </si>
  <si>
    <t>УМГ "Южный", Алматинская обл., г.Алматы</t>
  </si>
  <si>
    <t>68 Р</t>
  </si>
  <si>
    <t>УМГ "Южный", Южно-казахстанская обл., г.Шымкент</t>
  </si>
  <si>
    <t>69 Р</t>
  </si>
  <si>
    <t>УМГ "Тараз" Жамбылская обл., г.Тараз</t>
  </si>
  <si>
    <t>70 Р</t>
  </si>
  <si>
    <t>71 Р</t>
  </si>
  <si>
    <t>филиал "ИТЦ" Западно-Казахстанская обл., г. Уральск</t>
  </si>
  <si>
    <t>72 Р</t>
  </si>
  <si>
    <t>филиал "ИТЦ" Атырауская обл., г. Атырау</t>
  </si>
  <si>
    <t>73 Р</t>
  </si>
  <si>
    <t>УАВРиСТ Атырауская обл., г. Атырау</t>
  </si>
  <si>
    <t>74 Р</t>
  </si>
  <si>
    <t>УМГ "Атырау" Атырауская обл., г. Атырау</t>
  </si>
  <si>
    <t>260 У</t>
  </si>
  <si>
    <t>Январь- февраль  2015г.</t>
  </si>
  <si>
    <t>С 01.02.2015г. по 28.02.2015 г. включительно</t>
  </si>
  <si>
    <t>261 У</t>
  </si>
  <si>
    <t>262 У</t>
  </si>
  <si>
    <t>263 У</t>
  </si>
  <si>
    <t xml:space="preserve"> УМГ "Южный" -  г. Алматы Байтурсынова, 46</t>
  </si>
  <si>
    <t>264 У</t>
  </si>
  <si>
    <t>265 У</t>
  </si>
  <si>
    <t>266 У</t>
  </si>
  <si>
    <t>267 У</t>
  </si>
  <si>
    <t>268 У</t>
  </si>
  <si>
    <t>269 У</t>
  </si>
  <si>
    <t>109-1 У</t>
  </si>
  <si>
    <r>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t>
    </r>
    <r>
      <rPr>
        <sz val="10"/>
        <color rgb="FFFF0000"/>
        <rFont val="Segoe UI"/>
        <family val="2"/>
        <charset val="204"/>
      </rPr>
      <t> </t>
    </r>
  </si>
  <si>
    <t>2-1 У</t>
  </si>
  <si>
    <t>С 01.03.2015г. по 31.12.2015 г.</t>
  </si>
  <si>
    <t>3-1 У</t>
  </si>
  <si>
    <t>4-1 У</t>
  </si>
  <si>
    <t>5-1 У</t>
  </si>
  <si>
    <t xml:space="preserve"> УМГ "Южный" -  г.Алматы Байтурсынова, 46
</t>
  </si>
  <si>
    <t>6-1 У</t>
  </si>
  <si>
    <t>7-1 У</t>
  </si>
  <si>
    <t>8-1 У</t>
  </si>
  <si>
    <t>9-1 У</t>
  </si>
  <si>
    <t>10-1 У</t>
  </si>
  <si>
    <t>11-1 У</t>
  </si>
  <si>
    <t>Уточненный Годовой план закупок товаров, работ и услуг АО "Интергаз Центральная Азия" на 2015 год</t>
  </si>
  <si>
    <t>Услуги по предоставлению ценовых маркетинговых заключений</t>
  </si>
  <si>
    <t>270 У</t>
  </si>
  <si>
    <t>74.90.21.10.00.00.00</t>
  </si>
  <si>
    <t>февраль-март</t>
  </si>
  <si>
    <t>Начало с момента подписания  договора, окончание до 31 декабря 2015г. включительно</t>
  </si>
  <si>
    <t xml:space="preserve"> УМГ "Южный" - г.Алматы, ул.Байтурсынова, 46</t>
  </si>
  <si>
    <t>151-1 У</t>
  </si>
  <si>
    <t>12-1 У</t>
  </si>
  <si>
    <t>271 У</t>
  </si>
  <si>
    <t>20.14.22.00.00.10.10.20.2</t>
  </si>
  <si>
    <t xml:space="preserve">Метанол (метиловый спирт) </t>
  </si>
  <si>
    <t xml:space="preserve">Метанол (метил спирті) </t>
  </si>
  <si>
    <t xml:space="preserve">технический, марки Б, ГОСТ 2222-95 </t>
  </si>
  <si>
    <t xml:space="preserve">техникалық, Б маркалы, МСТ 2222-95 </t>
  </si>
  <si>
    <t>Февраль-март</t>
  </si>
  <si>
    <t>74.90.21.18.00.00.00</t>
  </si>
  <si>
    <t>Жерге орналастыру және жер-кадастрлық жұмыстар</t>
  </si>
  <si>
    <t>272 У</t>
  </si>
  <si>
    <t>273 У</t>
  </si>
  <si>
    <t>274 У</t>
  </si>
  <si>
    <t>275 У</t>
  </si>
  <si>
    <t>276 У</t>
  </si>
  <si>
    <t>277 У</t>
  </si>
  <si>
    <t xml:space="preserve">к Инструкции о порядке составления и </t>
  </si>
  <si>
    <t xml:space="preserve">представления отчетности по </t>
  </si>
  <si>
    <t>вопросам закупок, утвержденной решением Правлением АО "Самрук-Казына (протокол № ____ от ______)</t>
  </si>
  <si>
    <t xml:space="preserve">                                                                                                                                                                                  </t>
  </si>
  <si>
    <t xml:space="preserve">АО "Интергаз Центральная Азия". Утвержден 25.12.2014 года (Приказ № 721)                                                                    </t>
  </si>
  <si>
    <t>Авансовый платеж 30%, оставшаяся часть в течении 30 рабочих дней с момента подписания акта приема-передачи поставленных товаров</t>
  </si>
  <si>
    <t>278 У</t>
  </si>
  <si>
    <t>71.20.12.19.00.00.00</t>
  </si>
  <si>
    <t>Услуги по анализу и испытаниям в нефтегазовой отрасли</t>
  </si>
  <si>
    <t>Мұнай-газ саласындағы талдау және сынақ бойынша қызметтер</t>
  </si>
  <si>
    <t>Услуги по проведению механических испытаний, изготовление образцов для проведения механических испытаний</t>
  </si>
  <si>
    <t>февраль</t>
  </si>
  <si>
    <t>Западно-Казахстанская обл.
УМГ "Уральск"
Уральское ЛПУ</t>
  </si>
  <si>
    <t>С даты подписания договора по 31.03.2015 г.</t>
  </si>
  <si>
    <t>основание - служебная записка УМГ Уральск исх.№131/49013 от 11.02.2015г.</t>
  </si>
  <si>
    <t>279 У</t>
  </si>
  <si>
    <t>Услуги по проведению механических испытаний на растяжение, испытание на изгиб, исследование макрошлифа, испытание на ударную вязкость при -40С</t>
  </si>
  <si>
    <t>19-1 У</t>
  </si>
  <si>
    <t>июль-август</t>
  </si>
  <si>
    <t>Начало с момента подписания  договора, окончание до 01 ноября 2015г.</t>
  </si>
  <si>
    <t>Бағалы маркетингті қорытындыны беру бойынша қызметтер</t>
  </si>
  <si>
    <t>Механикалық сынақты жүргізуге арналған үлгілерді дайындаудың, механикалық сынақты жүргізу бойынша қызметтер</t>
  </si>
  <si>
    <t>40С –кезде екпінді тұтқырлығына сынақтау, макрошлифті тексеру, бүгудің сынағы, тартуға механикалық сынақтарды жүргізу бойынша қызметтер</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</si>
  <si>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</si>
  <si>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</si>
  <si>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</si>
  <si>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</si>
  <si>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</si>
  <si>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</si>
  <si>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</si>
  <si>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</si>
  <si>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</si>
  <si>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</si>
  <si>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</si>
  <si>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</si>
  <si>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</si>
  <si>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</si>
  <si>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</si>
  <si>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</si>
  <si>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</si>
  <si>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</si>
  <si>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</si>
  <si>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</si>
  <si>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</si>
  <si>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</si>
  <si>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по заявке покупателя в течение 10 дней  до 31.12.2015г.</t>
  </si>
  <si>
    <t>авансовый  платеж - 30%, оставшаяся часть в течении 30 рабочих дней с момента подписания акта приема-передачи</t>
  </si>
  <si>
    <t>112</t>
  </si>
  <si>
    <t>280 У</t>
  </si>
  <si>
    <t>281 У</t>
  </si>
  <si>
    <t>65.12.11.00.00.00.01</t>
  </si>
  <si>
    <t>Жазатайым оқиғалардан сақтандыру бойынша қызметтер</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</si>
  <si>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</si>
  <si>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Қызметкерлердің олардың еңбектік (қызметтік) міндеттерін орындауы кезіндегі денсаулығы мен өміріне зиян келтургені үшін жұмыс берушінің жауапкершілігін азаматтық-құқықтық сақтандыру</t>
  </si>
  <si>
    <t>Обязательное страхование работника от несчастных случаев при исполнении им (ими) трудовых (служебных) обязанностей.</t>
  </si>
  <si>
    <t xml:space="preserve">Қызметкер еңбек (қызмет) міндеттерін атқарған кезде оны жазатайым жағдайлардан мiндеттi сақтандыру </t>
  </si>
  <si>
    <t>АО "Интергаз Центральная Азия"(ЦА г.Астана.,УМГ "Атырау",УМГ "Актау",УМГ "Актобе",УМГ "Уральск",ИТЦ,УМГ "Южный",УМГ "Кызылорда",УМГ "Тараз",УКК,АГП г.Алматы,УАВРиСТ,ББШ)</t>
  </si>
  <si>
    <t>Срок оказания услуг с 07.03.2015г. по 06.03.2016г.</t>
  </si>
  <si>
    <t xml:space="preserve"> ОИ по п.п.11 п. 140 Правил</t>
  </si>
  <si>
    <t xml:space="preserve"> ОИ по п.п.2 п. 137 Правил</t>
  </si>
  <si>
    <t>65.12.50.50.00.00.01</t>
  </si>
  <si>
    <t>Услуги по страхованию ответственности за нанесение вреда экологии</t>
  </si>
  <si>
    <t xml:space="preserve">Экологияға келтірген зияны үшін жауапкершілікті сақтандыру бойынша қызметтер </t>
  </si>
  <si>
    <t>Обязательное экологическое страхование гражданско-правовой ответственности за причинение вреда окружающей среде</t>
  </si>
  <si>
    <t xml:space="preserve">Қоршаған ортаға зиян келтіргені үшін азаматтық-құқықтық жауапкершілікті міндетті экологиялық сақтандыру </t>
  </si>
  <si>
    <t>АО "Интергаз Центральная Азия"(ЦА г.Астана.,УМГ "Атырау",УМГ "Актау",УМГ "Актобе",УМГ "Уральск",ИТЦ,УМГ "Южный",УМГ "Кызылорда",УМГ "Тараз",УКК,УАВРиСТ.)</t>
  </si>
  <si>
    <t>Срок оказания услуг с 26.03.2015г. по 27.03.2016г.</t>
  </si>
  <si>
    <t xml:space="preserve">Авансовый платеж - 0%, оплата после заключения договора 30%, после предоставления страхового полюса 70%. </t>
  </si>
  <si>
    <t>75 Р</t>
  </si>
  <si>
    <t>76 Р</t>
  </si>
  <si>
    <t>77 Р</t>
  </si>
  <si>
    <t>71.12.32.10.11.00.00</t>
  </si>
  <si>
    <t>Работы геофизические</t>
  </si>
  <si>
    <t>Геофизикалық жұмыстар</t>
  </si>
  <si>
    <t>Геофизические исследования скважин подземных хранилищ газа</t>
  </si>
  <si>
    <t>Жер асты газ қоймаларының ұңғымаларын геофизикалық зерттеу</t>
  </si>
  <si>
    <t>Комплекс работ проводимые на подземном хранилище газа "Бозой"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</si>
  <si>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Бозой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</si>
  <si>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Комплекс работ проводимые на подземном хранилище газа "Полторацкое"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</si>
  <si>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Полторацк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</si>
  <si>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Комплекс работ проводимые на подземном хранилище газа "Акыртобе" включающие основные виды исследований : гамма-каротаж (ГК), нейтронный гамма-каротаж (НГК), термометрия, барометрия, акустическое каротажное цементирование (АКЦ), электромагнитная дефектоскопия (ЭМДС) и др.</t>
  </si>
  <si>
    <t>Ақыртөбе жер асты газ қоймасында жүргізілетін, негізгі зерттеу түрлерін қамтитын жұмыстар кешені: гамма-каротаж (ГК), нейтронды гамма-каротаж (НГК), термометрия, барометрия, акустикалық каротаждық цементтеу (АКЦ), электр магнитті ақаукөргіштік (ЭМАК) және өзгелер</t>
  </si>
  <si>
    <t>254-1 Т</t>
  </si>
  <si>
    <t>255-1 Т</t>
  </si>
  <si>
    <t>257-1 Т</t>
  </si>
  <si>
    <t>258-1 Т</t>
  </si>
  <si>
    <t>259-1 Т</t>
  </si>
  <si>
    <t>260-1 Т</t>
  </si>
  <si>
    <t>264-1 Т</t>
  </si>
  <si>
    <t>265-1 Т</t>
  </si>
  <si>
    <t>266-1 Т</t>
  </si>
  <si>
    <t>267-1 Т</t>
  </si>
  <si>
    <t>272-1 Т</t>
  </si>
  <si>
    <t>273-1 Т</t>
  </si>
  <si>
    <t>274-1 Т</t>
  </si>
  <si>
    <t>275-1 Т</t>
  </si>
  <si>
    <t>276-1 Т</t>
  </si>
  <si>
    <t>277-1 Т</t>
  </si>
  <si>
    <t>281-1 Т</t>
  </si>
  <si>
    <t>283-1 Т</t>
  </si>
  <si>
    <t>284-1 Т</t>
  </si>
  <si>
    <t>Атырауская область, Курмангазинский район, п. Акколь, КС "Акколь" УМГ "Атырау"</t>
  </si>
  <si>
    <t>Атырауская область, Исатайский район, КС "Тайман" УМГ "Атырау"</t>
  </si>
  <si>
    <t>со дня подписания договора по 7 августа 2015г.</t>
  </si>
  <si>
    <t>с изменениями и дополнениями от 28.01.2015 года (Приказ №21)</t>
  </si>
  <si>
    <t>с изменениями и дополнениями от 12.02.2015 года (Приказ №41)</t>
  </si>
  <si>
    <t>с изменениями и дополнениями от 23.02.2015 года (Приказ №56)</t>
  </si>
  <si>
    <t>7-1 Т</t>
  </si>
  <si>
    <t xml:space="preserve">АО "Интергаз Центральная Азия"  </t>
  </si>
  <si>
    <t>Мұнайда ерімеген, газ тәрізді түрдегі әртүрлі газ тәрізді көмірсутектер қоспасы (шикізат)</t>
  </si>
  <si>
    <t>г.Астана, ул.36, д.11 БЦ "Болашак"</t>
  </si>
  <si>
    <t>Март-апрель</t>
  </si>
  <si>
    <t>тыс.куб.м</t>
  </si>
  <si>
    <t>10, 11, 19, 20</t>
  </si>
  <si>
    <t>ДТГиТП</t>
  </si>
  <si>
    <t>8-1 Т</t>
  </si>
  <si>
    <t>13-1 Р</t>
  </si>
  <si>
    <t>11, 19, 20, 21</t>
  </si>
  <si>
    <t>22-1 Р</t>
  </si>
  <si>
    <t>25-1 Р</t>
  </si>
  <si>
    <t>26-1 Р</t>
  </si>
  <si>
    <t>27-1 Р</t>
  </si>
  <si>
    <t>28-1 Р</t>
  </si>
  <si>
    <t>20-1 Р</t>
  </si>
  <si>
    <t>29-1 Р</t>
  </si>
  <si>
    <t>32-1 Р</t>
  </si>
  <si>
    <t>34-1 Р</t>
  </si>
  <si>
    <t>36-1 Р</t>
  </si>
  <si>
    <t>37-1 Р</t>
  </si>
  <si>
    <t>40-1 Р</t>
  </si>
  <si>
    <t>42-1 Р</t>
  </si>
  <si>
    <t>45-1 Р</t>
  </si>
  <si>
    <t>47-1 Р</t>
  </si>
  <si>
    <t>48-1 Р</t>
  </si>
  <si>
    <t>49-1 Р</t>
  </si>
  <si>
    <t>52-1 Р</t>
  </si>
  <si>
    <t>53-1 Р</t>
  </si>
  <si>
    <t>54-1 Р</t>
  </si>
  <si>
    <t>56-1 Р</t>
  </si>
  <si>
    <t>38-1 Р</t>
  </si>
  <si>
    <t>51-1 Р</t>
  </si>
  <si>
    <t>55-1 Р</t>
  </si>
  <si>
    <t>58-1 Р</t>
  </si>
  <si>
    <t>30-1 Р</t>
  </si>
  <si>
    <t>35-1 Р</t>
  </si>
  <si>
    <t>41-1 Р</t>
  </si>
  <si>
    <t>46-1 Р</t>
  </si>
  <si>
    <t>57-1 Р</t>
  </si>
  <si>
    <t>39-1 Р</t>
  </si>
  <si>
    <t>44-1 Р</t>
  </si>
  <si>
    <t>50-1 Р</t>
  </si>
  <si>
    <t>59-1 Р</t>
  </si>
  <si>
    <t>261-1 Т</t>
  </si>
  <si>
    <t>Авансовый платеж 0%, оставшаяся часть в течении 30 рабочих дней с момента подписания акта приема-передачи поставленных товаров</t>
  </si>
  <si>
    <t>11, 15, 22</t>
  </si>
  <si>
    <t>262-1 Т</t>
  </si>
  <si>
    <t>269-1 Т</t>
  </si>
  <si>
    <t>270-1 Т</t>
  </si>
  <si>
    <t>2-2 У</t>
  </si>
  <si>
    <t>Стационарлық объектілерді, газ құбырының желілік бөлігін, сондай-ақ осы объектілерде орналасқан жұмыскерлерді және мүлікті құқыққа қарсы қол сұғушылықтан ведомстводан тыс күзету қызметтері </t>
  </si>
  <si>
    <t>С 15.03.2015г. по 31.12.2015г. включительно</t>
  </si>
  <si>
    <t>14, 19, 20, 21</t>
  </si>
  <si>
    <t>3-2 У</t>
  </si>
  <si>
    <t>4-2 У</t>
  </si>
  <si>
    <t>5-2 У</t>
  </si>
  <si>
    <t>6-2 У</t>
  </si>
  <si>
    <t>7-2 У</t>
  </si>
  <si>
    <t>8-2 У</t>
  </si>
  <si>
    <t>9-2 У</t>
  </si>
  <si>
    <t>10-2 У</t>
  </si>
  <si>
    <t>11-2 У</t>
  </si>
  <si>
    <t>12-2 У</t>
  </si>
  <si>
    <t>С 01.06.2015г. по 31.12.2015г. включительно</t>
  </si>
  <si>
    <t>С 1 февраля, окончание по 31.12.2015 г.</t>
  </si>
  <si>
    <t>334 Т</t>
  </si>
  <si>
    <t>24.10.66.00.00.11.10.04.3</t>
  </si>
  <si>
    <t>Прокат</t>
  </si>
  <si>
    <t xml:space="preserve"> Илек</t>
  </si>
  <si>
    <t xml:space="preserve"> стальной, горячекатанный, круглого сечения, ГОСТ 2590-2006, диаметром (мм) - 6,5</t>
  </si>
  <si>
    <t>болат, ыстықтай илектелген, дөңгелек кесілген, МСТ 2590-2006, диаметрі (мм) - 6,5</t>
  </si>
  <si>
    <t>Авансовый платеж 30%, оплата по факту в течении 30 рабочих дней с момента подписания акта приема - передачи поставленных товаров</t>
  </si>
  <si>
    <t>килограмм</t>
  </si>
  <si>
    <t>335 Т</t>
  </si>
  <si>
    <t>16.10.10.10.10.10.11.02.1</t>
  </si>
  <si>
    <t xml:space="preserve"> Брусок</t>
  </si>
  <si>
    <t xml:space="preserve"> Шарық</t>
  </si>
  <si>
    <t>обрезной лиственных пород (береза, липа) длиной от 4 м до 6,5 м, любой ширины, толщиной от 80 мм до 100 мм, 1 сорта</t>
  </si>
  <si>
    <t xml:space="preserve"> кесілген балқарағай жапырақты (қайың, жөке ағашы) ұзындығы 4 мм бастап 6,5 мм дейін, кез келген енімен, қалыңдығы 80 мм бастап 100 мм дейін, 1 сұрыпты</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</si>
  <si>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</si>
  <si>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</si>
  <si>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</si>
  <si>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</si>
  <si>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</si>
  <si>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</si>
  <si>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</si>
  <si>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</si>
  <si>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</si>
  <si>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</si>
  <si>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</si>
  <si>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</si>
  <si>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</si>
  <si>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</si>
  <si>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</si>
  <si>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</si>
  <si>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</si>
  <si>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</si>
  <si>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</si>
  <si>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</si>
  <si>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</si>
  <si>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</si>
  <si>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78 Р</t>
  </si>
  <si>
    <t>79 Р</t>
  </si>
  <si>
    <t>80 Р</t>
  </si>
  <si>
    <t>81 Р</t>
  </si>
  <si>
    <t>82 Р</t>
  </si>
  <si>
    <t>83 Р</t>
  </si>
  <si>
    <t>84 Р</t>
  </si>
  <si>
    <t>85 Р</t>
  </si>
  <si>
    <t>86 Р</t>
  </si>
  <si>
    <t>87 Р</t>
  </si>
  <si>
    <t>88 Р</t>
  </si>
  <si>
    <t>89 Р</t>
  </si>
  <si>
    <t>90 Р</t>
  </si>
  <si>
    <t>91 Р</t>
  </si>
  <si>
    <t>92 Р</t>
  </si>
  <si>
    <t>93 Р</t>
  </si>
  <si>
    <t>45.20.21.31.12.00.00</t>
  </si>
  <si>
    <t>Капитальный ремонт автотранспорта</t>
  </si>
  <si>
    <t>Автокөлікті күрделі жөндеу</t>
  </si>
  <si>
    <t>Капитальный ремонт автотранспорта специального или специализированного назначения, а также автотракторной техники</t>
  </si>
  <si>
    <t>Арнайы немесе мамандандырылған мақсаттағы автокөлікті, автотракторлық техниканы күрделі жөндеу</t>
  </si>
  <si>
    <t>Для поддержки технически исправного состояния автотранспорта специального или специализированного назначения Урал-4320-1912-30 АЦ-8-40 пожарная гос.номер Е033АХ</t>
  </si>
  <si>
    <t xml:space="preserve">Начало - со дня подписания договора, окончание в течении 5 месяцев </t>
  </si>
  <si>
    <t>ДМГиКС</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</si>
  <si>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</si>
  <si>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</si>
  <si>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</si>
  <si>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</si>
  <si>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</si>
  <si>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</si>
  <si>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</si>
  <si>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</si>
  <si>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</si>
  <si>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</si>
  <si>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</si>
  <si>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</si>
  <si>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</si>
  <si>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</si>
  <si>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</si>
  <si>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</si>
  <si>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</si>
  <si>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</si>
  <si>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</si>
  <si>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</si>
  <si>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</si>
  <si>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</si>
  <si>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</si>
  <si>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</si>
  <si>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</si>
  <si>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</si>
  <si>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</si>
  <si>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</si>
  <si>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</si>
  <si>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</si>
  <si>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</si>
  <si>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</si>
  <si>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</si>
  <si>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</si>
  <si>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</si>
  <si>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</si>
  <si>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</si>
  <si>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</si>
  <si>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</si>
  <si>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</si>
  <si>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</si>
  <si>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</si>
  <si>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</si>
  <si>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</si>
  <si>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</si>
  <si>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</si>
  <si>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</si>
  <si>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</si>
  <si>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</si>
  <si>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</si>
  <si>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</si>
  <si>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</si>
  <si>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</si>
  <si>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</si>
  <si>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</si>
  <si>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</si>
  <si>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</si>
  <si>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</si>
  <si>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</si>
  <si>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Услуга железнодорожного транспорта по перевозкам крупногабаритных и тяжеловестных посылок междугородные</t>
  </si>
  <si>
    <t>Услуга по аренде железнодорожного тупика</t>
  </si>
  <si>
    <t>Ірі көлемді және салмағы ауыр жөнелтілімдерді қалааралық тасымалдау жөніндегі темір жол көлігі қызметтері</t>
  </si>
  <si>
    <t>Услуга железнодорожного транспорта по перевозкам крупногабаритных и тяжеловестных посылок междугородны</t>
  </si>
  <si>
    <t>Ірі көлемді және салмағы ауыр жөнілтілімдерді қалааралық тасымалдау жөніндегі темір жол көлігі қызметтері</t>
  </si>
  <si>
    <t>закуп услуг ж/д транспортировки грузов у Филиала АО Национальная компания "Казахстан Темир Жолы" - "Мангистауское отделение дороги"(перевозка труб ст.Узень до ст.Сары-Агаш)</t>
  </si>
  <si>
    <t xml:space="preserve">"ҚТЖ" ҰК" АҚ еншілес компаниясы "Көлік қызметтері орталығы" АҚ-дан жүктерді т/ж тасымалдау қызметтерін сатып алу (Сары Ағаш ст.- Железорудная ст. құбырларды тасу) </t>
  </si>
  <si>
    <t>Темір жол тұйығын жалдау қызметтері</t>
  </si>
  <si>
    <t>Аренда тупика (использование подъездного пути и хранение одного неразгруженного полувагона в сутки):</t>
  </si>
  <si>
    <t>Темір жол тұйығын жалдау (бір тәулік бойы кіреберіс жолды пайдалану және жүгі түсірілмеген бір жартылай вагонды сақтау):</t>
  </si>
  <si>
    <t>Темір жол тұйығын жалға алу бойынша қызметтер</t>
  </si>
  <si>
    <t>Закуп услуг по аренде железнодорожного тупика (подача,уборка,погрузка,разгрузка и т.д.)</t>
  </si>
  <si>
    <t>Темір жол тұйығын жалга алу бойынша қызметтерді сатып алу (беру, жинастыру, тиеу, жүкті түсіру және т.б.)</t>
  </si>
  <si>
    <t>Коммутациялық-тасымалдаушы жабдықты пайдалану және техникалық қызмет көрсету бойынша қызметтері</t>
  </si>
  <si>
    <t xml:space="preserve">Услуги по эксплуатации и техобслуживанию коммутационно-передаточного оборудования с целью обеспечения прямой связи через   наземные линии </t>
  </si>
  <si>
    <t>Жер үсті желілер арқылы тікелей байланысты қамсыздандыру мақсатында коммутациялық-тасымалдаушы жабдықты пайдалану және техникалық қызмет көрсету бойынша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</si>
  <si>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САЦ</t>
  </si>
  <si>
    <t>ОАО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</si>
  <si>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Союз</t>
  </si>
  <si>
    <t>Союз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</si>
  <si>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Бухара-Урал</t>
  </si>
  <si>
    <t xml:space="preserve"> Услуги технического обслуживания инфраструктуры оперативно-производственной ультракоротковолновой радиосвязи и радиорелейных линии МГ Акшабулак-Кызылорда</t>
  </si>
  <si>
    <t>Ақшабұлақ - Қызылорда МГҚ жедел-өндірістік ультрақысқа толқынды радиобайланыс пен радиорелелік желінің инфрақұрылымына техникалық қызмет көрсету қызметтері</t>
  </si>
  <si>
    <t>Услуги технического обслуживания инфраструктуры оперативно-производственной ультракоротковолновой радиосвязи и радиорелейных линии МГ БГР-ТБА</t>
  </si>
  <si>
    <t>БГР - ТБА МГҚ жедел-өндірістік ультрақысқа толқынды радиобайланыс пен радиорелелік желінің инфрақұрылымына техникалық қызмет көрсету қызметтері</t>
  </si>
  <si>
    <t>г.Сарыагаш ЮКО,ул.Мустафина Озтурик 33, код тупика 5888</t>
  </si>
  <si>
    <t xml:space="preserve"> Начало: со дня подписания договора, окончание: до 31.12.2015г.</t>
  </si>
  <si>
    <t>предоплата 100%</t>
  </si>
  <si>
    <t>137 - 4</t>
  </si>
  <si>
    <t>авансовый платеж 0%, оплата по факту - в течении 30 рабочих дней после подписания Акта оказанных услуг</t>
  </si>
  <si>
    <t>137 - 2</t>
  </si>
  <si>
    <t>Магистральный газопровод «Средняя Азия -Центр» (МГ САЦ)</t>
  </si>
  <si>
    <t>Начало с 01 января 2015 года, завершение по 30 апреля 2015 г.</t>
  </si>
  <si>
    <t>ДИТиТК</t>
  </si>
  <si>
    <t>137 - 3</t>
  </si>
  <si>
    <t>Магистральный газопровод «Союз» (МГ Союз)</t>
  </si>
  <si>
    <t>Магистральный газопровод «Бухара - Урал» (МГ Бухара - Урал)</t>
  </si>
  <si>
    <t>Магистральный газопровод «Акшабулак - Кызылорда» (МГ Акшабулак - Кызылорда)</t>
  </si>
  <si>
    <t>Магистральный газопровод «Бухарский газоносный район - Ташкент-Бишкек-Алматы» (МГ БГР - ТБА)</t>
  </si>
  <si>
    <t>С 01.03.2015г. по 15.03.2015г. включительно</t>
  </si>
  <si>
    <t>СБ</t>
  </si>
  <si>
    <t>С 15.03.2015г. по 31.05.2015г. включительно</t>
  </si>
  <si>
    <t>49.20.15.10.20.00.00</t>
  </si>
  <si>
    <t>68.20.12.01.10.01.00</t>
  </si>
  <si>
    <t>341 У</t>
  </si>
  <si>
    <t xml:space="preserve">АО "Интергаз Центральная Азия" </t>
  </si>
  <si>
    <t xml:space="preserve">Жамбылская область, г.Тараз, ул. К.Койгельды, 177   АУП  УМГ Тараз </t>
  </si>
  <si>
    <t>начало с 01.04.2015 г., завершение по 31.12.2015г. включительно</t>
  </si>
  <si>
    <t>ОиАР</t>
  </si>
  <si>
    <t>137-4</t>
  </si>
  <si>
    <t>342 У</t>
  </si>
  <si>
    <t>Мангистауская обл., г. Актау, мкр.14, зд.70 АУП УМГ Актау</t>
  </si>
  <si>
    <t>Март</t>
  </si>
  <si>
    <t>с изменениями и дополнениями от 20.03.2015 года (Приказ №82)</t>
  </si>
  <si>
    <t>237-1 У</t>
  </si>
  <si>
    <t>237-2 У</t>
  </si>
  <si>
    <t>Центральный аппарат, г. Астана, улица 36, дом 11 БЦ Болашак</t>
  </si>
  <si>
    <t>78-1 У</t>
  </si>
  <si>
    <t>79-1 У</t>
  </si>
  <si>
    <t>Начало с 1 января 2015г. по 31 марта 2015г.</t>
  </si>
  <si>
    <t>265-1 У</t>
  </si>
  <si>
    <t>г. Астана, Центральный аппарат, Юр.адрес: пр. Кабанбай батыра, 19; Фактический адрес: ул. 36, д. 11</t>
  </si>
  <si>
    <t xml:space="preserve">Начало со дня подписания договора, завершение по 31.12.2015г. </t>
  </si>
  <si>
    <t>257-2 Т</t>
  </si>
  <si>
    <t>271-1 Т</t>
  </si>
  <si>
    <t>31.00.12.00.00.01.01.30.1</t>
  </si>
  <si>
    <t>Мебельный гарнитур</t>
  </si>
  <si>
    <t>Жиһаз гарнитуры</t>
  </si>
  <si>
    <t>комплект мебели состоящий из шкафов, столов, тумб, кресел</t>
  </si>
  <si>
    <t>шкафтардан, үстелдерден, тумбалардан, креслолардан тұратын жиһаз жиынтығы</t>
  </si>
  <si>
    <t>комплект мебели для 1-го руководителя. Комплект состоит: стол рабочий - 1 шт., тумба боковая- 1 шт.,  шкаф-креденза- 1 шт., конференц-стол- 1 шт., кресло руководителя для рабочего стола- 1 шт., кресло руководителя для конференц-стола- 1 шт., кресло для посетителей- 8шт., шкаф для документов -2 шт.,</t>
  </si>
  <si>
    <t>1-ші басшыға арналған жиһаз жинағы. Жинақ: жұмыс үстелі - 1 дана, бүйірлі тумба- 1 дана,  шкаф-креденза- 1 дана, конференц-үстел - 1 дана, жұмыс үстеліне арналған басшының креслосы- 1 дана, конференцияға арналған басқарушының креслосы-стол- 1 дана, келушілерге арналған кресло- 8 дана, құжаттарға арналған шкаф -2 дана,</t>
  </si>
  <si>
    <t>Центральный аппарат, г. Астана, улица №36, здание №11 БЦ "Болашак" (юрид.адрес: пр. Кабанбай батыра, 19)</t>
  </si>
  <si>
    <t>Г. Астана, улица № 36, дом 11, Головной офис</t>
  </si>
  <si>
    <t>в течение 30 календарных дней со дня подписания договора</t>
  </si>
  <si>
    <t>Авансовый платеж -30%, оставшаяся часть в течении 30 рабочих дней с момента подписания акта приема - передачи поставленных товаров</t>
  </si>
  <si>
    <t>839</t>
  </si>
  <si>
    <t>комплект</t>
  </si>
  <si>
    <t>31.00.12.00.00.01.01.29.1</t>
  </si>
  <si>
    <t>комплект мебели состоящий из шкафов, столов, тумб, кресел и дивана</t>
  </si>
  <si>
    <t>шкаф, үстел, тумбалар, кресло және диваннан құрылған жиғаз жинағы</t>
  </si>
  <si>
    <t>комплект мебели для комнаты отдыха 1-го руководителя. Комплект состоит: диван трехместный- 1 шт., кресло - 2 шт., стол журнальный - 1 шт., шкаф -гардероб-1 шт,, тумба под телевизор- 1 шт.</t>
  </si>
  <si>
    <t>Комплект мебели для приемной 1-го руководителя. Комплект состоит: стол рабочий- 1 шт., тумба боковая- 1шт., тумба мобильная -1шт., шкаф для документов-1 шт, шкаф гардероб-1 шт., кресло -1 шт., кресло на полозьях-2 шт., диван трехместный-1 шт., диван двухместный-1 шт., журнальный столик -1шт,</t>
  </si>
  <si>
    <t>Комплект мебели для заместителя руководителя. Комплект состоит: стол рабочий-1 шт., тумба боковая-1 шт., стол приставной-1 шт., шкаф-креденза-1 шт., шкаф для документо-3 шт.в, конференц-стол-1 шт., кресло руководителя-2 шт., кресло для посетителей-10 шт.</t>
  </si>
  <si>
    <t>Комплект мебели для приемной заместителя руководителя. Комплект состоит: стол рабочий-1 шт., тумба боковая-1 шт.,шкаф для документов-1 шт., шкаф гардероб-1 шт., кресло-1шт., кресло на полозьях-4 шт., диван трехместный-1 шт., конференц.стол -5шт.</t>
  </si>
  <si>
    <t>Комплект мебели для комнаты отдыха заместителей. Комплект состоит: диван трехместный-1 шт., кресло-2 шт., стол журнальный-1 шт., шкаф -гардероб-1 шт., тумба под телевизор-1 шт.,</t>
  </si>
  <si>
    <t>Комплект мебели для управляющих диреторов. Комплект состоит: стол рабочий-1 шт., тумба боковая-1 шт., стол приставной-1 шт., тумба мобильная-1 шт., шкаф-креденза  -1 шт., конференц стол -1 шт., шкаф гардероб-1шт., шкаф для документов 1-шт., кресло руководителя-2 шт., кресло на полозьях-10 шт., диван трехместный-1 шт.</t>
  </si>
  <si>
    <t>Комплект мебели для директора департамента. Комплект состоит: стол рабочий-1 шт., тумба боковая-1 шт., стол приставной,-1 шт. шкаф для документов-1 шт., шкаф-гардероб-1 шт., кресло руководителя-1 шт., кресло для посетителей-2 шт.</t>
  </si>
  <si>
    <t>31.00.12.00.00.01.01.23.1</t>
  </si>
  <si>
    <t>комплект мебели состоящий из шкафов, столов,тумб, стульев/кресел</t>
  </si>
  <si>
    <t>шкафтардан, үстелдерден, тумбалардан, креслолардан/орындықтардан тұратын жиһаз жиынтығы</t>
  </si>
  <si>
    <t>1 комплект мебели для сотрудников тип№1 состоит: стол- 4 штуки, тумба мобильная-4 шт.,  тумба (для бумаг)- 2 штуки, шкаф (для документов)-6 штуки, шкаф (для одежды)- 1 штуки, кресло-4 штуки, стул (для посетителей)-2 штуки</t>
  </si>
  <si>
    <t>1 комплект мебели для сотрудников тип№2 состоит: Стол- 3 штуки, тумба мобильная -3шт., тумба (для бумаг)- 2 штуки, шкаф (для документов)-5 штуки, шкаф (для одежды)- 1 штуки, кресло-3 штуки, стул (для посетителей)-2 штуки</t>
  </si>
  <si>
    <t>31.00.12.00.00.01.01.25.1</t>
  </si>
  <si>
    <t>комплект мебели для конференц зала</t>
  </si>
  <si>
    <t>мәжіліс залына арналған жиһаз жиынтығы</t>
  </si>
  <si>
    <t>1 комплект мебели для конференц зала состоит: стол переговоров- 1 шт., кресло руководителя к конференц столу - 1 шт., кресло к конференц столу - 14 шт., кресло для посетителей - 23 шт., креденза - 1 шт.,диван двухместный-5 шт.</t>
  </si>
  <si>
    <t>13.92.15.00.00.10.10.10.1</t>
  </si>
  <si>
    <t>Шторы из хлопка</t>
  </si>
  <si>
    <t>Мақтадан жасалған перделер</t>
  </si>
  <si>
    <t>Классические шторы из хлопка на завязках. Драпировки, которые образуют вертикальные складки по всей высоте при перемещении по оконному проёму. Подвешиваются на карниз с помощью декоративных завязкок из ткани. Завязки могут быть выполнены из основной портьеры</t>
  </si>
  <si>
    <t>Байлауларда мақтадан жасалынған классикалық перделер. Терезелiк ойық бойынша барлық биiктiк бойынша тiк әжiмдер орын ауыстыруда құрастырған қатарылған шымылдықтар. Матадан жасалынған сәнді баулардың көмегімен бұғатқа ілінеді.Баулар негізгі қалың пердеден жасалына алады.</t>
  </si>
  <si>
    <t>комплектация: портьеры-2 штуки, размер 1 портьеры высота*ширина, 3*6,25 м, 1 гардинное полотно размером высота*ширина 3*12,5 м, карниз, боковые крючки и подхватки</t>
  </si>
  <si>
    <t>комплектация: қалың перделер-2 дана, 1 қалың перделер көлемі биіктігі*ені, 3*6,25 м, 1 гардиналық мата көлемі биіктігі*ені 3*12,5 м, перде ілгіш, бүйірлік ілмектер мен қапсырма</t>
  </si>
  <si>
    <t>г. Астана, ул. № 36, дом 11, Головной офис</t>
  </si>
  <si>
    <t>в течение 10 календарных дней с даты подписания договора</t>
  </si>
  <si>
    <t>Авансовый платеж - 0%, оставшаяся часть в течении 30 рабочих дней с момента подписания акта приема - передачи поставленных товаров</t>
  </si>
  <si>
    <t>55</t>
  </si>
  <si>
    <t>Метр квадратный</t>
  </si>
  <si>
    <t>137-2</t>
  </si>
  <si>
    <t>13.92.15.00.00.50.10.01.1</t>
  </si>
  <si>
    <t xml:space="preserve">Шторы из смешанных тканей </t>
  </si>
  <si>
    <t>Аралас маталардан жасалған перделер</t>
  </si>
  <si>
    <t>Классические шторы из смешанных тканей на завязках. Драпировки, которые образуют вертикальные складки по всей высоте при перемещении по оконному проёму. Подвешиваются на карниз с помощью декоративных завязкок из ткани. Завязки могут быть выполнены из основной портьеры</t>
  </si>
  <si>
    <t>Байлауларда аралас маталардан жасалынған классикалық перделер. Терезелiк ойық бойынша барлық биiктiк бойынша тiк әжiмдер орын ауыстыруда құрастырған қатарылған шымылдықтар. Матадан жасалынған сәнді баулардың көмегімен бұғатқа ілінеді.Баулар негізгі қалың пердеден жасалына алады.</t>
  </si>
  <si>
    <t>для комнаты отдыха. Портьеры-2 шт., размер 1 портьеры высота*ширина, 3*4 м, 1 гардинное полотно размером высота*ширина 3*8 м, карниз, боковые крючки и подхватки</t>
  </si>
  <si>
    <t>демалыс бөлмесіне арналған. қалың перделер-2 шт., 1 қалың перделер көлемі биіктігі*ені, 3*4 м, 1 гардиналық мата көлемі биіктігі*ені 3*8 м, перде ілгіш, бүйірлік ілмектер мен қапсырма</t>
  </si>
  <si>
    <t>для приемной. Портьеры-2 шт., размер 1 портьеры высота*ширина, 3*6,25 м, 1 гардинное полотно размером высота*ширина 3*12,5 м, карниз, боковые крючки и подхватки</t>
  </si>
  <si>
    <t>қабылдау бөлмесіне арналған. қалың перделер-2 шт., 1 қалың перделер көлемі биіктігі*ені, 3*6,25 м, 1 гардиналық мата көлемі биіктігі*ені 3*12,5 м, перде ілгіш, бүйірлік ілмектер мен қапсырма</t>
  </si>
  <si>
    <t>для кабинета помощника. Портьеры-2 штук, размер 1 портьеры высота*ширина, 3*9 м, 1 гардинное полотно размером высота*ширина 3*18 м, карниз, боковые крючки и подхватки</t>
  </si>
  <si>
    <t>көмекші кабинетіне арналған. қалың перделер-2 дана, 1 қалың перделер көлемі биіктігі*ені, 3*9 м, 1 гардиналық мата көлемі биіктігі*ені 3*18 м, перде ілгіш, бүйірлік ілмектер мен қапсырма</t>
  </si>
  <si>
    <t>13.92.22.00.00.00.10.20.1</t>
  </si>
  <si>
    <t>Штора от солнца</t>
  </si>
  <si>
    <t>Күн көзінен сақтайтын перде</t>
  </si>
  <si>
    <t>хлопчатобумажный</t>
  </si>
  <si>
    <t>Мақта-маталы</t>
  </si>
  <si>
    <t>размер 1 шторы высота*ширина, 3*6 м, гардинное полотно 5 штук, размер 1 гардинного полотна  высота*ширина 3*6 м</t>
  </si>
  <si>
    <t>1 перденің көлемі биіктігі*ені, 3*6 м, гардиналық мата 5 дана, 1 гардиналық матаның көлемі  биіктігі*ені 3*6 м</t>
  </si>
  <si>
    <t>796</t>
  </si>
  <si>
    <t>Штука</t>
  </si>
  <si>
    <t>13.93.11.00.00.20.11.10.2</t>
  </si>
  <si>
    <t>Дорожка</t>
  </si>
  <si>
    <t>Төсеніш</t>
  </si>
  <si>
    <t>Ворсовые узелковые дорожки из шерсти и тонкого волоса животных</t>
  </si>
  <si>
    <t>Жүннен және малдың жұқа қылынан жасалған түкті түйінді төсеніштер</t>
  </si>
  <si>
    <t>ковер из натуральной овечьей шерсти с казахским орнаментом, высота ворса не менее 8 мм, ширина 200 см</t>
  </si>
  <si>
    <t>табиғи қой жүнінен жасалған кілем қазақ оюларымен, түгінің биіктігі кемінде 8 мм, ені 200 см</t>
  </si>
  <si>
    <t>6</t>
  </si>
  <si>
    <t>13.93.11.00.00.11.32.20.1</t>
  </si>
  <si>
    <t>Ковер узелковый</t>
  </si>
  <si>
    <t>Түйіншекті кілем</t>
  </si>
  <si>
    <t>Ковры узелковые ворсовые (ворс ковра вплетен вручную, с помощью узелков) из шелковых нитей. Среднеплотные - от 90 до 176 тыс. узлов на м2. Размером 150*230 см</t>
  </si>
  <si>
    <t>Жібек жіптерден жасалған түкті түйіншекті кілемдер (түйіншек көмегімен,кілемнің түгі қолмен тоқылған)Орташа тығызды 90 нан 176 мыңға дейін.м2 ге түйіншектер.Көлемі 150*230 см</t>
  </si>
  <si>
    <t>бежевых тонов</t>
  </si>
  <si>
    <t>сарғыш түсті</t>
  </si>
  <si>
    <t>13.93.11.00.00.11.33.50.1</t>
  </si>
  <si>
    <t>Ковры узелковые ворсовые (ворс ковра вплетен вручную, с помощью узелков) из шелковых нитей. Высокоплотные - больше 176 тыс. узлов на м2. Прочих размеров</t>
  </si>
  <si>
    <t>Жібек жіптерден жасалған түкті түйіншекті кілемдер (түйіншек көмегімен,кілемнің түгі қолмен тоқылған)Жоғары тығызды 176 мыңнан кем. м2 түйіншектер.Басқа көлемді.</t>
  </si>
  <si>
    <t>размер ковра 4*3 м, бежевых тонов</t>
  </si>
  <si>
    <t>кілемнің көлемі 4*3 м, сарғыш түсті</t>
  </si>
  <si>
    <t>13.93.12.00.20.10.32.50.1</t>
  </si>
  <si>
    <t>Ковер текстильный тканый</t>
  </si>
  <si>
    <t>Тоқыма маталы кілем</t>
  </si>
  <si>
    <t>Ворсовые ковры тканые, ручного производства,  из шелковых нитей. Высокоплотные - больше 176 тыс. узлов на м2. Прочих размеров</t>
  </si>
  <si>
    <t>Қол өндірісінің,жібек жіптерден жасалған түкті маталы кілемдер.Жоғары тығызды 176 мыңнан кем. м2 түйіншеккеБасқа көлемді.</t>
  </si>
  <si>
    <t>размер ковра 5*3 м, бежевых тонов</t>
  </si>
  <si>
    <t>кілемнің көлемі 5*3 м, сарғыш түсті</t>
  </si>
  <si>
    <t>26.40.20.12.19.11.11.11.1</t>
  </si>
  <si>
    <t>Телевизор</t>
  </si>
  <si>
    <t>Жидкокристаллический (LED)</t>
  </si>
  <si>
    <t>Жидкокристаллический (LED)с диагональю 65 (165см)</t>
  </si>
  <si>
    <t>ЭЦПП</t>
  </si>
  <si>
    <t>В течение 20 календарных дней с даты подписания договора</t>
  </si>
  <si>
    <t>ДАИТиТ</t>
  </si>
  <si>
    <t>26.20.40.00.00.00.90.10.1</t>
  </si>
  <si>
    <t>Подставка</t>
  </si>
  <si>
    <t>Тіреу</t>
  </si>
  <si>
    <t>телекоммуникационная, для терминала</t>
  </si>
  <si>
    <t>телекоммуникациялық, терминалға арналған</t>
  </si>
  <si>
    <t>Подставка под телевизор диагональю 30-65 дюйм. Кол-во полок не менее 3. Нагрузка на кронштейн 70кг, нагрузка на верхнее стекло 20кг. Снабжена скрытыми колесными опорами, с регулировкой положения полок</t>
  </si>
  <si>
    <t>336 Т</t>
  </si>
  <si>
    <t>58.11.12.00.00.00.00.10.1</t>
  </si>
  <si>
    <t>Книги научно-технические и академические печатные</t>
  </si>
  <si>
    <t>Ғылыми-техникалық және академиялық баспа кітаптар</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</si>
  <si>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</si>
  <si>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Ғылыми-техникалық және академиялық кітаптар - бұл техника және өндіріс саласына жататын әдебиет (бұйымдар каталогтары, қолдану, қызмет көрсету және жөндеу жөніндегі нұсқаулықтар, детальдер каталогтары, патенттер және т.с.с.).</t>
  </si>
  <si>
    <t>Техническая и специальная литература казахстанских и зарубежных издательств</t>
  </si>
  <si>
    <t>Қазақстандық және шет мемлекеттік баспаларының техникалык және арнайы әдебиеттері</t>
  </si>
  <si>
    <t>Июнь-июль</t>
  </si>
  <si>
    <t>г. Астана, пр. Кабанбай батыра, 19</t>
  </si>
  <si>
    <t>Начало - со дня подписания договора, завершение - 31 декабря 2015 года.</t>
  </si>
  <si>
    <t>ДСРУРиИСМ</t>
  </si>
  <si>
    <t>29.32.91.20.10.10.00</t>
  </si>
  <si>
    <t>Работы по оснащению автотранспорта системой GPS-мониторинга</t>
  </si>
  <si>
    <t>Автокөлікті GPS-мониторинг жүйесімен жабдықтау бойынша жұмыстар</t>
  </si>
  <si>
    <t xml:space="preserve">Для эффективности управления транспортными средствами и оптимизирования расходов    </t>
  </si>
  <si>
    <t xml:space="preserve">Қондырғының бағдарламалық-аппаратың кешені жанарармай бақылау </t>
  </si>
  <si>
    <t>Авансовый платеж -30%, оставшаяся часть в течении 30 рабочих дней с момента подписания акта приема - передачи выполненных работ</t>
  </si>
  <si>
    <t>Алматинская область, ПУАВРиСТ "Южный" ТС УКК Шымкент</t>
  </si>
  <si>
    <t>Западно-Казахстанская область, ПУАВРиСТ "Уральск" ТС ИТЦ</t>
  </si>
  <si>
    <t>Алматинская область, ПУАВРиСТ "Южный" ТС Кызылорда</t>
  </si>
  <si>
    <t>Алматинская область, ПУАВРиСТ "Южный" ТС Тараз</t>
  </si>
  <si>
    <t>71.20.19.25.00.00.00</t>
  </si>
  <si>
    <t>Работы по диагностированию, экспертизе и анализу</t>
  </si>
  <si>
    <t xml:space="preserve">Диагностика жасау, сараптау және талдау жұмыстары
</t>
  </si>
  <si>
    <t>Экспертно - диагностическое сопровождение капитального ремонта магистрального газопровода "Акшабулак-Кызылорда" Ду 325мм на участке 0-123 км</t>
  </si>
  <si>
    <t>0 - 123 км учаскесінде Ду325мм "Ақшабұлақ-Қызылорда" магистральдық газ құбырын күрделі жөндеуді сараптамалық-диагностикалық сүйемелдеу</t>
  </si>
  <si>
    <t>Кызылординская область,
УМГ Кызылорда</t>
  </si>
  <si>
    <t>Авансовый платеж - 0%, оставшаяся часть в течении 30 рабочих дней с момента подписания акта приема - передачи выполненных работ</t>
  </si>
  <si>
    <t>ДКС</t>
  </si>
  <si>
    <t>Экспертно - диагностическое сопровождение капитального ремонта магистрального газопровода "БГР-ТБА"  на участке 649-1001 км</t>
  </si>
  <si>
    <t>649 - 1001 км учаскесінде  "БГР-ТБА" магистральдық газ құбырын күрделі жөндеуді сараптамалық-диагностикалық сүйемелдеу</t>
  </si>
  <si>
    <t>Жамбылская область,  район, Таразское ЛПУ, УМГ "Тараз</t>
  </si>
  <si>
    <t xml:space="preserve"> Начало - со дня подписания договора, окончание в течение 360 дней.</t>
  </si>
  <si>
    <t>2015 (год осуществления закупки) - 2016 (год окончания срока действия договора)</t>
  </si>
  <si>
    <t>ДКС. Всего: 267 761 000 (в 2015г. - 214 208 800, в 2016г. - 53 552 200)</t>
  </si>
  <si>
    <t>71.12.19.05.00.00.00</t>
  </si>
  <si>
    <t xml:space="preserve">Работы инженерные по проектированию  </t>
  </si>
  <si>
    <t>Жобалау бойынша инженерлік жұмыстар</t>
  </si>
  <si>
    <t>Разработка проектно-сметной документации</t>
  </si>
  <si>
    <t>Разработка ПСД на строительство ГРС и газопровода отвода до села Унгуртас Алматинской области</t>
  </si>
  <si>
    <t xml:space="preserve">Алматы облысы Үңгіртас ауылына дейін ГТС және газ құбыры бұрмасы құрылысына ЖСҚ әзірлеу
</t>
  </si>
  <si>
    <t>ЭОТ</t>
  </si>
  <si>
    <t>Разработка  ПСД на строительство очистных сооружений на ПХГ "Акыртобе"</t>
  </si>
  <si>
    <t xml:space="preserve">"Ақыртөбе" ЖАГҚ-та тазарту құрылыстарын салуға ЖСҚ әзірлеу
</t>
  </si>
  <si>
    <t>Работы по оснащению 25 единиц автотранспорта центрального аппарата АО"ИЦА", системой GPS-мониторинга</t>
  </si>
  <si>
    <t>GPS-мониторинг жүйесімен, «ИОА» АҚ орталық аппарат автокөлігінің 25 бірлігін жабдықтау бойынша жұмыстар</t>
  </si>
  <si>
    <t>Начало – с даты подписания договора, завершение по 31.08.2015г.</t>
  </si>
  <si>
    <t>94 Р</t>
  </si>
  <si>
    <t>71.20.19.20.00.00.00</t>
  </si>
  <si>
    <t xml:space="preserve">Освидетельствование приборов </t>
  </si>
  <si>
    <t>Аспаптарды куәландыру</t>
  </si>
  <si>
    <t>Экспертиза состояния (освидетельствование) приборов</t>
  </si>
  <si>
    <t>Аспаптардың жағдайын сараптау (куәландыру)</t>
  </si>
  <si>
    <t>Комплекс работ включающие тарировку, испытание и техническое обслуживание глубинного манометра СМАТ- 02</t>
  </si>
  <si>
    <t>СМАТ-02 тереңдікті манометрді тексеру, сынау және техникалық қызмет көрсету кіретін жұмыстар кешені</t>
  </si>
  <si>
    <t>Начало со дня подписания договора, завершение до 31.12.15г.</t>
  </si>
  <si>
    <t>95 Р</t>
  </si>
  <si>
    <t>71.20.19.22.00.00.00</t>
  </si>
  <si>
    <t>Работы по авторскому надзору за эксплуатацией подземных хранилищ газа</t>
  </si>
  <si>
    <t>Жер асты газ қоймаларының пайдаланылуын авторлық қадағалау жөніндегі жұмыстар</t>
  </si>
  <si>
    <t>Комплекс работ по авторскому надзору за реализацией технологической схемы эксплуатации ПХГ "Бозой" разработчик которой ООО "Газпром ВНИИГАЗ".</t>
  </si>
  <si>
    <t>"Газпром ВНИИГАЗ" ЖШҚ әзірлеген, "Бозой" ЖАГҚ пайдаланудың технологиялық сызбасының іске асырылуын авторлық қадағалау жөніндегі жұмыстар кешені</t>
  </si>
  <si>
    <t>ДпУГТС - ПХГ</t>
  </si>
  <si>
    <t>137-14</t>
  </si>
  <si>
    <t>96 Р</t>
  </si>
  <si>
    <t>Комплекс работ по авторскому надзору за реализацией технологической схемы эксплуатации ПХГ "Полторацкое" разработчик которой ООО "Газпром ВНИИГАЗ".</t>
  </si>
  <si>
    <t>"Газпром ВНИИГАЗ" ЖШҚ әзірлеген, "Полторацк" ЖАГҚ пайдаланудың технологиялық сызбасының іске асырылуын авторлық қадағалау жөніндегі жұмыстар кешені</t>
  </si>
  <si>
    <t>97 Р</t>
  </si>
  <si>
    <t>Комплекс работ по авторскому надзору за реализацией технологической схемы эксплуатации ПХГ "Акыртобе" разработчик которой ООО "Газпром ВНИИГАЗ".</t>
  </si>
  <si>
    <t>"Газпром ВНИИГАЗ" ЖШҚ әзірлеген, "Ақыртөбе" ЖАГҚ пайдаланудың технологиялық сызбасының іске асырылуын авторлық қадағалау жөніндегі жұмыстар кешені</t>
  </si>
  <si>
    <t>98 Р</t>
  </si>
  <si>
    <t>Комплекс работ включающие тарировку, испытание, техническое обслуживание и освидетельствование гидравлического индикатора веса согласно  инструкции по эксплуатации</t>
  </si>
  <si>
    <t>Пайдалану жөніндегі нұсқаулыққа сәйкес, гидравликалық салмақ индикаторын калибрлеуді, сынауды және техникалық қызмет көрсетуді және куәландыруды қамтитын жұмыстар кешені</t>
  </si>
  <si>
    <t>99 Р</t>
  </si>
  <si>
    <t>71.20.19.21.00.00.00</t>
  </si>
  <si>
    <t>Техническое освидетельствование оборудования</t>
  </si>
  <si>
    <t>Жабдықты техникалық куәландыру</t>
  </si>
  <si>
    <t>Комплекс работ по освидетельствованию подъемного агрегата УПА-50-1У и бурового агрегата БА-15 </t>
  </si>
  <si>
    <t>УПА-50-1У көтергіш агрегаттарды және БА-15 бұрғылау агрегатын куәландыру жұмыстарының кешені</t>
  </si>
  <si>
    <t>100 Р</t>
  </si>
  <si>
    <t>101 Р</t>
  </si>
  <si>
    <t>43.13.10.15.20.10.00</t>
  </si>
  <si>
    <t>Работы по исследованию и анализу сложных геологических структур пласта – коллектора и технологических параметров эксплуатации подземного газохранилища</t>
  </si>
  <si>
    <t>Коллектор қабатының күрделі геологиялық құрылымдарын және жер асты газ қоймасын пайдаланудың технологиялық параметрлерін зерттеу мен талдау бойынша  жұмыстар</t>
  </si>
  <si>
    <t>Комплекс работ по исследованию и анализу сложных геологических структур пласта – коллектора и технологических параметров эксплуатации подземного газохранилища</t>
  </si>
  <si>
    <t>Коллектор қабатының күрделі геологиялық құрылымдарын және жер асты газ қоймасын пайдаланудың технологиялық параметрлерін зерттеу мен талдау бойынша  жұмыстар кешені</t>
  </si>
  <si>
    <t xml:space="preserve">Комплекс работ по анализу проектной и фактической производительности подземного хранилища газа "Акыртобе", изменения пластового давления, газонасыщенного порового объема, оценка запасов газа методами материального баланса и падения давления, технического состояния эксплуатационных скважин и эффективности проведенных капитальных ремонтов, производительности эксплуатационных скважин после реперфорации, зарезки боковых стволов,  солянокислотных обработок, выводы и рекомендации по результатам газо-динамических исследований и геофизических исследований скважин.
</t>
  </si>
  <si>
    <t xml:space="preserve">"Ақыртөбе" жер асты газ қоймасының жобалау және нақты өнімділігін, қабаттық қысымның өзгеруін, газбен қаныққан көлемін талдау, материальдық баланс әдістерімен газ қорларын және қысымның құлауын, пайдалану ұңғымаларының техникалық күйін және жасалған күрделі жөндеу тиімділігін, қайта перфорация өткізгеннен кейін, бүйірлік стволдарды кесуден кейін, тұзды қышқыл өңдеулерінен пайдалану ұңғымаларының тиімділігін бағалау бойынша жұмыстар кешені, ұңғымалардың газ-динамикалық зерттеулері және геофизикалық зерттеунәтижелері бойынша қорытындылар мен ұсынымдар.
</t>
  </si>
  <si>
    <t>102 Р</t>
  </si>
  <si>
    <t>103 Р</t>
  </si>
  <si>
    <t>Землеустроительные и земельно-кадастровые работы</t>
  </si>
  <si>
    <t>Батыс-Казахстан облысы бойынша жерге орналастыру және жер-кадастрлық жұмыстарды орындайтын, сондай-ақ құқық белгілейтін және сәйкестендіру құжаттарын алуда қолдау көрсететін және келісім алатын мамандандырылған кәсіпорыннан жұмыстарды сатып алу</t>
  </si>
  <si>
    <t>УМГ "Уральск" Западно-Казахстанская область, г.Уральск, ул.Д.Нурпеисовой, д.17/6</t>
  </si>
  <si>
    <t>УМГ "Уральск",
 г. Уральск, 
Западно-Казахстанская обл.</t>
  </si>
  <si>
    <t>со дня подписания договора по 25.12.2015г.</t>
  </si>
  <si>
    <t>140-6</t>
  </si>
  <si>
    <t>104 Р</t>
  </si>
  <si>
    <t>Закуп работ у РГКП "Центр по недвижимости Комитета по регистрационной службы и оказания правовой помощи МЮ РК по Западно-Казахстанской области</t>
  </si>
  <si>
    <t xml:space="preserve">ҚР ӘМ "Тіркеу қызметі және құқықтық көмек көрсету комитетінің Батыс-Казахстан облысы бойынша жылжымайтын мүлік жөніндегі орталығы" РМКК-дан жұмыстарды сатып алу   
</t>
  </si>
  <si>
    <t xml:space="preserve">УМГ "Уральск", г. Уральск, Западно-Казхстанская область </t>
  </si>
  <si>
    <t>105 Р</t>
  </si>
  <si>
    <t>106 Р</t>
  </si>
  <si>
    <t>Жерге орналастыру және жер-кадастрлық жұмыстарды орындайтын, сондай-ақ құқық белгілейтін және сәйкестендіру құжаттарын алуда қолдау көрсететін және келісім алатын мамандандырылған кәсіпорыннан жұмыстарды сатып алу</t>
  </si>
  <si>
    <t>107 Р</t>
  </si>
  <si>
    <t xml:space="preserve">УМГ "Актобе",
Актюбинская и Костанайская обл., </t>
  </si>
  <si>
    <t>108 Р</t>
  </si>
  <si>
    <t xml:space="preserve">УМГ "Южный, 
г. Алматы, Алматинская,
Южно-Казахстанская обл., </t>
  </si>
  <si>
    <t>109 Р</t>
  </si>
  <si>
    <t>Апрель, май, июнь</t>
  </si>
  <si>
    <t>УМГ "Актау"г. Актау,  Мангистауская обл.,</t>
  </si>
  <si>
    <t>110 Р</t>
  </si>
  <si>
    <t>111 Р</t>
  </si>
  <si>
    <t>112 Р</t>
  </si>
  <si>
    <t>Закуп работ у РГКП "Центр по недвижимости Комитета по регистрационной службы и оказания правовой помощи МЮ РК по Актюбинской области</t>
  </si>
  <si>
    <t xml:space="preserve">ҚР ӘМ "Тіркеу қызметі және құқықтық көмек көрсету комитетінің Ақтөбе облысы бойынша жылжымайтын мүлік жөніндегі орталығы" РМКК-дан жұмыстарды сатып алу   
</t>
  </si>
  <si>
    <t>Сентябрь-октябрь</t>
  </si>
  <si>
    <t>УМГ "Актобе",
Актюбинская обл., Шалкарский район, п. Бозой</t>
  </si>
  <si>
    <t>113 Р</t>
  </si>
  <si>
    <t xml:space="preserve">УМГ "Южный, 
г. Алматы, Алматинская,
 Южно-Казахстанская обл., </t>
  </si>
  <si>
    <t>114 Р</t>
  </si>
  <si>
    <t xml:space="preserve">ҚР ӘМ "Тіркеу қызметі және құқықтық көмек көрсету комитетінің Батыс-Қазақстан облысы бойынша жылжымайтын мүлік жөніндегі орталығы" РМКК-дан жұмыстарды сатып алу   
</t>
  </si>
  <si>
    <t>ИТЦ Западно-Казахстанская область, г.Уральск, п.Желаево, Промзона №1</t>
  </si>
  <si>
    <t>ИТЦ 
 г. Уральск, 
Западно-Казахстанская обл.</t>
  </si>
  <si>
    <t>115 Р</t>
  </si>
  <si>
    <t>Закуп работ у РГКП "Центр по недвижимости Комитета по регистрационной службы и оказания правовой помощи МЮ РК по Мангистауской области</t>
  </si>
  <si>
    <t xml:space="preserve">ҚР ӘМ "Тіркеу қызметі және құқықтық көмек көрсету комитетінің Мангыстау облысы бойынша жылжымайтын мүлік жөніндегі орталығы" РМКК-дан жұмыстарды сатып алу   
</t>
  </si>
  <si>
    <t>Закуп работ у РГКП "Центр по недвижимости Комитета по регистрационной службы и оказания правовой помощи МЮ РК по Южно-Казахстанской области</t>
  </si>
  <si>
    <t xml:space="preserve">ҚР ӘМ "Тіркеу қызметі және құқықтық көмек көрсету комитетінің Оңтүстік-Қазақстан облысы бойынша жылжымайтын мүлік жөніндегі орталығы" РМКК-дан жұмыстарды сатып алу   
</t>
  </si>
  <si>
    <t>Учебно-курсовой комбинат Южно-Казахстанская область, г.Шымкент, ул.К.Толеметова, 22</t>
  </si>
  <si>
    <t>Апрель, май, сентябрь</t>
  </si>
  <si>
    <t>УКК, г.Шымкент, Южно-Казахстанская область</t>
  </si>
  <si>
    <r>
      <t>Үй өсімдіктерін күту және қарау, электрондық рұқсаттар, кабельдік теледидар, химтазарту, қаж. инвен., сайм, жабд., жуу құр. және шар.тауар қамтамасыз ету, коммуналдық шығындарды төлеу (э/қ, су, кәріз, газ, диз отын), ТБО шығару, объект үй-жайларын санитарлық тазарту, аумақты қардан тазарту, аумақты көгалдандыру, фасадты жуу, үй-жайларды жинау, үй-жайларды косметикалық және майда-шұғыл жөндеу, тұрмыстық техниканы жөндеу, кеңсені мерекелік безендіру.</t>
    </r>
    <r>
      <rPr>
        <sz val="10"/>
        <color rgb="FFFF0000"/>
        <rFont val="Times New Roman"/>
        <family val="1"/>
        <charset val="204"/>
      </rPr>
      <t xml:space="preserve"> </t>
    </r>
  </si>
  <si>
    <r>
      <t>Ақпараттық технологиялар</t>
    </r>
    <r>
      <rPr>
        <sz val="10"/>
        <color rgb="FF000000"/>
        <rFont val="Segoe UI"/>
        <family val="2"/>
        <charset val="204"/>
      </rPr>
      <t> инфрақұрылымын техникалық сүйемелдеу және оны бәрыңғай технологиялы байланыстағы кешен ретінде орталықтандырылған басқару жүргізу</t>
    </r>
  </si>
  <si>
    <t>65.12.12.10.00.00.01</t>
  </si>
  <si>
    <t>Услуги по страхованию от болезней</t>
  </si>
  <si>
    <t>Науқастанудан сақтандыру бойынша қызметтер</t>
  </si>
  <si>
    <t>Медицинское страхование работников и членов их семей на случай болезни</t>
  </si>
  <si>
    <t>Қызметкерлер мен олардың отбасыларын ауырған жағдайда медициналық сақтандыру</t>
  </si>
  <si>
    <t>Добровольное  коллективное медицинское страхование работников АО "Интергаз Центральная Азия" и членов их семей на случай болезни</t>
  </si>
  <si>
    <t>Интергаз Орталық Азия АҚ қызметкерлері және отбасы мүшелері ауырған жағдайда ерікті ұжымдық сақтандыру</t>
  </si>
  <si>
    <t>Центральный аппарат, г. Астана, Юр.адрес: пр. Кабанбай батыра, 19; Фактический адрес: ул. 36, д. 11</t>
  </si>
  <si>
    <t>100% единовременная выплата</t>
  </si>
  <si>
    <t>80.20.10.16.00.00.00</t>
  </si>
  <si>
    <t>Услуги по обеспечению промышленной безопасности</t>
  </si>
  <si>
    <t>Өнеркәсіптік қауіпсіздікті қамтамасыз ету қызметтері</t>
  </si>
  <si>
    <t>Обеспечение промышленной безопасности</t>
  </si>
  <si>
    <t>Өнеркәсіптік қауіпсіздікті қамтамасыз ету</t>
  </si>
  <si>
    <t xml:space="preserve">Проведение экспертизы промышленной безопасности для экспертного заключения, необходимого для получения разрешения на применение дополнительно приобретенного оборудования для нефтегазовой отрасли РК. </t>
  </si>
  <si>
    <t>ҚР мұнай-газ саласы үшін қосымша сатып алынған жабдықты қолдануға рұқсатты алу үшін қажетті сараптамалық қорытынды үшін өнеркәсіптік қауіпсіздік сараптамасын жүргізу</t>
  </si>
  <si>
    <t>Западно-Казахстанская обл.,  г. Уральск , пос.Желаево, промзона 1 АУП филиал ИТЦ</t>
  </si>
  <si>
    <t>Начало со дня подписания договора, завершение по 31.12.2015г.</t>
  </si>
  <si>
    <t>Авансовый платеж - 0%, оставшаяся часть в течении 30 рабочих дней с момента подписания акта приема-передачи оказанных услуг</t>
  </si>
  <si>
    <t>Проведение экспертизы промышленной безопасности филиала ИТЦ на соответствие заявленным видам работ, требованиям промышленной безопасности для получения Аттестата на право проведения работ в области промышленной безопасности:
- проведение экспертизы в области промышленной безопасности;
- подготовки, переподготовки, специалистов, работников в области промышленной безопасности;
-разработки декларации промышленной безопасности опасного производственного объекта;
-проведения технического обслуживания газопотребляющих систем.</t>
  </si>
  <si>
    <t xml:space="preserve">Өнеркәсіптік қауіпсіздік саласында жұмыстарды жүргізу құқығына аттестатты алу үшін, мәлімделген жұмыс түрлеріне, өнеркәсіптік қауіпсіздік талаптарына сәйкестігіне ИТО филиалының өнеркәсіптік қауіпсіздік сараптамасын жүргізу:
- өнеркәсіптік қауіпсіздік саласында сараптама жүргізу;
- өнеркәсіптік қауіпсіздік саласында мамандарды, жұмыскерлерді даярлау, қайта даярлау;
- қауіпті өндірістік объектінің өнеркәсіптік қауіпсіздік декларациясын әзірлеу;
- газ тұтынатын жүйелерге техникалық қызмет көрсету.
</t>
  </si>
  <si>
    <t>Проведение экспертизы промышленной безопасности с выдачей  экспертного заключения об определении (отнесении) объектов и технических устройств филиала ИТЦ к опасным производственным объектам</t>
  </si>
  <si>
    <t>ИТО филиалының объектілерін және техникалық құрылғыларын қауіпті өндірістік объектілерге жатқызу (анықтау) туралы сараптамалық қорытындыны беріп, өнеркәсіптік қауіпсіздік сараптамасын жүргізу</t>
  </si>
  <si>
    <t>Внесение изменений в Декларацию промышленной безопасности  и проведение экспертизы Декларации промышленной безопасности филиала ИТЦ с выдачей  экспертного заключения, для последующей регистрации  в уполномоченном органе</t>
  </si>
  <si>
    <t>Өнеркәсіптік қауіпсіздік декларациясына өзгерістерді енгізу және әрі қарай уәкілеттенген органда тіркеу үшін, сараптамалық қорытындыны беріп, ИТО филиалының Өнеркәсіптік қауіпсіздік декларациясына сараптама жүргізу</t>
  </si>
  <si>
    <t>74.90.12.20.13.00.00</t>
  </si>
  <si>
    <t>Услуги по оценке имущества</t>
  </si>
  <si>
    <t>Мүлікті  бағалау қызметтері</t>
  </si>
  <si>
    <t>Комплекс услуг по оценке имущества</t>
  </si>
  <si>
    <t>Данные расходы необходимы для  проведение оценочных услуг движимого имущества (собственного автотранспорта и спецтехники) экспертно-оценочными компаниями</t>
  </si>
  <si>
    <t>УАВР и СТ г.Атырау, Атырауская обл.,</t>
  </si>
  <si>
    <t>со дня подписания договора и по 25.12.2015г.</t>
  </si>
  <si>
    <t>58.13.31.11.00.00.00</t>
  </si>
  <si>
    <t>Услуги по продаже места для размещения рекламных объявлений в газетах, печатных областных</t>
  </si>
  <si>
    <t>Газеттерге, облыстық баспаларға жарнамалық хабарландыруларды орналастыру үшін орын сату жөніндегі қызметтер</t>
  </si>
  <si>
    <t xml:space="preserve">Ежеквартальная публикация объявлений в СМИ о прохождении МГ. </t>
  </si>
  <si>
    <t>БАҚ-да МГҚ өтуі туралы хабарландыруларды тоқсан сайын жариялау</t>
  </si>
  <si>
    <t>Атырауская обл, г. Атырау, ул.Гумарова, д. 94 АУП УМГ Атырау</t>
  </si>
  <si>
    <t>Мангистауская обл.
УМГ "Актау"
Бейнеуское ЛПУ</t>
  </si>
  <si>
    <t>Актюбинская обл.
УМГ "Актобе"
Краснооктябрьское ЛПУ</t>
  </si>
  <si>
    <t>Костанайская обл.
УМГ "Актобе"
Костанайское ЛПУ</t>
  </si>
  <si>
    <t>Алматинская обл.
УМГ "Южный"
Алматинское ЛПУ</t>
  </si>
  <si>
    <t>Южно-Казахстанская обл.
УМГ "Южный"
Полторацкое ЛПУ</t>
  </si>
  <si>
    <t>Южно-Казахстанская обл.
УМГ "Южный"
Акбулакское ЛПУ</t>
  </si>
  <si>
    <t>Алматинская обл.
МГ "Казахстан-Китай"
ТОО "АГП"
УМГ "Южный" Алматинское ЛПУ</t>
  </si>
  <si>
    <t>Южно-Казахстанская обл.
МГ "Казахстан-Китай"
ТОО "АГП"
УМГ "Южный" Полторацкое ЛПУ</t>
  </si>
  <si>
    <t>Южно-Казахстанская обл.
МГ "Казахстан-Китай"
ТОО "АГП"
УМГ "Южный" Акбулакское ЛПУ</t>
  </si>
  <si>
    <t>Жамбылская обл.
МГ "Казахстан-Китай"
ТОО "АГП"
УМГ "Тараз" Таразское ЛПУ</t>
  </si>
  <si>
    <t>Западно-Казахстанская обл.,  г. Уральск, ул.Д.Нурпеисовой, д.17/6 АУП УМГ Уральск</t>
  </si>
  <si>
    <t>УМГ "Кызылорда" Кызылординская область, г.Кызылорда, ул.Бейбарыс Султан, №1</t>
  </si>
  <si>
    <t>Кызылординская обл.
УМГ "Кызылорда"</t>
  </si>
  <si>
    <t>Кызылординская обл.
МГ "ББШ"
УМГ "Кызылорда"</t>
  </si>
  <si>
    <t>18.12.19.24.00.00.00</t>
  </si>
  <si>
    <t>Услуги полиграфические</t>
  </si>
  <si>
    <t>Полиграфиялық қызметтер</t>
  </si>
  <si>
    <t>Услуги полиграфические по изготовлению и печатанию полиграфической продукции</t>
  </si>
  <si>
    <t>Полиграфиялық өнімдерді дайындау және басып шығару бойынша полиграфиялық қызметтер</t>
  </si>
  <si>
    <t>полиграфичекая продукция в ассортименте</t>
  </si>
  <si>
    <t xml:space="preserve">ассортименттегі полиграфиялық өнім
</t>
  </si>
  <si>
    <t>начало со дня подписания договора, завершение по 31.12.2015г.</t>
  </si>
  <si>
    <t>Авансовый  платеж-30%, оставшаяся часть в течении 30 рабочих дней с момента подписания акта приема-передачи оказанных услуг</t>
  </si>
  <si>
    <t>ОИН</t>
  </si>
  <si>
    <t>Актюбинская обл.,  г.Актобе, ул. Есет батыра, д. 39А  УМГ Актобе  для ББШ</t>
  </si>
  <si>
    <t>Алматинская обл.                     г. Алматы,  УМГ Южный, ул. Байтурсынова, 46 для АГП</t>
  </si>
  <si>
    <t>Алматинская обл.                     г. Алматы,  УМГ Южный, ул. Байтурсынова, 46 для ББШ</t>
  </si>
  <si>
    <t>Атырауская обл,  г. Атырау, УАВРиСТ, ул.Гумарова,  д. 94</t>
  </si>
  <si>
    <t>Кызылординская область, г. Кызылорда, ул.   Бейбарыс Султан 1,  УМГ Кызылорда для ББШ</t>
  </si>
  <si>
    <t>Южно-Казахстанская обл., г. Шымкент, ул. К.Толеметова, 22 филиал УКК</t>
  </si>
  <si>
    <t>33.11.19.11.00.00.00</t>
  </si>
  <si>
    <t>Техническое диагностирование трубопроводов</t>
  </si>
  <si>
    <t>Құбырларға техникалық диагностика жүргізу</t>
  </si>
  <si>
    <t>Подготовка, натурное обследование элементов технологических трубопроводов, оценка технического состояния и составление технического заключения о возможности дальнейшей эксплуатации</t>
  </si>
  <si>
    <t>Технологиялық құбырлар элементтерін дайындау, заттай тексеру, техникалық жағдайын бағалау және әрі қарай пайдалану мүмкіндігі туралы техникалық қорытынды шығару</t>
  </si>
  <si>
    <t>Водолазное обследование перехода через Актюбинское водохранилище газопровода-отвода на г. Актобе (участок 134-135 км)</t>
  </si>
  <si>
    <t>Ақтөбе су қоймасы арқылы Ақтөбе қ-на газ құбыры-бұрманы (134-135 км учаске) сүңгуірлік тексеру</t>
  </si>
  <si>
    <t>Актюбинская область, УМГ Актобе, Краснооктябрьское ЛПУ</t>
  </si>
  <si>
    <t>58.12.20.15.00.00.00</t>
  </si>
  <si>
    <t>Услуги по актуализации Единого номенклатурного справочника товаров, работ и услуг</t>
  </si>
  <si>
    <t>Тауарлар, жұмыстар және қызметтердің Бірыңғай номенклатуралық анықтамалығын өзектендіру бойынша қызметтер</t>
  </si>
  <si>
    <t>343 У</t>
  </si>
  <si>
    <t>74.90.20.21.00.00.00</t>
  </si>
  <si>
    <t>Услуги по финансовой экспертизе</t>
  </si>
  <si>
    <t>Қаржылық сараптама жөніндегі қызметтер</t>
  </si>
  <si>
    <t>услуги по анализу финансово-хозяйственной деятельности субъекта, влияния применяемых тарифов (цен, ставок сборов) на финансовые показатели, проверка (оценка) исполнения тарифной сметы и соблюдения учетной политики, исполнения инвестиционных программ и (или) инвестиционных проектов</t>
  </si>
  <si>
    <t>субъекттің қаржы-шаруашылық қызметін, қолданылатын тарифтердің (бағалардың, алымдар ставкаларының) қаржы көрсеткіштеріне әсерін талдау бойынша қызметтер, тарифтік сметаның орындалуын және есептік саясаттың сақталуын, инвестициялық бағдарламалардың және (немесе) инвестициялық жобалардың орындалуын тексеру (бағалау)</t>
  </si>
  <si>
    <t>услуги по анализу финансово-хозяйственной деятельности АО «ИЦА», влияния применяемых тарифов (цен, ставок сборов) на финансовые показатели, проверка (оценка) исполнения тарифной сметы и соблюдения учетной политики, исполнения инвестиционных программ и (или) инвестиционных проектов</t>
  </si>
  <si>
    <t>"ИОА" АҚ қаржы-шаруашылық қызметін, қолданылатын тарифтердің (бағалардың, алымдар ставкаларының) қаржы көрсеткіштеріне әсерін талдау бойынша қызметтер, тарифтік сметаның орындалуын және есептік саясаттың сақталуын, инвестициялық бағдарламалардың және (немесе) инвестициялық жобалардың орындалуын тексеру (бағалау)</t>
  </si>
  <si>
    <t>Август-сентябрь</t>
  </si>
  <si>
    <t>Головной офис г. Астана,ул.36-11</t>
  </si>
  <si>
    <t>со дня подписания договора, завершение 28 ноября 2015 года</t>
  </si>
  <si>
    <t>ДпТиИА</t>
  </si>
  <si>
    <t>344 У</t>
  </si>
  <si>
    <t>74.90.20.20.00.00.00</t>
  </si>
  <si>
    <t>Услуги по технической экспертизе</t>
  </si>
  <si>
    <t>Техниқалық сараптама жөніндегі қызметтер</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</si>
  <si>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</si>
  <si>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қатыстырылған активтердің техникалық жағдайын, технологиялық үдерістің тиімділігін талдау, қызметтер (тауарлар, жұмыстар) түрлері бойынша негізгі құралдардың қатыстырылу деңгейін бағалау жөніндегі қызметтер</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</si>
  <si>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предоставляемых регулируемых услуг    АО «ИЦА»</t>
  </si>
  <si>
    <t>қатыстырылған активтердің техникалық жағдайын, технологиялық үдерістің тиімділігін талдау, «ИОА» АҚ реттеліп көрсететін қызмет түрлері бойынша негізгі құралдардың қатыстырылу деңгейін бағалау жөніндегі қызметтер</t>
  </si>
  <si>
    <t>345 У</t>
  </si>
  <si>
    <t>ФОТ с налогами и отчислениями,  обязательное страхование ГПО работодателя
за причинение вреда жизни и здоровью работника при исполнении им трудовых обязанностей</t>
  </si>
  <si>
    <t xml:space="preserve">Салықтар мен шегерімдермен ЕАҚ, еңбек міндеттерін орындаған кезде қызметкердің өмірі мен денсаулығына зиян келтіргені үшін жұмыс берушінің АҚЖ міндетті сақтандыру
</t>
  </si>
  <si>
    <t>Мангистауская обл.,  Бейнеуский район, с.Бейнеу, Бейнеуское ЛПУ</t>
  </si>
  <si>
    <t>346 У</t>
  </si>
  <si>
    <t>347 У</t>
  </si>
  <si>
    <t>348 У</t>
  </si>
  <si>
    <t>Атырауская область, Курмангазинский район, село Акколь, Аккольское ЛПУ</t>
  </si>
  <si>
    <t>349 У</t>
  </si>
  <si>
    <t>Атырауская область, Индерский р-н, пос. Индер, Индерское ЛПУ</t>
  </si>
  <si>
    <t>350 У</t>
  </si>
  <si>
    <t>Атырауская область, Жылыойский район,  г.Кульсары, Кульсаринское ЛПУ</t>
  </si>
  <si>
    <t>351 У</t>
  </si>
  <si>
    <t>352 У</t>
  </si>
  <si>
    <t>Атырауская область, Махамбетский р-н. пос.Талдыкуль, Редутское ЛПУ</t>
  </si>
  <si>
    <t>353 У</t>
  </si>
  <si>
    <t>354 У</t>
  </si>
  <si>
    <t>Актюбинская область, Шалкарский район, п. Бозой,  промплощадка КС-10  Аральского ЛПУ</t>
  </si>
  <si>
    <t>355 У</t>
  </si>
  <si>
    <t>356 У</t>
  </si>
  <si>
    <t>Костанайская область, г. Костанай, пр.Абая, 1А, промплощадка Костанайского ЛПУ г.Костанай</t>
  </si>
  <si>
    <t>357 У</t>
  </si>
  <si>
    <t>Актюбинская область, Хромтауский район, п. Тамды, промплощадка КС-14 Краснооктябрьского ЛПУ</t>
  </si>
  <si>
    <t>358 У</t>
  </si>
  <si>
    <t>Актюбинская область, Шалкарский район, п. Кауылжыр,  промплощадка КС-12 (новая)  Шалкарского ЛПУ</t>
  </si>
  <si>
    <t>359 У</t>
  </si>
  <si>
    <t>360 У</t>
  </si>
  <si>
    <t>Кызылординская область, г. Кызылорда, ул.   Бейбарыс Султан 1, филиал УМГ «Кызылорда»</t>
  </si>
  <si>
    <t>361 У</t>
  </si>
  <si>
    <t>Жамбылская область, Жамбылский район, с. Акбулым,  промплощадка "Тараз" Таразкого ЛПУ</t>
  </si>
  <si>
    <t>362 У</t>
  </si>
  <si>
    <t>Жамбылская область, Турар Рыскуловский район, с. Акыртобе,  ПХГ Акыртобе</t>
  </si>
  <si>
    <t>363 У</t>
  </si>
  <si>
    <t>364 У</t>
  </si>
  <si>
    <t>Мангистауская область, Бейнеуский район, пос. Бейнеу, ПУАВР и СТ "Актау"</t>
  </si>
  <si>
    <t>365 У</t>
  </si>
  <si>
    <t>Атырауская область, Махамбетский район, поселок Талдыколь,  ПУАВР и СТ "Атырау"</t>
  </si>
  <si>
    <t>366 У</t>
  </si>
  <si>
    <t>Западно-Казахстанская область, г.Уральск, Ул.Ружейникова,1/4  Здание БМТО,  ПУАВР и СТ "Уральск"</t>
  </si>
  <si>
    <t>367 У</t>
  </si>
  <si>
    <t>Алматинская область, Карасайский район, г. Каскелен, ул.Б.Момышулы, 14, здание ПЭБ,  ПУАВР и СТ "Южный"</t>
  </si>
  <si>
    <t>368 У</t>
  </si>
  <si>
    <t>369 У</t>
  </si>
  <si>
    <t>370 У</t>
  </si>
  <si>
    <t>Западно-Казахстанская область, Джангалинский р/н, п.Джангала, ул. Бирликская, 34  Джангалинское ЛПУ</t>
  </si>
  <si>
    <t>371 У</t>
  </si>
  <si>
    <t>372 У</t>
  </si>
  <si>
    <t>Западно-Казахстанская область, Таскалинский р/н, п. Чижа-I, Чижинское ЛПУ</t>
  </si>
  <si>
    <t>373 У</t>
  </si>
  <si>
    <t>Южно-Казахстанская область, Сайрамский р-н. с.Акбулак, Карамуртское шоссе б/н, Акбулакское ЛПУ</t>
  </si>
  <si>
    <t>374 У</t>
  </si>
  <si>
    <t>Алматинская область, Карасайский р-он, г.Каскелен, ул.Момышулы д.14, Алматинское ЛПУ</t>
  </si>
  <si>
    <t>375 У</t>
  </si>
  <si>
    <t>Южно-Казахстанская область, Сарыагашский район, с.Жибек Жолы, ПХГ "Полторацкое" Полторацкого ЛПУ</t>
  </si>
  <si>
    <t>376 У</t>
  </si>
  <si>
    <t>18.12.14.11.00.00.00</t>
  </si>
  <si>
    <t xml:space="preserve">Услуги по печатанию </t>
  </si>
  <si>
    <t>Басып шығару бойынша қызметтер</t>
  </si>
  <si>
    <t>Услуги по печатанию брошюр, журналов документации и аналогичной продукции</t>
  </si>
  <si>
    <t>Кітапшаларды, журналдарды, құжаттама мен ұқсас өнімді басып шығару бойынша қызметтер</t>
  </si>
  <si>
    <t xml:space="preserve">Полиграфическое исполнение нормативных документов, которые будут использоваться всеми подразделениями Общества для осуществления производственной деятельности.  </t>
  </si>
  <si>
    <t>Қоғамның және оның бөлімшелеріне өндірістік ісіне қажетті нормативтік құжаттарды басып шығару</t>
  </si>
  <si>
    <t>Июль-август</t>
  </si>
  <si>
    <t>377 У</t>
  </si>
  <si>
    <t>г. Астана, Центральный аппарат, ул. № 36, дом 11</t>
  </si>
  <si>
    <t>начало с 01.03.2015 г., завершение по 31.12.2015г.</t>
  </si>
  <si>
    <t>137-25</t>
  </si>
  <si>
    <t>378 У</t>
  </si>
  <si>
    <t>70.22.11.20.12.00.00</t>
  </si>
  <si>
    <t>Услуги консультационные по разработке, внедрению и подготовке к сертификации систем менеджмента</t>
  </si>
  <si>
    <t>Менеджмент жүйесін әзірлеу, енгізу және сертификаттауға дайындау бойынша кеңес беру қызметтері</t>
  </si>
  <si>
    <t>Оказание консультационных услуг по развитию интегрированной системы менеджмента на основе систем менеджмента качества (ISO 9001:2008), экологического менеджмента (ISO 14001:2004),  производственной безопасности и охраны здоровья (OHSAS 18001:2007), энергетического менеджмента (СТ РК ISO 50001:2012), интегрированных с Моделью делового совершенства Европейского Фонда менеджмента качества (EFQM)</t>
  </si>
  <si>
    <t>Сапа менеджментінің еуропалық қорын іскерлік мүлтіксіздік моделімен (EFQM) интеграцияланған сапа менеджменті (ISO 9001:2008), экологиялық менеджмент (ISO 14001:2004), өндірістік қауіпсіздік пен еңбекті қорғау (OHSAS 18001:2007), энергетикалық менеджмент (ҚР СТ ISO 50001:2012) жүйелері негізінде интеграцияланған менеджмент жүйесін дамыту бойынша кеңес беру қызметтерін көрсету</t>
  </si>
  <si>
    <t>Май-июнь</t>
  </si>
  <si>
    <t>г.Астана пр.Кабанбай батыра, 19</t>
  </si>
  <si>
    <t>Начало: с момента подписания договора , окончание: до 31 декабря 2015 года</t>
  </si>
  <si>
    <t>379 У</t>
  </si>
  <si>
    <t>35.30.12.16.00.00.00</t>
  </si>
  <si>
    <t>Услуги по промывке и опрессовке системы отопления</t>
  </si>
  <si>
    <t>Жылыту жүйесін жуу және сығымдау қызметтері</t>
  </si>
  <si>
    <t xml:space="preserve">Проведение опрессовки теплотрассы. </t>
  </si>
  <si>
    <t>Жылу трассасын сығымдау</t>
  </si>
  <si>
    <t>Западно-Казахстанская обл.
УМГ "Уральск"
База материально-технического снабжения</t>
  </si>
  <si>
    <t>ДпУГТС</t>
  </si>
  <si>
    <t>380 У</t>
  </si>
  <si>
    <t>52.21.19.40.13.00.00</t>
  </si>
  <si>
    <t xml:space="preserve">Энергетическая экспертиза технического состояния электроустановок </t>
  </si>
  <si>
    <t>Электр қондырғыларының техникалық жағдайын энергетикалық сараптау</t>
  </si>
  <si>
    <t xml:space="preserve">Экспертное обследование системы энергоснабжения объектов ЛПУ. </t>
  </si>
  <si>
    <t>ЖӨБ объектілерін энергиямен жабдықтау жүйесін сараптамалық тексеру</t>
  </si>
  <si>
    <t>Мангистауская обл.
УМГ "Актау"
Жанаозенское ЛПУ</t>
  </si>
  <si>
    <t>381 У</t>
  </si>
  <si>
    <t>382 У</t>
  </si>
  <si>
    <t>Мангистауская обл.
УМГ "Актау"
Опорненское ЛПУ</t>
  </si>
  <si>
    <t>383 У</t>
  </si>
  <si>
    <t>Атырауская обл.
УМГ "Атырау"
Кульсаринское ЛПУ</t>
  </si>
  <si>
    <t>384 У</t>
  </si>
  <si>
    <t>Атырауская обл.
УМГ "Атырау"
Макатское ЛПУ</t>
  </si>
  <si>
    <t>385 У</t>
  </si>
  <si>
    <t>Атырауская обл.
УМГ "Атырау"
Редутское ЛПУ</t>
  </si>
  <si>
    <t>386 У</t>
  </si>
  <si>
    <t>Атырауская обл.
УМГ "Атырау"
Аккольское ЛПУ</t>
  </si>
  <si>
    <t>387 У</t>
  </si>
  <si>
    <t>Атырауская обл.
УМГ "Атырау"
Индерское ЛПУ</t>
  </si>
  <si>
    <t>388 У</t>
  </si>
  <si>
    <t>Атырауская обл.
УМГ "Атырау"
п/п Тайман</t>
  </si>
  <si>
    <t>389 У</t>
  </si>
  <si>
    <t>Актюбинская обл.
УМГ "Актобе"
АУП</t>
  </si>
  <si>
    <t>390 У</t>
  </si>
  <si>
    <t>80.20.10.20.00.00.00</t>
  </si>
  <si>
    <t>Услуги по обеспечению пожарной безопасности</t>
  </si>
  <si>
    <t>Өрт қауіпсіздігін қамтамасыз ету қызметтері</t>
  </si>
  <si>
    <t>Обеспечение пожарной безопасности</t>
  </si>
  <si>
    <t>Өрт қауіпсіздігін қамтамасыз ету</t>
  </si>
  <si>
    <t xml:space="preserve">Сервисное обслуживание, дозарядка и взвешивание баллонов для системы автоматического пожаротушения, для газовой системы пожаротушения ежеквартально вып-ся работа по взвешиванию и дозаправке газом баллонов. </t>
  </si>
  <si>
    <t>Автоматты өрт сөндіру жүйесі үшін баллондарға сервистік қызмет көрсету, толықтырғы зарядтау және салмағын өлшеу, газбен өрт сөндіру жүйесі үшін баллондардың салмағын өлшеу және газбен толтыру жөніндегі жұмыс тоқсан сайын орындалады</t>
  </si>
  <si>
    <t>Западно-Казахстанская обл. УМГ "Уральск" База материально-технического снабжения</t>
  </si>
  <si>
    <t>391 У</t>
  </si>
  <si>
    <t>Западно-Казахстанская обл. УМГ "Уральск" Уральское ЛПУ</t>
  </si>
  <si>
    <t>392 У</t>
  </si>
  <si>
    <t>Западно-Казахстанская обл. УМГ "Уральск" Чижинское ЛПУ</t>
  </si>
  <si>
    <t>393 У</t>
  </si>
  <si>
    <t>85.60.10.14.00.00.00</t>
  </si>
  <si>
    <t xml:space="preserve">Услуги по организации проверки знаний по электробезопасности </t>
  </si>
  <si>
    <t>Электр қауіпсіздігі бойынша білімін тексеруді ұйымдастыру қызметтері</t>
  </si>
  <si>
    <t xml:space="preserve">Привлечение экспертной организации для проведения проверки знаний  по электрохозяйству . </t>
  </si>
  <si>
    <t>Электр шаруашалығы жөнінде білімін тексеруді өткізу үшін сараптамалық ұйымды қатыстыру</t>
  </si>
  <si>
    <t>Атырауская обл.
УМГ "Атырау"
АУП</t>
  </si>
  <si>
    <t>394 У</t>
  </si>
  <si>
    <t>395 У</t>
  </si>
  <si>
    <t>396 У</t>
  </si>
  <si>
    <t>397 У</t>
  </si>
  <si>
    <t>398 У</t>
  </si>
  <si>
    <t>399 У</t>
  </si>
  <si>
    <t>400 У</t>
  </si>
  <si>
    <t xml:space="preserve">Привлечение экспертной организации для проведения проверки знаний  по электрохозяйству. </t>
  </si>
  <si>
    <t>Мангистауская обл.
УМГ "Актау"
АУП</t>
  </si>
  <si>
    <t>401 У</t>
  </si>
  <si>
    <t>402 У</t>
  </si>
  <si>
    <t>403 У</t>
  </si>
  <si>
    <t>404 У</t>
  </si>
  <si>
    <t>405 У</t>
  </si>
  <si>
    <t>Жамбылская обл.
УМГ "Тараз"
АУП</t>
  </si>
  <si>
    <t>406 У</t>
  </si>
  <si>
    <t>407 У</t>
  </si>
  <si>
    <t>408 У</t>
  </si>
  <si>
    <t>409 У</t>
  </si>
  <si>
    <t>410 У</t>
  </si>
  <si>
    <t>411 У</t>
  </si>
  <si>
    <t>Актюбинская обл.
УМГ "Актобе"
Аральское ЛПУ</t>
  </si>
  <si>
    <t>412 У</t>
  </si>
  <si>
    <t>Актюбинская обл.
УМГ "Актобе"
Шалкарское ЛПУ</t>
  </si>
  <si>
    <t>413 У</t>
  </si>
  <si>
    <t>71.20.11.13.00.00.00</t>
  </si>
  <si>
    <t>Услуги по техническому испытанию сосудов</t>
  </si>
  <si>
    <t>Ыдыстарды техникалық сынау қызметтері</t>
  </si>
  <si>
    <t>Внутренний осмотр и гидравлическое испытание сосудов работающих под давлением</t>
  </si>
  <si>
    <t>Қысыммен жұмыс істейтін ыдыстарды ішкі байқау және гидравликалық сынау</t>
  </si>
  <si>
    <t>Техническое освидетельствование кислородных и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</si>
  <si>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Оттегі және 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</si>
  <si>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414 У</t>
  </si>
  <si>
    <t>415 У</t>
  </si>
  <si>
    <t>416 У</t>
  </si>
  <si>
    <t>Техническое освидетельствование кислородных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</si>
  <si>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Оттегі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</si>
  <si>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Актюбинская обл.
УМГ "Актобе"
Аральское ЛПУ (КС-10)</t>
  </si>
  <si>
    <t>417 У</t>
  </si>
  <si>
    <t>418 У</t>
  </si>
  <si>
    <t>419 У</t>
  </si>
  <si>
    <t>Техническое освидетельствование пропановых баллонов - обязательная регулярная процедура, предусмотренная «Правилами устройства и безопасной эксплуатации сосудов, работающих под давлением». </t>
  </si>
  <si>
    <t>Пропан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</si>
  <si>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420 У</t>
  </si>
  <si>
    <t>Актюбинская обл.
УМГ "Актобе"
Шалкарское ЛПУ (КС-12)</t>
  </si>
  <si>
    <t>421 У</t>
  </si>
  <si>
    <t>422 У</t>
  </si>
  <si>
    <t>423 У</t>
  </si>
  <si>
    <t>Техническое освидетельствование кислородных, пропановых и углекисл-х баллонов - обязательная регулярная процедура, предусмотренная «Правилами устройства и безопасной эксплуатации сосудов, работающих под давлением». </t>
  </si>
  <si>
    <t>Оттегі, пропан және көмірқышқыл баллондарын техникалық куәландыру – «Қысыммен жұмыс істейтін ыдыстарды ұйымдастыру және қауіпсіз пайдалану қағидаларында» көзделген міндетті жүйелі рәсім</t>
  </si>
  <si>
    <t>424 У</t>
  </si>
  <si>
    <t>Западно-Казахстанская обл.
УМГ "Уральск"
Чижинское ЛПУ</t>
  </si>
  <si>
    <t>425 У</t>
  </si>
  <si>
    <t>Западно-Казахстанская обл.
УМГ "Уральск"
Джангалинское ЛПУ</t>
  </si>
  <si>
    <t>426 У</t>
  </si>
  <si>
    <t>427 У</t>
  </si>
  <si>
    <t>428 У</t>
  </si>
  <si>
    <t>429 У</t>
  </si>
  <si>
    <t>430 У</t>
  </si>
  <si>
    <t>431 У</t>
  </si>
  <si>
    <t>Басқа мемлекеттерде өлшем құралдарын салыстырып тексеруді ұйымдастыру. "Өлшем бірлігін қамтамасыз ету туралы" Заңға сәйкес ӨҚ салыстырып тексеруді орындау</t>
  </si>
  <si>
    <t>432 У</t>
  </si>
  <si>
    <t>Южно-Казахстанская обл. УМГ "Южный" Акбулакское ЛПУ</t>
  </si>
  <si>
    <t>433 У</t>
  </si>
  <si>
    <t>33.12.29.24.10.20.01</t>
  </si>
  <si>
    <t xml:space="preserve">Услуги по техническому обслуживанию контрольных устройств регистрации режимов труда и отдыха (тахограф) </t>
  </si>
  <si>
    <t xml:space="preserve"> Еңбек ету және демалу режимдерін тіркейтін бақылаушы құрылғыларға (тахограф) техникалық қызмет көрсету жөніндегі қызметтер</t>
  </si>
  <si>
    <t>сервисное и техническое обслуживание контрольных устройств регистрации режимов труда и отдыха (тахограф)</t>
  </si>
  <si>
    <t>еңбек ету және демалу режимдерін тіркейтін бақылаушы құрылғыларға (тахограф) сервистік және техникалық қызмет көрсету</t>
  </si>
  <si>
    <t>Согласно  Постановлению Правительства Республики Казахстан от  12 марта 2004 года № 316 «О некоторых вопросах по перевозке опасных грузов автомобильным транспортом».</t>
  </si>
  <si>
    <t>Қазақстан Республикасы Үкіметінің 12 наурыздағы "Автокөліктермен тасымалданатын қауіпті жүктер туралы кейбір сұрақтар" Қаулысына сәйкес.</t>
  </si>
  <si>
    <t>Атырауская обл.
УАВРиСТ</t>
  </si>
  <si>
    <t>434 У</t>
  </si>
  <si>
    <t>Басып шығару қызметтері</t>
  </si>
  <si>
    <t>Брошюраларды, құжаттама журналдарын және ұқсас  өнімді басып шығару қызметтері</t>
  </si>
  <si>
    <t>Бланки по учету газа, для производственно-эксплуатационных служб</t>
  </si>
  <si>
    <t>Өндірістік-пайдалану қызметтері үшін газды есепке алу бланктері</t>
  </si>
  <si>
    <t>435 У</t>
  </si>
  <si>
    <t>Бланк удостоверения, для производственно-эксплуатационных служб</t>
  </si>
  <si>
    <t>Өндірістік-пайдалану қызметтері үшін куәлік бланктері</t>
  </si>
  <si>
    <t>436 У</t>
  </si>
  <si>
    <t>Журналы, для производственно-эксплуатационных служб</t>
  </si>
  <si>
    <t>Өндірістік-пайдалану қызметтері үшін журналдар</t>
  </si>
  <si>
    <t>437 У</t>
  </si>
  <si>
    <t>438 У</t>
  </si>
  <si>
    <t>439 У</t>
  </si>
  <si>
    <t>440 У</t>
  </si>
  <si>
    <t>441 У</t>
  </si>
  <si>
    <t>442 У</t>
  </si>
  <si>
    <t>443 У</t>
  </si>
  <si>
    <t>444 У</t>
  </si>
  <si>
    <t>Южно-Казахстанская обл.
МГ "ББШ"
УМГ "Южный" РЭУ "Шорнак"</t>
  </si>
  <si>
    <t>445 У</t>
  </si>
  <si>
    <t>35.15.11.20.00.00.00</t>
  </si>
  <si>
    <t>Услуги по обеспечению работоспособности (эксплуатации) систем для передачи электроэнергии от места производства к распределительным системам</t>
  </si>
  <si>
    <t>Электр энергиясын өндірілетін жерінен тарату жүйелеріне тапсыру үшін жүйелердің жұмыс қабілеттілігін (пайдаланылуын) қамтамасыз ету қызметтері</t>
  </si>
  <si>
    <t>Техническое обслуживание дизельного генератора. Профилактическая работа системы управления двигателя  дизельного генератора</t>
  </si>
  <si>
    <t>Дизельдік генераторға техникалық қызмет көрсету. Дизельдік генератордың қозғалтқышын басқару жүйесінің профилактикалық жұмысы</t>
  </si>
  <si>
    <t>446 У</t>
  </si>
  <si>
    <t>74.90.20.35.00.00.00</t>
  </si>
  <si>
    <t>Услуги по техническому содержанию газопровода и газового оборудования</t>
  </si>
  <si>
    <t>Газ құбырын және газ жабдығын техникалық күту қызметтері</t>
  </si>
  <si>
    <t>Техническое содержание газопровода и газового оборудования</t>
  </si>
  <si>
    <t>Газ құбырын және газ жабдығын техникалық күту</t>
  </si>
  <si>
    <t>Техническое обслуживание газопровода и ШРП</t>
  </si>
  <si>
    <t>Газ құбырына және ШРП техникалық қызмет көрсету</t>
  </si>
  <si>
    <t>447 У</t>
  </si>
  <si>
    <t>71.20.11.14.00.00.00</t>
  </si>
  <si>
    <t>Услуги по химическому анализу газа и пластовых вод</t>
  </si>
  <si>
    <t>Газды және қабатты суларды химиялық талдау жөніндегі қызметтер</t>
  </si>
  <si>
    <t>Комплекс работ по химическому анализу газа и пластовых вод для контроля за эксплуатацией  подземного хранилища газа "Полторацкое"</t>
  </si>
  <si>
    <t>"Полторацк" жер асты газ қоймасының пайдаланылуын бақылау үшін газды және қабатты суларды химиялық талдау бойынша жұмыстар кешені</t>
  </si>
  <si>
    <t>448 У</t>
  </si>
  <si>
    <t>Комплекс работ по гидрохимическому анализу пластовых вод в контрольных горизонтах и объекте хранения для контроля за эксплуатацией  подземного хранилища газа "Акыртобе"</t>
  </si>
  <si>
    <t>"Ақыртөбе" жер асты газ қоймасын пайдалануды бақылау үшін бақылау қабаттарында және сақтау объектісінде қабат суларын гидрохимиялық талдау жұмыстарының кешені</t>
  </si>
  <si>
    <t>449 У</t>
  </si>
  <si>
    <t>66.19.10.00.00.00.05</t>
  </si>
  <si>
    <t>Услуги маркет-мейкера</t>
  </si>
  <si>
    <t>Маркет-мейкер қызметтері</t>
  </si>
  <si>
    <t>Услуги маркет-мейкера по объявлению и поддержанию обязательных двусторонних твердых котировок по финансовым инструментам</t>
  </si>
  <si>
    <t>Қаржылық құралдар бойынша міндетті екі жақты тұрақты баға белгіленімдерін жариялау және қолдап тұру жөніндегі маркет-мейкер қызметтері</t>
  </si>
  <si>
    <t>г.Астана, улица 36, дом 11</t>
  </si>
  <si>
    <t>Начало - со дня подписания договора, окончание - по 31 декабря 2015г.</t>
  </si>
  <si>
    <t>ДК</t>
  </si>
  <si>
    <t>450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</si>
  <si>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</si>
  <si>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</si>
  <si>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 рұқсатын беру қызметтері</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</si>
  <si>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</si>
  <si>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желісіндегі ақпараттық ресурстарға кіру рұқсатын беру қызметтері (пайдаланушыларды сертификациялау, кіру рұқсатын алу және өзгелер)</t>
  </si>
  <si>
    <t>Услуги электронной цифровой подписи</t>
  </si>
  <si>
    <t xml:space="preserve">электрондық сандық қол қою қызметтері
</t>
  </si>
  <si>
    <t>451 У</t>
  </si>
  <si>
    <t xml:space="preserve">УМГ "Уральск"
</t>
  </si>
  <si>
    <t>Начало со дня подписания договора и по 25.12.2015г.</t>
  </si>
  <si>
    <t>40-1 У</t>
  </si>
  <si>
    <t>283-1 У</t>
  </si>
  <si>
    <t>168-1 У</t>
  </si>
  <si>
    <t>АО "Интеграз Центральная Азия"</t>
  </si>
  <si>
    <t>Телефон байланысы қызметтері</t>
  </si>
  <si>
    <t>Услуги фиксированной местной, междугородней, международной телефонной связи  - доступ и пользование</t>
  </si>
  <si>
    <t xml:space="preserve">Тіркелген жергілікті, қалааралық, халықаралық телефон байланысы қызметтері - қатынау және пайдалану </t>
  </si>
  <si>
    <t>ОП</t>
  </si>
  <si>
    <t>140-15</t>
  </si>
  <si>
    <t>171-1 У</t>
  </si>
  <si>
    <t>174-1 У</t>
  </si>
  <si>
    <t>Мангистауская область, УМГ "Актау"</t>
  </si>
  <si>
    <t>334-1 Т</t>
  </si>
  <si>
    <t>в течение 30 календарных дней с момента подписания договора</t>
  </si>
  <si>
    <t>8, 11, 15, 22</t>
  </si>
  <si>
    <t>335-1 Т</t>
  </si>
  <si>
    <t>264-2 Т</t>
  </si>
  <si>
    <t>265-2 Т</t>
  </si>
  <si>
    <t>266-2 Т</t>
  </si>
  <si>
    <t>258-2 Т</t>
  </si>
  <si>
    <t>259-2 Т</t>
  </si>
  <si>
    <t>260-2 Т</t>
  </si>
  <si>
    <t>275-2 Т</t>
  </si>
  <si>
    <t>276-2 Т</t>
  </si>
  <si>
    <t>277-2 Т</t>
  </si>
  <si>
    <t>315-1 У</t>
  </si>
  <si>
    <t>Авансовый  платеж-0%, оставшаяся часть в течении 30 рабочих дней с момента подписания акта приема-передачи оказанных услуг</t>
  </si>
  <si>
    <t>42.21.21.11.00.00.00</t>
  </si>
  <si>
    <t>Работы строительные по прокладке магистральных газопроводов</t>
  </si>
  <si>
    <t>Жылу желілерін жөндеу және техникалық қызмет көрсету жөніндегі жұмыстар</t>
  </si>
  <si>
    <t>Работы строительные по прокладке магистральных наземных (надземных, подземных) и подводных газопроводов</t>
  </si>
  <si>
    <t>Жылу желілерін жөндеу және техникалық қызмет көрсету жөніндегі жұмыстар кешені (элементтерді ауыстыру, жағдайын тексеру және өзгелер)</t>
  </si>
  <si>
    <t xml:space="preserve">Строительство дожимной компрессорной станции «TIP-02 Акыртобе» 
</t>
  </si>
  <si>
    <t xml:space="preserve">TIP-02 Акыртобе» сығымдайтын компрессорлық станциясының құрылысы
</t>
  </si>
  <si>
    <t>Жамбылская область, Турар-Рыскуловский район, Таразское ЛПУ, УМГ "Тараз</t>
  </si>
  <si>
    <t xml:space="preserve"> Начало - со дня подписания договора, окончание в течение 14 месяцев </t>
  </si>
  <si>
    <t>авансовый платеж 30%, оплата по факту - в течении 30 рабочих дней после подписания Акта выполненных этапов работ</t>
  </si>
  <si>
    <t>ДКС. Всего: 11 174 000 000 (в 2015г. - 7 821 800 000, в 2016г. - 3 352 200 000). Перенесен в план Долгосрочных закупок</t>
  </si>
  <si>
    <t>77-1 Р</t>
  </si>
  <si>
    <t>76-1 Р</t>
  </si>
  <si>
    <t>75-1 Р</t>
  </si>
  <si>
    <t>337 Т</t>
  </si>
  <si>
    <t>25.93.11.00.00.40.10.10.1</t>
  </si>
  <si>
    <t>Строп</t>
  </si>
  <si>
    <t>Жүк арқаны</t>
  </si>
  <si>
    <t>Строп предохранительный</t>
  </si>
  <si>
    <t>сақтындырғыш жүк арқаны</t>
  </si>
  <si>
    <t>Стропа 4 ветвевая 4СК-18.0/4000 ГОСТ 268</t>
  </si>
  <si>
    <t>338 Т</t>
  </si>
  <si>
    <t>339 Т</t>
  </si>
  <si>
    <t>340 Т</t>
  </si>
  <si>
    <t>341 Т</t>
  </si>
  <si>
    <t>342 Т</t>
  </si>
  <si>
    <t>г.Кызылорда, ул.Бейбарыс Султан № 1. ПУАВРиСТ «Южный» ТС «Кызылорда»</t>
  </si>
  <si>
    <t>343 Т</t>
  </si>
  <si>
    <t>Жамбылская область, Жамбылский район, с. Акбулым.  ПУАВРиСT «Южный» ТС «Тараз»</t>
  </si>
  <si>
    <t>344 Т</t>
  </si>
  <si>
    <t>25.93.11.00.00.18.10.46.1</t>
  </si>
  <si>
    <t>ГОСТ 25573-82, 4СК1-25,0 т.</t>
  </si>
  <si>
    <t>МСТ 25573-82, 4СК1-25,0 т</t>
  </si>
  <si>
    <t>Строп 4СК1-25,0/4500 ГОСТ 25573-82</t>
  </si>
  <si>
    <t>345 Т</t>
  </si>
  <si>
    <t>346 Т</t>
  </si>
  <si>
    <t>347 Т</t>
  </si>
  <si>
    <t>348 Т</t>
  </si>
  <si>
    <t>349 Т</t>
  </si>
  <si>
    <t>350 Т</t>
  </si>
  <si>
    <t>351 Т</t>
  </si>
  <si>
    <t>20.13.24.00.00.10.30.15.2</t>
  </si>
  <si>
    <t>Кислота серная</t>
  </si>
  <si>
    <t>Күкірт қышқылы</t>
  </si>
  <si>
    <t>химически чистый (х.ч.), ГОСТ 4204-77</t>
  </si>
  <si>
    <t>химиялық таза (х.т.), МСТ 4204-77</t>
  </si>
  <si>
    <t>В течение 45 дней со дня подписания Договора</t>
  </si>
  <si>
    <t>Авансовый платеж - 0%, оставшаяся часть в течении 30 рабочих дней с момента подписания акта приема - передачи поставленных товаров, при закупке товара у ОТП - в соответствии с п. 127 Правил</t>
  </si>
  <si>
    <t>G1015VC580</t>
  </si>
  <si>
    <t>Кислота серная ''хч''</t>
  </si>
  <si>
    <t>352 Т</t>
  </si>
  <si>
    <t>353 Т</t>
  </si>
  <si>
    <t>20.13.24.00.00.10.10.20.2</t>
  </si>
  <si>
    <t>Водород хлорид (кислота соляная)</t>
  </si>
  <si>
    <t>Сутек хлорид (тұз қышқылы)</t>
  </si>
  <si>
    <t>химически чистый (х.ч.), ГОСТ 3118-77</t>
  </si>
  <si>
    <t>химиялық таза (х.т.), МСТ 3118-77</t>
  </si>
  <si>
    <t>G1015VC582</t>
  </si>
  <si>
    <t>Кислота соляная ''хч''</t>
  </si>
  <si>
    <t>354 Т</t>
  </si>
  <si>
    <t>355 Т</t>
  </si>
  <si>
    <t>20.13.25.00.00.10.00.10.2</t>
  </si>
  <si>
    <t>Гидроксид натрия (натр едкий, сода каустическая)</t>
  </si>
  <si>
    <t>Натрий гидроксиді (ащы натр, каустикалық сода)</t>
  </si>
  <si>
    <t>марки ТР, 98,5% ГОСТ 2263-79</t>
  </si>
  <si>
    <t>ТР маркалы, 98,5% МСТ 2263-79</t>
  </si>
  <si>
    <t>G1015VC655</t>
  </si>
  <si>
    <t>Сода каустическая в твердом виде</t>
  </si>
  <si>
    <t>356 Т</t>
  </si>
  <si>
    <t>20.13.43.00.00.10.30.10.2</t>
  </si>
  <si>
    <t>Карбонат натрия (кальцинированная сода)</t>
  </si>
  <si>
    <t>Натрий карбонаты (кальциленген сода)</t>
  </si>
  <si>
    <t>техническая, марки А, высший сорт, 99,4%, ГОСТ 5100-85</t>
  </si>
  <si>
    <t>техникалық, А маркалы, жоғарғы сорт, 99,4%, МСТ 5100-85</t>
  </si>
  <si>
    <t>G1015VC654</t>
  </si>
  <si>
    <t>Сода кальцинированная техническая</t>
  </si>
  <si>
    <t>357 Т</t>
  </si>
  <si>
    <t>20.13.31.00.20.00.15.10.2</t>
  </si>
  <si>
    <t>Хлорид кадмия (хлористый кадмий)</t>
  </si>
  <si>
    <t>Кадмий хлориді (хлорлы кадмий)</t>
  </si>
  <si>
    <t>2,5-водный, чистый для анализа (ч.д.а.), 99,7%, ГОСТ 4330-76</t>
  </si>
  <si>
    <t>2,5-сулы, талдау үшін таза (т.ү.т.), 99,7%, МСТ 4330-76</t>
  </si>
  <si>
    <t>G1015VC561</t>
  </si>
  <si>
    <t>Кадмий хлористый 2,5водн "чда"</t>
  </si>
  <si>
    <t>358 Т</t>
  </si>
  <si>
    <t>20.59.59.00.06.00.00.10.1</t>
  </si>
  <si>
    <t>Стекло натриевое жидкое</t>
  </si>
  <si>
    <t>Натрийлі сұйық әйнек</t>
  </si>
  <si>
    <t>марки А, ГОСТ 13078-81</t>
  </si>
  <si>
    <t>А маркалы, МСТ 13078-81</t>
  </si>
  <si>
    <t>168</t>
  </si>
  <si>
    <t>Тонна</t>
  </si>
  <si>
    <t>G1015VC666</t>
  </si>
  <si>
    <t>Стекло жидкое (натрий кремнекислый)</t>
  </si>
  <si>
    <t>359 Т</t>
  </si>
  <si>
    <t>23.19.23.00.00.12.05.31.1</t>
  </si>
  <si>
    <t>Склянка Дресселя</t>
  </si>
  <si>
    <t>Дрессель сауыты</t>
  </si>
  <si>
    <t>объемом 100 мл</t>
  </si>
  <si>
    <t>көлемі100 мл</t>
  </si>
  <si>
    <t>G1015VC650</t>
  </si>
  <si>
    <t>Склянка Дрекселя СН-1-100</t>
  </si>
  <si>
    <t>360 Т</t>
  </si>
  <si>
    <t>23.19.23.00.11.31.10.05.1</t>
  </si>
  <si>
    <t>Колба</t>
  </si>
  <si>
    <t>Колба 1-100-1 ГОСТ 1770-74. Колба стеклянная,  исполнение 1, вместимость 100 см3, класс точности 1.</t>
  </si>
  <si>
    <t>Колба 1-100-1 МСТ 1770-74. Шыны колбалар. 1 класстағы дәлдікпен. Орындау 1, сыйымдылығы 100 см3</t>
  </si>
  <si>
    <t>G1015VC592</t>
  </si>
  <si>
    <t>Колба мерная на 100см3</t>
  </si>
  <si>
    <t>361 Т</t>
  </si>
  <si>
    <t>23.19.23.00.00.12.06.33.1</t>
  </si>
  <si>
    <t>Трубка</t>
  </si>
  <si>
    <t>Түтік</t>
  </si>
  <si>
    <t>хлоркальциевая</t>
  </si>
  <si>
    <t>хлоркальцийлік</t>
  </si>
  <si>
    <t>G1015VC672</t>
  </si>
  <si>
    <t>Трубка U-образная ТХ-U-1-100</t>
  </si>
  <si>
    <t>362 Т</t>
  </si>
  <si>
    <t>20.13.31.00.20.00.10.50.2</t>
  </si>
  <si>
    <t>Хлорид кальция (хлористый кальций)</t>
  </si>
  <si>
    <t>Кальций хлориді (хлорлы кальций)</t>
  </si>
  <si>
    <t>для нефтегазовой промышленности, гранулы безводного хлористого кальция уменьшенного размера с содержанием основного вещества 94-98%</t>
  </si>
  <si>
    <t>мұнайгаз өнеркәсібі үшін, құрамында негізгі затының 94-98% бар кішірейген мөлшерлі хлорлы сусыз калийдің түйіршіктері</t>
  </si>
  <si>
    <t>G1015VC572</t>
  </si>
  <si>
    <t>Кальций хлористый безвод.гранулиров."ч"</t>
  </si>
  <si>
    <t>363 Т</t>
  </si>
  <si>
    <t>20.13.41.00.10.10.10.70.2</t>
  </si>
  <si>
    <t>Сульфид натрия (сернистый натрий)</t>
  </si>
  <si>
    <t>Натрий сульфиді (күкіртті натрий)</t>
  </si>
  <si>
    <t>9-водный, чистый для анализа (ч.д.а.), 97%, ГОСТ 2053-77</t>
  </si>
  <si>
    <t>9-сулы, талдау үшін таза (т.ү.т.), 97%, МСТ 2053-77</t>
  </si>
  <si>
    <t>G1015VC628</t>
  </si>
  <si>
    <t>Натрий сернистый 9-водный,"чда"</t>
  </si>
  <si>
    <t>364 Т</t>
  </si>
  <si>
    <t>20.11.12.00.00.10.20.10.1</t>
  </si>
  <si>
    <t>Диоксид углерода жидкий</t>
  </si>
  <si>
    <t>Сұйық көміртек диоксиді</t>
  </si>
  <si>
    <t>высший сорт (99,8%), ГОСТ 8050-85</t>
  </si>
  <si>
    <t>жоғарғы сорт (99,8%), МСТ 8050-85</t>
  </si>
  <si>
    <t>G1015VC552</t>
  </si>
  <si>
    <t>Двуокись углерода (углекислота)</t>
  </si>
  <si>
    <t>365 Т</t>
  </si>
  <si>
    <t>23.19.23.00.11.40.10.16.1</t>
  </si>
  <si>
    <t>стеклянная лабораторная тип Кн</t>
  </si>
  <si>
    <t>шыны зертханалық тип Кн</t>
  </si>
  <si>
    <t>G1015VC586</t>
  </si>
  <si>
    <t>Колба коническая КН-1-250см3, со шлифом</t>
  </si>
  <si>
    <t>366 Т</t>
  </si>
  <si>
    <t>28.14.20.17.00.00.00.07.1</t>
  </si>
  <si>
    <t>Пробка резиновая</t>
  </si>
  <si>
    <t>резеңке тығын</t>
  </si>
  <si>
    <t>Пробка резиновая диаметром 16,0 мм</t>
  </si>
  <si>
    <t>диаметрі 16,0 мм резеңке тығын</t>
  </si>
  <si>
    <t>G1015VC644</t>
  </si>
  <si>
    <t>Пробка резиновая шлиф №16мм ГОСТ 78-51</t>
  </si>
  <si>
    <t>367 Т</t>
  </si>
  <si>
    <t>26.60.11.15.50.10.01.11.1</t>
  </si>
  <si>
    <t>Кассета гибкая для радиографических пленок</t>
  </si>
  <si>
    <t>Радиографиялық таспалар үшін икемді кассета</t>
  </si>
  <si>
    <t>гибкие пластиковые кассеты из светонепроницаемого материала, для радиографических пленок, ГОСТ 15843-79</t>
  </si>
  <si>
    <t>жарық өткізбейтін материалдан икемді плас тик кассеталар, радиографиялық таспалар үшін, МЕМСТ 15843-79</t>
  </si>
  <si>
    <t>G1015VC577</t>
  </si>
  <si>
    <t>Кассета гибкая(10*40)д/зарядки рентгенпл</t>
  </si>
  <si>
    <t>368 Т</t>
  </si>
  <si>
    <t>26.60.11.15.11.14.10.03.1</t>
  </si>
  <si>
    <t>Знак маркировочный</t>
  </si>
  <si>
    <t>Маркерлеу белгісі</t>
  </si>
  <si>
    <t>Знак маркировочный №3 буквенный. Набор свинцовых букв от А до Я для разметки радиографических снимков в процессе рентгеновского контроля. В наборе пластиковый пенал с ячейками и с пинцетом. Высота букв: 12; ширина: 7,7; толщина: 2,5; мм</t>
  </si>
  <si>
    <t>Маркерлеу белгісі №3 әріптік. Рентгендік бақылау процесінде радиографикалық түсірілімдерді белгілеу үшін А бастап Я дейін қорғасынды әріптер жинағы. Жинақта ұяшықтар мен пинцеті бар пластикалық пенал. Әріптер биіктігі: 12; ені: 7,7; қалыңдығы: 2,5; мм</t>
  </si>
  <si>
    <t>G1015VC558</t>
  </si>
  <si>
    <t>Знак маркировочный буквенные №3</t>
  </si>
  <si>
    <t>369 Т</t>
  </si>
  <si>
    <t>20.13.62.00.30.10.20.10.1</t>
  </si>
  <si>
    <t>Силикат калия</t>
  </si>
  <si>
    <t>Калий силикаты</t>
  </si>
  <si>
    <t>Существуют  в виде  бесцветных  кристаллов  или  порошка,  стеклоподобной массы (вода - стекло) или более или менее вязких  водных  растворов</t>
  </si>
  <si>
    <t>Түссіз кристалдар, ұнтақ немесе шыны тәріздес масса (су-шыны) немесе тұтқыр сулы ерітінді түрінде болады</t>
  </si>
  <si>
    <t>G1015VC556</t>
  </si>
  <si>
    <t>Жидкое стекло (силикат калия)</t>
  </si>
  <si>
    <t>370 Т</t>
  </si>
  <si>
    <t>20.13.25.00.00.10.00.50.2</t>
  </si>
  <si>
    <t>Гидроокись натрия</t>
  </si>
  <si>
    <t>Натрий гидрототығы</t>
  </si>
  <si>
    <t>чистый для анализа (ч.д.а.), 98%, ГОСТ 4328-77</t>
  </si>
  <si>
    <t>талдау үшін таза (т.ү.т.), 98%, МСТ 4328-77</t>
  </si>
  <si>
    <t>G1015VC634</t>
  </si>
  <si>
    <t>Натрия гидроокись "чда"</t>
  </si>
  <si>
    <t>371 Т</t>
  </si>
  <si>
    <t>36.00.12.00.00.00.10.20.1</t>
  </si>
  <si>
    <t>Вода непитьевая техническая</t>
  </si>
  <si>
    <t>Ішуге жарамсыз техникалық су</t>
  </si>
  <si>
    <t>Вода непитьевая техническая для коммунальных нужд</t>
  </si>
  <si>
    <t>Коммуналды қажеттіліктер үшін ішуге жарамсыз техникалық су</t>
  </si>
  <si>
    <t>Метр кубический</t>
  </si>
  <si>
    <t>G1015VC540</t>
  </si>
  <si>
    <t>Вода хим.подготов-ая для водогр.котлов</t>
  </si>
  <si>
    <t>372 Т</t>
  </si>
  <si>
    <t>20.13.41.00.30.00.70.10.2</t>
  </si>
  <si>
    <t>Сульфат меди (сернокислая медь)</t>
  </si>
  <si>
    <t>Мыс сульфаты (күкіртті қышқыл мыс)</t>
  </si>
  <si>
    <t>5-водная, химически чистый (х.ч.), 99,5%, ГОСТ 4165-78</t>
  </si>
  <si>
    <t>5-сулы, химиялық таза (х.т.), 99,5%, МСТ 4165-78</t>
  </si>
  <si>
    <t>G1015VC620</t>
  </si>
  <si>
    <t>Медь (II) сернокислая 5-водная "хч"</t>
  </si>
  <si>
    <t>373 Т</t>
  </si>
  <si>
    <t>20.59.59.00.14.00.05.33.2</t>
  </si>
  <si>
    <t>Государственный стандартный образец</t>
  </si>
  <si>
    <t>Мемлекеттік стандарт үлгі</t>
  </si>
  <si>
    <t>кислотного числа нефтепродуктов (КЧ)</t>
  </si>
  <si>
    <t>мұнай өнімдерінің қышқылдық саны (ҚС)</t>
  </si>
  <si>
    <t>G1015VC550</t>
  </si>
  <si>
    <t>ГСО КЧ-0,05-ЭК  0,045-0,055 мг КОН/г</t>
  </si>
  <si>
    <t>374 Т</t>
  </si>
  <si>
    <t>20.59.59.00.14.00.03.91.2</t>
  </si>
  <si>
    <t>Стандарт</t>
  </si>
  <si>
    <t>Стандарт-титр для приготовления образцовых буферных растворов для рН-метрии</t>
  </si>
  <si>
    <t>рН-метрии үшін үлгілі буферлі ерітінділерді дайындау үшін стандарт-титр</t>
  </si>
  <si>
    <t>778</t>
  </si>
  <si>
    <t>Упаковка</t>
  </si>
  <si>
    <t>G1015VC664</t>
  </si>
  <si>
    <t>Станд.титр рН-метрия (сухие) Тип1РН-1,65</t>
  </si>
  <si>
    <t>375 Т</t>
  </si>
  <si>
    <t>G1015VC665</t>
  </si>
  <si>
    <t>Станд.титр рН-метрия (сухие)Тип5 РН-9,18</t>
  </si>
  <si>
    <t>376 Т</t>
  </si>
  <si>
    <t>21.20.13.00.00.06.01.89.3</t>
  </si>
  <si>
    <t>Гель</t>
  </si>
  <si>
    <t>для проведения ультразвуковых исследований</t>
  </si>
  <si>
    <t>ультрадыбысты зерттеулерді жүргізуге арналған</t>
  </si>
  <si>
    <t>G1015VC543</t>
  </si>
  <si>
    <t>Гель контактный  Krautkramer ZG-FU=250гр</t>
  </si>
  <si>
    <t>377 Т</t>
  </si>
  <si>
    <t>20.59.59.00.14.00.02.16.1</t>
  </si>
  <si>
    <t>Мемлекеттiк стандарттық үлгiлер</t>
  </si>
  <si>
    <t>кинематической вязкости, диапазон 26-35 мм2/с, 20°С</t>
  </si>
  <si>
    <t>кинематикалық жабысқақтық, диапазон 26-35 мм2/с, 20°С</t>
  </si>
  <si>
    <t>87</t>
  </si>
  <si>
    <t>Ампула</t>
  </si>
  <si>
    <t>G1015VC549</t>
  </si>
  <si>
    <t>ГСО кинематической вязкости 29,8</t>
  </si>
  <si>
    <t>378 Т</t>
  </si>
  <si>
    <t>20.59.59.00.14.00.03.12.1</t>
  </si>
  <si>
    <t>температура вспышки углеводородов и масел в открытом тигле, 185-205 °С</t>
  </si>
  <si>
    <t>ашық тигледегі көмірсутектердің тұтану және майлардың температурасы, 185-205 °С</t>
  </si>
  <si>
    <t>111</t>
  </si>
  <si>
    <t>G1015VC651</t>
  </si>
  <si>
    <t>СО темп.всп.отк.тиг.ТВОТ-190-ЭК;185-205С</t>
  </si>
  <si>
    <t>379 Т</t>
  </si>
  <si>
    <t>20.59.59.00.15.00.01.07.1</t>
  </si>
  <si>
    <t>Диметил-п-фенилендиамин</t>
  </si>
  <si>
    <t>химический реагент, ЧДА</t>
  </si>
  <si>
    <t>химиялық реагент,ЧДА</t>
  </si>
  <si>
    <t>G1015VC530</t>
  </si>
  <si>
    <t>N,N-диметил-n-фенилендиамин сернокислый</t>
  </si>
  <si>
    <t>380 Т</t>
  </si>
  <si>
    <t>20.13.31.00.20.00.30.30.2</t>
  </si>
  <si>
    <t>Хлорид трехвалентного железа (FeCl3)</t>
  </si>
  <si>
    <t>Үшвалентті темірдің хлориді (FeCl3)</t>
  </si>
  <si>
    <t>6-водный, чистый (ч.), ГОСТ 4147-74</t>
  </si>
  <si>
    <t>6-сулы, таза (т.), МСТ 4147-74</t>
  </si>
  <si>
    <t>G1015VC555</t>
  </si>
  <si>
    <t>Железо(III)хлорид 6-водный</t>
  </si>
  <si>
    <t>381 Т</t>
  </si>
  <si>
    <t>23.19.23.00.00.12.07.79.1</t>
  </si>
  <si>
    <t>Кювета</t>
  </si>
  <si>
    <t>Кювет</t>
  </si>
  <si>
    <t>стеклянная, 50 мм, для  фотоколориметров  и спектрофотометров</t>
  </si>
  <si>
    <t>шыны, 50 мм, фотоколориметрге және спектрофотометрге арналған</t>
  </si>
  <si>
    <t>G1015VC612</t>
  </si>
  <si>
    <t>Кювета стеклянная на 50 мм</t>
  </si>
  <si>
    <t>382 Т</t>
  </si>
  <si>
    <t>32.99.12.00.00.00.12.30.1</t>
  </si>
  <si>
    <t>Ручки и маркеры с наконечником из фетра и прочих пористых материалов</t>
  </si>
  <si>
    <t>Ұштары фетр мен басқа кеуекті материалдардан жасалған маркерлер мен қаламдар</t>
  </si>
  <si>
    <t>Ручки и маркеры с наконечником из фетра и прочих пористых материалов прочие</t>
  </si>
  <si>
    <t>Ұштары фетр мен басқа кеуекті материалдардан жасалған басқа маркерлер мен қаламдар</t>
  </si>
  <si>
    <t>G1015VC617</t>
  </si>
  <si>
    <t>Маркер универ.усточивый;цвет-красный</t>
  </si>
  <si>
    <t>383 Т</t>
  </si>
  <si>
    <t>УМГ "Атырау" Атырауская область, г.Атырау, ул.З.Гумарова, д.94</t>
  </si>
  <si>
    <t>G2015VC582</t>
  </si>
  <si>
    <t>384 Т</t>
  </si>
  <si>
    <t>385 Т</t>
  </si>
  <si>
    <t>386 Т</t>
  </si>
  <si>
    <t>387 Т</t>
  </si>
  <si>
    <t>388 Т</t>
  </si>
  <si>
    <t>20.13.25.00.00.10.00.60.2</t>
  </si>
  <si>
    <t>Стандарт-титр (фиксанал), для приготовления растворов точно известной концентрации</t>
  </si>
  <si>
    <t>Стандарт-титр (фиксанал), нақты конуентрациясы белгілі ерітінділерді дайындау үшін</t>
  </si>
  <si>
    <t>5111</t>
  </si>
  <si>
    <t>Пачка</t>
  </si>
  <si>
    <t>G2015VC633</t>
  </si>
  <si>
    <t>Натрия гидроокись</t>
  </si>
  <si>
    <t>389 Т</t>
  </si>
  <si>
    <t>G2015VC561</t>
  </si>
  <si>
    <t>390 Т</t>
  </si>
  <si>
    <t>20.13.31.00.20.00.35.20.2</t>
  </si>
  <si>
    <t>Хлорид натрия (хлористый натрий)</t>
  </si>
  <si>
    <t>Натрий хлориді (хлорлы натрий)</t>
  </si>
  <si>
    <t>чистый для анализа (ч.д.а.), 99,9%, ГОСТ 4233-77</t>
  </si>
  <si>
    <t>талдау үшін таза (т.ү.т.), 99,9%, МСТ 4233-77</t>
  </si>
  <si>
    <t>G2015VC632</t>
  </si>
  <si>
    <t>Натрий хлористый "чда"</t>
  </si>
  <si>
    <t>391 Т</t>
  </si>
  <si>
    <t>20.13.25.00.00.20.00.20.2</t>
  </si>
  <si>
    <t>Гидроксид калия (едкое кали)</t>
  </si>
  <si>
    <t>Калий гидрототығы (ащы кали)</t>
  </si>
  <si>
    <t>чистый для анализа (ч.д.а.), 85,0%, ГОСТ 24363-80</t>
  </si>
  <si>
    <t>талдау үшін таза (т.ү.т.), 85,0%, МСТ 24363-80</t>
  </si>
  <si>
    <t>G2015VC563</t>
  </si>
  <si>
    <t>Калий гидроокись "чда"</t>
  </si>
  <si>
    <t>392 Т</t>
  </si>
  <si>
    <t>20.59.59.00.02.15.00.10.1</t>
  </si>
  <si>
    <t>Калий фталевокислый кислый (Калий бифталат)</t>
  </si>
  <si>
    <t>Фталқышқылды калий қышқылы (Калий бифталаты)</t>
  </si>
  <si>
    <t>белый мелкокристаллический порошок</t>
  </si>
  <si>
    <t>ақ ұсақ кристалданған ұнтақ</t>
  </si>
  <si>
    <t>G2015VC537</t>
  </si>
  <si>
    <t>Бифталат калия (Калий фталевокислый)</t>
  </si>
  <si>
    <t>393 Т</t>
  </si>
  <si>
    <t>G2015VC666</t>
  </si>
  <si>
    <t>394 Т</t>
  </si>
  <si>
    <t>20.59.59.00.14.00.04.35.1</t>
  </si>
  <si>
    <t>Реактив Несслера</t>
  </si>
  <si>
    <t>Несслер реактиві</t>
  </si>
  <si>
    <t>для определения минеральных азотосодержащих веществ</t>
  </si>
  <si>
    <t>минералды азоттан тұратын заттарды анықтау үшін</t>
  </si>
  <si>
    <t>G2015VC647</t>
  </si>
  <si>
    <t>Реактив Несслера "чда"</t>
  </si>
  <si>
    <t>395 Т</t>
  </si>
  <si>
    <t>23.19.23.39.10.10.20.04.1</t>
  </si>
  <si>
    <t>Пипетка</t>
  </si>
  <si>
    <t>Тамшуыр</t>
  </si>
  <si>
    <t>градуированная, 10 см3</t>
  </si>
  <si>
    <t>бөліктелген, 10 см3</t>
  </si>
  <si>
    <t>G2015VC639</t>
  </si>
  <si>
    <t>Пипетка 2-1-2-10</t>
  </si>
  <si>
    <t>396 Т</t>
  </si>
  <si>
    <t>23.19.23.12.01.11.10.02.1</t>
  </si>
  <si>
    <t>Стакан</t>
  </si>
  <si>
    <t>Стақан</t>
  </si>
  <si>
    <t>Стакан В-1-100 ТС ГОСТ 25336-82. Высокий стакан с носиком из термически стойкого стекла номинальной вместимостью 100 см3.</t>
  </si>
  <si>
    <t>Стақан В-1-100 ТС МСТ 25336-82.термо төзімді шыныдан жасалған шүмегімен биік стақан, номиналды сыйымдылығы 100см3.</t>
  </si>
  <si>
    <t>G2015VC662</t>
  </si>
  <si>
    <t>Стакан В-1-100 высокий со шкалой</t>
  </si>
  <si>
    <t>397 Т</t>
  </si>
  <si>
    <t>23.19.23.12.01.11.10.04.1</t>
  </si>
  <si>
    <t>Стакан В-1-250 ТС ГОСТ 25336-82. Высокий стакан с носиком из термически стойкого стекла номинальной вместимостью 250 см3.</t>
  </si>
  <si>
    <t>Стақан В-1-250 ТС МСТ 25336-82.термо төзімді шыныдан жасалған шүмегімен биік стақан, номиналды сыйымдылығы 250 см3.</t>
  </si>
  <si>
    <t>G2015VC663</t>
  </si>
  <si>
    <t>Стакан В-1-250 высокий со шкалой</t>
  </si>
  <si>
    <t>398 Т</t>
  </si>
  <si>
    <t>23.19.23.00.00.12.06.24.1</t>
  </si>
  <si>
    <t>Бюретка</t>
  </si>
  <si>
    <t>из стекла вместимостью 25 мл</t>
  </si>
  <si>
    <t>сыйымдылықты шыны 25 мл</t>
  </si>
  <si>
    <t>G2015VC539</t>
  </si>
  <si>
    <t>Бюретка 1-1-2-25-0,1</t>
  </si>
  <si>
    <t>399 Т</t>
  </si>
  <si>
    <t>23.19.23.00.00.12.07.25.1</t>
  </si>
  <si>
    <t>Воронка</t>
  </si>
  <si>
    <t>Құйғыш</t>
  </si>
  <si>
    <t>стеклянная, делительная, цилиндр объемом 250 мл</t>
  </si>
  <si>
    <t>шыны, бөлгіш, көлемі 250 мл цилиндр</t>
  </si>
  <si>
    <t>G2015VC542</t>
  </si>
  <si>
    <t>Воронка стекл.делит.цилиндр 250 ГОСТ 253</t>
  </si>
  <si>
    <t>400 Т</t>
  </si>
  <si>
    <t>23.19.23.00.00.12.06.28.1</t>
  </si>
  <si>
    <t>Капельница</t>
  </si>
  <si>
    <t>Дәрі тамызғыш</t>
  </si>
  <si>
    <t>лабораторная, из стекла, ГОСТ 25336-82</t>
  </si>
  <si>
    <t>зертханалық, шыныдан жасалған</t>
  </si>
  <si>
    <t>G2015VC574</t>
  </si>
  <si>
    <t>Капельница с пипеткой (Страшейна)</t>
  </si>
  <si>
    <t>401 Т</t>
  </si>
  <si>
    <t>20.59.59.00.05.00.00.10.1</t>
  </si>
  <si>
    <t>Крахмал</t>
  </si>
  <si>
    <t>растворимый, чистый для анализа (ч.д.а.), ГОСТ 10163-76</t>
  </si>
  <si>
    <t>еритін, сараптама үшін таза (с.ү.т.), МСТ 10163-76</t>
  </si>
  <si>
    <t>G2015VC608</t>
  </si>
  <si>
    <t>Крахмал растворимый,"ч"</t>
  </si>
  <si>
    <t>402 Т</t>
  </si>
  <si>
    <t>19.20.23.00.00.00.32.10.1</t>
  </si>
  <si>
    <t>Спирт технический</t>
  </si>
  <si>
    <t>Техникалық спирт</t>
  </si>
  <si>
    <t>марки Экстра, объемная доля этилового спирта не менее 96,2%, массовая концентрация сивушного масла в безводном спирте не более 4 мг/дм3</t>
  </si>
  <si>
    <t>Экстра маркалы, этил спиртінің көлемді үлесі 96,2% кем емес, сусыз спиртте сивуш майының концентратты массасы 4 мг/дм3 кем емес</t>
  </si>
  <si>
    <t>Литр</t>
  </si>
  <si>
    <t>G2015VC661</t>
  </si>
  <si>
    <t>Спирт этиловый-технический</t>
  </si>
  <si>
    <t>403 Т</t>
  </si>
  <si>
    <t>20.14.74.00.00.00.10.40.1</t>
  </si>
  <si>
    <t>Спирт этиловый технический</t>
  </si>
  <si>
    <t>Техникалық этил спирті</t>
  </si>
  <si>
    <t>ректификованный, высший сорт, 96,2%, ГОСТ 18300-87</t>
  </si>
  <si>
    <t>ректификацияланған, жоғарғы сортты, 96,2%, МСТ 18300-87</t>
  </si>
  <si>
    <t>G2015VC660</t>
  </si>
  <si>
    <t>Спирт этиловый ректификованный</t>
  </si>
  <si>
    <t>404 Т</t>
  </si>
  <si>
    <t>20.13.21.00.00.10.20.50.2</t>
  </si>
  <si>
    <t>Йод</t>
  </si>
  <si>
    <t>Стандарт-титр (фиксанал), нақты белгілі концентрациялы ерітінділерді дайындау үшін</t>
  </si>
  <si>
    <t>G2015VC560</t>
  </si>
  <si>
    <t>Йод 0,1моль/дм3 (станд-титр)</t>
  </si>
  <si>
    <t>405 Т</t>
  </si>
  <si>
    <t>20.59.59.00.15.00.00.92.2</t>
  </si>
  <si>
    <t>Электролит</t>
  </si>
  <si>
    <t>для свинцовых аккумуляторов - водный раствор серной аккумуляторной кислоты</t>
  </si>
  <si>
    <t>қорғаныс аккумуляторлары үшін - күкірт аккумулятор қышқылының сулы ерітіндісі</t>
  </si>
  <si>
    <t>G2015VC699</t>
  </si>
  <si>
    <t>Электролит, пл.1.27г/см ТУ2121-28500204</t>
  </si>
  <si>
    <t>406 Т</t>
  </si>
  <si>
    <t>20.14.33.00.00.30.55.20.1</t>
  </si>
  <si>
    <t>Янтарная кислота</t>
  </si>
  <si>
    <t>Шайыр қышқылы</t>
  </si>
  <si>
    <t>чистый для анализа (ч.д.а.), 99,9%, ГОСТ 6341-75</t>
  </si>
  <si>
    <t>талдау үшін таза (т.ү.т.), 99,9%, МСТ 6341-75</t>
  </si>
  <si>
    <t>G2015VC585</t>
  </si>
  <si>
    <t>Кислота янтарная, "чда"</t>
  </si>
  <si>
    <t>407 Т</t>
  </si>
  <si>
    <t>20.15.10.00.00.10.10.20.1</t>
  </si>
  <si>
    <t>Кислота азотная</t>
  </si>
  <si>
    <t>Азотты қышқыл</t>
  </si>
  <si>
    <t>чистый для анализа (ч.д.а.), ГОСТ 4461-77</t>
  </si>
  <si>
    <t>талдау үшін таза (т.ү.т.), МСТ 4461-77</t>
  </si>
  <si>
    <t>G2015VC579</t>
  </si>
  <si>
    <t>Кислота азотная "чда"</t>
  </si>
  <si>
    <t>408 Т</t>
  </si>
  <si>
    <t>20.15.20.00.00.00.10.10.2</t>
  </si>
  <si>
    <t>Хлорид аммония (хлористый аммоний)</t>
  </si>
  <si>
    <t>Аммоний хлориді (хлорлы аммоний)</t>
  </si>
  <si>
    <t>химически чистый (х.ч.), 99,5%, ГОСТ 3773-72</t>
  </si>
  <si>
    <t>химиялық таза (х.т.), 99,5%, МСТ 3773-72</t>
  </si>
  <si>
    <t>G2015VC532</t>
  </si>
  <si>
    <t>Аммоний хлористый ''хч''</t>
  </si>
  <si>
    <t>409 Т</t>
  </si>
  <si>
    <t>G2015VC573</t>
  </si>
  <si>
    <t>Кальций хлористый в гранулах ГОСТ4234-77</t>
  </si>
  <si>
    <t>410 Т</t>
  </si>
  <si>
    <t>20.13.41.00.20.20.20.60.2</t>
  </si>
  <si>
    <t>Тиосульфат натрия (натрий серноватистокислый)</t>
  </si>
  <si>
    <t>Натрий тиосульфаты (күкіртті қышқыл натрий)</t>
  </si>
  <si>
    <t>Стандарт-титр (фиксанал), нақты концентрациясы белгілі ерітіндіні дайындау үшін</t>
  </si>
  <si>
    <t>G2015VC629</t>
  </si>
  <si>
    <t>Натрий серноватистокисл.0,1моль/дм3</t>
  </si>
  <si>
    <t>411 Т</t>
  </si>
  <si>
    <t>20.13.51.00.10.20.55.20.2</t>
  </si>
  <si>
    <t>Бихромат калия (двухромовокислый калий)</t>
  </si>
  <si>
    <t>Калий бихроматы (екі хром қышқыл калий)</t>
  </si>
  <si>
    <t>чистый для анализа (ч.д.а.), 99,9%, ГОСТ 4220-75</t>
  </si>
  <si>
    <t>талдау үшін таза (т.ү.т.), 99,9%, МСТ 4220-75</t>
  </si>
  <si>
    <t>G2015VC565</t>
  </si>
  <si>
    <t>Калий двухромовокислый,"чда"</t>
  </si>
  <si>
    <t>412 Т</t>
  </si>
  <si>
    <t>20.14.52.00.10.20.70.10.1</t>
  </si>
  <si>
    <t>Фенолфталеин</t>
  </si>
  <si>
    <t>Белый  или желтовато - белый кристаллический порошок без запаха,  растворим  в этаноле</t>
  </si>
  <si>
    <t>Ақ немесе сарылау-ақ кристалды иісі жоқ ұнтақ, этанолда ерігіш</t>
  </si>
  <si>
    <t>G2015VC678</t>
  </si>
  <si>
    <t>Фенолфталеин "чда" (индикатор)</t>
  </si>
  <si>
    <t>413 Т</t>
  </si>
  <si>
    <t>20.59.59.00.15.00.02.00.1</t>
  </si>
  <si>
    <t>Эозин К</t>
  </si>
  <si>
    <t>тетрабромфлуоресцеин калиевая соль, водная</t>
  </si>
  <si>
    <t>тетрабромфлуоресцеинді калий тұзы, су</t>
  </si>
  <si>
    <t>G2015VC700</t>
  </si>
  <si>
    <t>Эозин К "чда"(индикатор)</t>
  </si>
  <si>
    <t>414 Т</t>
  </si>
  <si>
    <t>20.59.59.00.11.00.00.01.2</t>
  </si>
  <si>
    <t>Метилоранж (Метиловый оранжевый)</t>
  </si>
  <si>
    <t>Метилді қызғылт сары (Метилді қызғылт сары)</t>
  </si>
  <si>
    <t>порошок, хорошо растворимый в воде, дающий раствор золотого желтого цвета</t>
  </si>
  <si>
    <t>ерітіндіге алтын сары түс беретін суда жақсы еритін ұнтақ</t>
  </si>
  <si>
    <t>G2015VC625</t>
  </si>
  <si>
    <t>Метиловый оранжевый "чда"</t>
  </si>
  <si>
    <t>415 Т</t>
  </si>
  <si>
    <t>20.59.59.00.11.00.00.22.1</t>
  </si>
  <si>
    <t>Нитразиновый желтый</t>
  </si>
  <si>
    <t>Нитразинді сары</t>
  </si>
  <si>
    <t>Мелкокристаллический порошок от кирпично-красного до коричневато-оранжевого цвета, рН переход окраски от желтого до сине-фиолетового 6,0 - 7,4</t>
  </si>
  <si>
    <t>Кiрпiш-қызыл түстен қызыл қоңыр - қызғылт сары түске дейінгі майда кристалды ұнтақ, реңнің сары түстен көгiлдiр күлгiн түске рН өтуі 6,0-7,4</t>
  </si>
  <si>
    <t>G2015VC635</t>
  </si>
  <si>
    <t>Нитразиновый желтый ''чда''(индикатор)</t>
  </si>
  <si>
    <t>416 Т</t>
  </si>
  <si>
    <t>20.59.59.00.11.00.00.33.1</t>
  </si>
  <si>
    <t>Щелочной голубой 6Б (кислый голубой 119)</t>
  </si>
  <si>
    <t>Сілтілі ашық көк 6Б (қышқыл ашық көк 119)</t>
  </si>
  <si>
    <t>темно-голубой порошок, рН интервал: от рН 9,4 голубой до рН 14,0 красный</t>
  </si>
  <si>
    <t>тойық-ашық көк ұнтақ, рН интервалында: рН 9,4-дан ашық көк рН 14,0-ге дейін қызыл</t>
  </si>
  <si>
    <t>G2015VC698</t>
  </si>
  <si>
    <t>Щелочной голубой индикатор</t>
  </si>
  <si>
    <t>417 Т</t>
  </si>
  <si>
    <t>17.29.19.20.00.00.20.21.1</t>
  </si>
  <si>
    <t>Фильтр обеззоленный</t>
  </si>
  <si>
    <t>Су жұқпайтын сүзгілер</t>
  </si>
  <si>
    <t>лабораторный, диаметром 12,5 см, среднефильтрирующий</t>
  </si>
  <si>
    <t>зертханалық, диаметрі 12,5 см, орташа сүзетін</t>
  </si>
  <si>
    <t>G2015VC679</t>
  </si>
  <si>
    <t>Фильтры "белая лента" д12,5см</t>
  </si>
  <si>
    <t>418 Т</t>
  </si>
  <si>
    <t>17.29.19.50.00.00.00.10.2</t>
  </si>
  <si>
    <t>Бумага индикаторная</t>
  </si>
  <si>
    <t>Индикатор қағазы</t>
  </si>
  <si>
    <t>для определения РН растворов ПНД 50-975-84</t>
  </si>
  <si>
    <t>ПНД 50-975-84 ерітіндісінің РН анықтауға арналған</t>
  </si>
  <si>
    <t>G2015VC538</t>
  </si>
  <si>
    <t>Бумага индикаторная универсальн.РН-0-12</t>
  </si>
  <si>
    <t>419 Т</t>
  </si>
  <si>
    <t>23.44.11.00.00.00.13.50.1</t>
  </si>
  <si>
    <t>Чашка</t>
  </si>
  <si>
    <t>сапты аяқ</t>
  </si>
  <si>
    <t>Чашка выпарительная 5  ГОСТ9147-80. Фарфоровая выпарительная чашка. Номинальная вместимость 250 см3</t>
  </si>
  <si>
    <t>булау сапты аяғы 5 МСТ9147-80. фарфорлық булау сапты аяғы. Номиналды сыйымдылығы 250 см3</t>
  </si>
  <si>
    <t>G2015VC697</t>
  </si>
  <si>
    <t>Чашка выпарительная фарфоровая №5</t>
  </si>
  <si>
    <t>420 Т</t>
  </si>
  <si>
    <t>26.51.53.19.11.11.11.12.1</t>
  </si>
  <si>
    <t>Пикнометр</t>
  </si>
  <si>
    <t>для измерения плотности газов</t>
  </si>
  <si>
    <t>газ тығыздығын өлшеуге арналған</t>
  </si>
  <si>
    <t>G2015VC638</t>
  </si>
  <si>
    <t>Пикнометр ПГ-100</t>
  </si>
  <si>
    <t>421 Т</t>
  </si>
  <si>
    <t>23.19.23.00.11.12.10.80.1</t>
  </si>
  <si>
    <t>Цилиндр</t>
  </si>
  <si>
    <t>Цилиндр 1-1000-2 ГОСТ 1770-74. Цилиндр исполнения 1, вместимостью 1000 см3, класса точности 2</t>
  </si>
  <si>
    <t>Цилиндр 1-1000-2 МСТ 1770-74. Орындау цилиндрі 1, сыйымдылығы 1000 см3, 2 класстағы дәлдікпен</t>
  </si>
  <si>
    <t>G2015VC690</t>
  </si>
  <si>
    <t>Цилиндр мерный 1-1000-2</t>
  </si>
  <si>
    <t>422 Т</t>
  </si>
  <si>
    <t>23.19.23.00.11.12.10.50.1</t>
  </si>
  <si>
    <t>Цилиндр 1-100-2 ГОСТ 1770-74. Цилиндр исполнения 1, вместимостью 100 см3, класса точности 2</t>
  </si>
  <si>
    <t>Цилиндр 1-100-2 МСТ 1770-74. Орындау цилиндрі 1, сыйымдылығы 100 см3, 2 класстағы дәлдікпен</t>
  </si>
  <si>
    <t>G2015VC691</t>
  </si>
  <si>
    <t>Цилиндр мерный 1-100-2</t>
  </si>
  <si>
    <t>423 Т</t>
  </si>
  <si>
    <t>23.19.23.00.11.12.10.60.1</t>
  </si>
  <si>
    <t>Цилиндр 1-250-2 ГОСТ 1770-74. Цилиндр исполнения 1, вместимостью 250 см3, класса точности 2</t>
  </si>
  <si>
    <t>Цилиндр 1-250-2 МСТ 1770-74. Орындау цилиндрі 1, сыйымдылығы 250 см3, 2 класстағы дәлдікпен</t>
  </si>
  <si>
    <t>G2015VC692</t>
  </si>
  <si>
    <t>Цилиндр мерный 1-250-2</t>
  </si>
  <si>
    <t>424 Т</t>
  </si>
  <si>
    <t>23.19.23.00.00.00.11.22.1</t>
  </si>
  <si>
    <t>Мензурка</t>
  </si>
  <si>
    <t>Мензурка 100 ГОСТ 1770-74. Мензурка вместимостью 100см3.</t>
  </si>
  <si>
    <t>Мензурка 100 МСТ 1770-74. Мензурка сыйымдылығы 100см3.</t>
  </si>
  <si>
    <t>G2015VC621</t>
  </si>
  <si>
    <t>Мензурка 100</t>
  </si>
  <si>
    <t>425 Т</t>
  </si>
  <si>
    <t>23.19.23.00.11.31.10.07.1</t>
  </si>
  <si>
    <t>Колба 1-250-1 ГОСТ 1770-74. Колба стеклянная,  исполнение 1, вместимость 250 см3, класс точности 1.</t>
  </si>
  <si>
    <t>Колба 1-250-1 МСТ 1770-74.Шыны колбалар. 1 класстағы дәлдікпен. Орындау 1, сыйымдылығы250 см3</t>
  </si>
  <si>
    <t>G2015VC591</t>
  </si>
  <si>
    <t>Колба мерная 1-250 ХС ГОСТ 1770-74.</t>
  </si>
  <si>
    <t>426 Т</t>
  </si>
  <si>
    <t>G2015VC588</t>
  </si>
  <si>
    <t>Колба коническая(КН) 1000мл ГОСТ 25336</t>
  </si>
  <si>
    <t>427 Т</t>
  </si>
  <si>
    <t>G2015VC589</t>
  </si>
  <si>
    <t>Колба коническая(КН)250мл ГОСТ 25336-82</t>
  </si>
  <si>
    <t>428 Т</t>
  </si>
  <si>
    <t>G2015VC590</t>
  </si>
  <si>
    <t>Колба коническая(КН)500мл ГОСТ 1770-74</t>
  </si>
  <si>
    <t>429 Т</t>
  </si>
  <si>
    <t>10.62.13.00.00.00.11.30.1</t>
  </si>
  <si>
    <t>Глюкоза</t>
  </si>
  <si>
    <t>Глюкоза техническая. Твердые куски неопределенной формы темно–коричневого цвета</t>
  </si>
  <si>
    <t>Техникалық глюкоза. Қарақошқыл түсті белгiсiз формасының қатты көсектерi.</t>
  </si>
  <si>
    <t>G2015VC547</t>
  </si>
  <si>
    <t>Глюкоза лабораторная</t>
  </si>
  <si>
    <t>430 Т</t>
  </si>
  <si>
    <t>20.14.23.00.00.20.10.10.1</t>
  </si>
  <si>
    <t>Глицерин</t>
  </si>
  <si>
    <t>чистый для анализа (ч.д.а.), 99,3%, ГОСТ 6259-75</t>
  </si>
  <si>
    <t>талдау үшін таза (т.ү.т.), 99,3%, МСТ 6259-75</t>
  </si>
  <si>
    <t>G2015VC545</t>
  </si>
  <si>
    <t>431 Т</t>
  </si>
  <si>
    <t>23.19.23.00.00.12.06.10.1</t>
  </si>
  <si>
    <t>Микробюретка</t>
  </si>
  <si>
    <t>из стекла, объемом до 5 мл</t>
  </si>
  <si>
    <t>шыныдан, көлемі 5 мл дейін</t>
  </si>
  <si>
    <t>G2015VC642</t>
  </si>
  <si>
    <t>Посуда стекл.микробюретка V2мл ГОСТ2292</t>
  </si>
  <si>
    <t>432 Т</t>
  </si>
  <si>
    <t>G2015VC577</t>
  </si>
  <si>
    <t>433 Т</t>
  </si>
  <si>
    <t>23.19.23.30.00.00.00.01.1</t>
  </si>
  <si>
    <t>Карандаш</t>
  </si>
  <si>
    <t>по стеклу и фарфору</t>
  </si>
  <si>
    <t>G2015VC576</t>
  </si>
  <si>
    <t>Карандаш химический для надписей синий</t>
  </si>
  <si>
    <t>434 Т</t>
  </si>
  <si>
    <t>G2015VC575</t>
  </si>
  <si>
    <t>Карандаш химический</t>
  </si>
  <si>
    <t>435 Т</t>
  </si>
  <si>
    <t>G2015VC556</t>
  </si>
  <si>
    <t>436 Т</t>
  </si>
  <si>
    <t>20.13.51.00.20.20.10.20.2</t>
  </si>
  <si>
    <t>Нитрат серебра (азотнокислое серебро)</t>
  </si>
  <si>
    <t>Күміс нитраты (азотты қышқыл серебро)</t>
  </si>
  <si>
    <t>чистый для анализа (ч.д.а.), 99,8%, ГОСТ 1277-75</t>
  </si>
  <si>
    <t>талдау үшін таза (т.ү.т.), 99,8%, МСТ 1277-75</t>
  </si>
  <si>
    <t>G2015VC649</t>
  </si>
  <si>
    <t>Серебро азотнокислое "чда"</t>
  </si>
  <si>
    <t>437 Т</t>
  </si>
  <si>
    <t>20.13.24.00.00.10.10.80.1</t>
  </si>
  <si>
    <t>Стандарт-титр (фиксанал), концентрациясы нақты белгілі ерітінділерді дайындау үшін</t>
  </si>
  <si>
    <t>G2015VC658</t>
  </si>
  <si>
    <t>Соляная кислота станд.-титр ТУ-6-09-2540</t>
  </si>
  <si>
    <t>438 Т</t>
  </si>
  <si>
    <t>G2015VC620</t>
  </si>
  <si>
    <t>439 Т</t>
  </si>
  <si>
    <t>20.13.41.00.40.00.60.20.2</t>
  </si>
  <si>
    <t>Сульфат аммония железа (железоаммонийные квасцы)</t>
  </si>
  <si>
    <t>Аммоний темір сульфаты (теміраммонийлі ашудас)</t>
  </si>
  <si>
    <t>чистый для анализа (ч.д.а.), ГОСТ 4205-77</t>
  </si>
  <si>
    <t>талдау үшін таза (т.ү.т.), МСТ 4205-77</t>
  </si>
  <si>
    <t>G2015VC578</t>
  </si>
  <si>
    <t>Квасцы железоаммонийные "чда"</t>
  </si>
  <si>
    <t>440 Т</t>
  </si>
  <si>
    <t>20.14.12.00.00.20.10.20.2</t>
  </si>
  <si>
    <t>Бензол</t>
  </si>
  <si>
    <t>чистый для анализа (ч.д.а.), 99,6%, ГОСТ 5955-75</t>
  </si>
  <si>
    <t>талдау үшін таза (т.ү.т.), 99,6%, МСТ 5955-75</t>
  </si>
  <si>
    <t>G2015VC536</t>
  </si>
  <si>
    <t>441 Т</t>
  </si>
  <si>
    <t>20.59.59.00.15.00.00.37.2</t>
  </si>
  <si>
    <t>Суспензия магнитная</t>
  </si>
  <si>
    <t>Магнитті суспензия</t>
  </si>
  <si>
    <t>суспензия черного цвета на масляной основе, для нанесения на проверяемые детали способом суспензии при магнитопорошковом контроле, для выявления поверхностных и подповерхностных дефектов в ферромагнитных материалах</t>
  </si>
  <si>
    <t>майлы негіздегі қара түсті суспензия ферромагнитті материалдарда беткейлік және беткейдің астындағы ақауларды анықтау үшін магниттіұнтақ бақылау арқылы суспензия арқылы тексерілетін бөлшектерге арналған</t>
  </si>
  <si>
    <t>G2015VC668</t>
  </si>
  <si>
    <t>Суспензия черная магнитная ARDROX800\3</t>
  </si>
  <si>
    <t>442 Т</t>
  </si>
  <si>
    <t>20.30.23.00.00.10.00.10.1</t>
  </si>
  <si>
    <t>Краситель</t>
  </si>
  <si>
    <t>Бояғыш</t>
  </si>
  <si>
    <t>контрастный, для магнитопорошкового контроля (Фоновая краска)</t>
  </si>
  <si>
    <t>қарама-қарсы түстер, магнит ұнтақты бақылауға арналған (Фонды бояу)</t>
  </si>
  <si>
    <t>G2015VC607</t>
  </si>
  <si>
    <t>Краска белая грунтовочная ARDROX890W</t>
  </si>
  <si>
    <t>443 Т</t>
  </si>
  <si>
    <t>08.93.10.00.00.10.12.30.1</t>
  </si>
  <si>
    <t>Соль выварочная</t>
  </si>
  <si>
    <t>Піскен тұз</t>
  </si>
  <si>
    <t>без добавлений</t>
  </si>
  <si>
    <t>қоспасыз</t>
  </si>
  <si>
    <t>G2015VC656</t>
  </si>
  <si>
    <t>Солевые таблетки в гранулах</t>
  </si>
  <si>
    <t>444 Т</t>
  </si>
  <si>
    <t>26.60.13.00.00.25.10.10.1</t>
  </si>
  <si>
    <t>Лампа</t>
  </si>
  <si>
    <t>Шам</t>
  </si>
  <si>
    <t>Бактерицидная</t>
  </si>
  <si>
    <t>Бактерицидтік</t>
  </si>
  <si>
    <t>G2015VC676</t>
  </si>
  <si>
    <t>УФ-лампа S950RL-HO</t>
  </si>
  <si>
    <t>445 Т</t>
  </si>
  <si>
    <t>G2015VC675</t>
  </si>
  <si>
    <t>УФ-лампа S36RL</t>
  </si>
  <si>
    <t>446 Т</t>
  </si>
  <si>
    <t>G2015VC677</t>
  </si>
  <si>
    <t>УФ-лампа Т540</t>
  </si>
  <si>
    <t>447 Т</t>
  </si>
  <si>
    <t>УМГ "Актобе" Актюбинская область, г.Актобе, ул.Есет-батыра, д.39</t>
  </si>
  <si>
    <t>G3015VW580</t>
  </si>
  <si>
    <t>448 Т</t>
  </si>
  <si>
    <t>20.59.59.00.02.07.00.10.1</t>
  </si>
  <si>
    <t>Кислота сульфосалициловая</t>
  </si>
  <si>
    <t>Сульфосалицил қышқылы</t>
  </si>
  <si>
    <t>2-водная, чистый для анализа (ч.д.а.), 99,0%, ГОСТ 4478-78</t>
  </si>
  <si>
    <t>2-сулы, сараптама үшін таза(с.ү.т.), 99,0%, МСТ 4478-78</t>
  </si>
  <si>
    <t>G3015VW583</t>
  </si>
  <si>
    <t>Кислота сульфосалициловая,"чда"</t>
  </si>
  <si>
    <t>449 Т</t>
  </si>
  <si>
    <t>G3015VW582</t>
  </si>
  <si>
    <t>450 Т</t>
  </si>
  <si>
    <t>451 Т</t>
  </si>
  <si>
    <t>20.13.43.00.00.10.10.10.2</t>
  </si>
  <si>
    <t>Карбонат натрия (углекислый натрий)</t>
  </si>
  <si>
    <t>Натрий карбонаты (көмірқышқыл натрий)</t>
  </si>
  <si>
    <t>химически чистый (х.ч.), 99,8%, ГОСТ 83-79</t>
  </si>
  <si>
    <t>химиялық таза (х.т.), 99,8%, МСТ 83-79</t>
  </si>
  <si>
    <t>G3015VW653</t>
  </si>
  <si>
    <t>Сода кальцинированная</t>
  </si>
  <si>
    <t>452 Т</t>
  </si>
  <si>
    <t>G3015VW561</t>
  </si>
  <si>
    <t>453 Т</t>
  </si>
  <si>
    <t>20.15.76.00.00.00.00.20.1</t>
  </si>
  <si>
    <t>Нитрат калия (калийная селитра, азотнокислый калий)</t>
  </si>
  <si>
    <t>Калий нитраты (калийлі селитра, азотты қышқылды калий)</t>
  </si>
  <si>
    <t>чистый для анализа (ч.д.а.), 99,8%, ГОСТ 4217-77</t>
  </si>
  <si>
    <t>талдау үшін таза (т.ү.т.), 99,8%, МСТ 4217-77</t>
  </si>
  <si>
    <t>G3015VW562</t>
  </si>
  <si>
    <t>Калий азотнокислый</t>
  </si>
  <si>
    <t>454 Т</t>
  </si>
  <si>
    <t>G3015VW563</t>
  </si>
  <si>
    <t>455 Т</t>
  </si>
  <si>
    <t>G3015VW666</t>
  </si>
  <si>
    <t>456 Т</t>
  </si>
  <si>
    <t>G3015VW647</t>
  </si>
  <si>
    <t>457 Т</t>
  </si>
  <si>
    <t>20.14.32.00.00.10.10.20.1</t>
  </si>
  <si>
    <t>Уксусная кислота</t>
  </si>
  <si>
    <t>Сірке қышқылы</t>
  </si>
  <si>
    <t>химически чистая (х.ч.), 99,5%, ГОСТ 61-75</t>
  </si>
  <si>
    <t>химиялық таза (х.т.), 99,5%, МСТ 61-75</t>
  </si>
  <si>
    <t>G3015VW584</t>
  </si>
  <si>
    <t>Кислота уксусная "хч"</t>
  </si>
  <si>
    <t>458 Т</t>
  </si>
  <si>
    <t>17.29.19.20.00.00.20.28.1</t>
  </si>
  <si>
    <t>лабораторный, диаметром 12,5 см, быстрофильтрирующий</t>
  </si>
  <si>
    <t>зертханалық, диаметрі 12,5 см, тез сүзетін</t>
  </si>
  <si>
    <t>G3015VW681</t>
  </si>
  <si>
    <t>Фильтры"красная лента"Ду12,5см</t>
  </si>
  <si>
    <t>459 Т</t>
  </si>
  <si>
    <t>G3015VW672</t>
  </si>
  <si>
    <t>460 Т</t>
  </si>
  <si>
    <t>G3015VW608</t>
  </si>
  <si>
    <t>461 Т</t>
  </si>
  <si>
    <t>G3015VW661</t>
  </si>
  <si>
    <t>462 Т</t>
  </si>
  <si>
    <t>G3015VW660</t>
  </si>
  <si>
    <t>463 Т</t>
  </si>
  <si>
    <t>G3015VW560</t>
  </si>
  <si>
    <t>464 Т</t>
  </si>
  <si>
    <t>G3015VW699</t>
  </si>
  <si>
    <t>465 Т</t>
  </si>
  <si>
    <t>20.15.10.00.00.20.20.20.2</t>
  </si>
  <si>
    <t>Водный аммиак (аммиачная вода)</t>
  </si>
  <si>
    <t>Сулы аммиак (аммиакты су)</t>
  </si>
  <si>
    <t>чистый для анализа (ч.д.а.), 25%, ГОСТ 3760-79</t>
  </si>
  <si>
    <t>талдау үшін таза (т.ү.т.), 25%, МСТ 3760-79</t>
  </si>
  <si>
    <t>G3015VW531</t>
  </si>
  <si>
    <t>Аммиак водный "чда"</t>
  </si>
  <si>
    <t>466 Т</t>
  </si>
  <si>
    <t>G3015VW532</t>
  </si>
  <si>
    <t>467 Т</t>
  </si>
  <si>
    <t>20.13.31.00.20.00.80.20.2</t>
  </si>
  <si>
    <t>Хлорид марганца (хлористый марганец)</t>
  </si>
  <si>
    <t>Марганец хлориді (хлорлы марганец)</t>
  </si>
  <si>
    <t>чистый (ч.), 98%, ГОСТ 612-75</t>
  </si>
  <si>
    <t>таза (т.), 98%, МСТ 612-75</t>
  </si>
  <si>
    <t>G3015VW616</t>
  </si>
  <si>
    <t>Марганец хлористый 4-х вод."ч"</t>
  </si>
  <si>
    <t>468 Т</t>
  </si>
  <si>
    <t>20.13.31.00.50.00.30.20.2</t>
  </si>
  <si>
    <t>Йодид калия (йодистый калий)</t>
  </si>
  <si>
    <t>Калий йодиді (йодты калий)</t>
  </si>
  <si>
    <t>чистый для анализа (ч.д.а.), 99,0%, ГОСТ 4232-74</t>
  </si>
  <si>
    <t>талдау үшін таза (т.ү.т.), 99,0%, МСТ 4232-74</t>
  </si>
  <si>
    <t>G3015VW566</t>
  </si>
  <si>
    <t>Калий йодистый "чда"</t>
  </si>
  <si>
    <t>469 Т</t>
  </si>
  <si>
    <t>20.13.42.00.20.30.20.40.2</t>
  </si>
  <si>
    <t>Фосфат калия (фосфорнокислый калий)</t>
  </si>
  <si>
    <t>Калий фосфаты (фосфорлы қышқыл калий)</t>
  </si>
  <si>
    <t>однозамещенный, чистый для анализа (ч.д.а.), 99,0%, ГОСТ 4198-75</t>
  </si>
  <si>
    <t>бір орын алмасқан, таза (т.), 98,0%, МСТ 4198-75</t>
  </si>
  <si>
    <t>G3015VW567</t>
  </si>
  <si>
    <t>Калий фосфорно-кислый 1-замещ."чда"</t>
  </si>
  <si>
    <t>470 Т</t>
  </si>
  <si>
    <t>20.59.59.00.02.05.00.10.1</t>
  </si>
  <si>
    <t>Известь хлорная</t>
  </si>
  <si>
    <t>Хлорлы әк</t>
  </si>
  <si>
    <t>марки А, 1-й сорт, 28%, ГОСТ 1692-85</t>
  </si>
  <si>
    <t>А маркалы, 1-ші сорт, 28%, МСТ 1692-85</t>
  </si>
  <si>
    <t>G3015VW559</t>
  </si>
  <si>
    <t>471 Т</t>
  </si>
  <si>
    <t>G3015VW629</t>
  </si>
  <si>
    <t>472 Т</t>
  </si>
  <si>
    <t>20.59.51.00.00.00.70.01.1</t>
  </si>
  <si>
    <t>Сульфонол</t>
  </si>
  <si>
    <t>порошок, массовая доля алкилбензолсульфонатов натрия не менее 80%</t>
  </si>
  <si>
    <t>G3015VW667</t>
  </si>
  <si>
    <t>Сульфанол порошкообразн.</t>
  </si>
  <si>
    <t>473 Т</t>
  </si>
  <si>
    <t>20.15.20.00.00.00.20.30.2</t>
  </si>
  <si>
    <t>Нитрит натрия (азотистокислый натрий)</t>
  </si>
  <si>
    <t>Натрий нитриті (азотты қышқыл натрий)</t>
  </si>
  <si>
    <t>чистый (ч.), 98,5%, ГОСТ 4197-74</t>
  </si>
  <si>
    <t>таза (т.), 98,5%, МСТ 4197-74</t>
  </si>
  <si>
    <t>G3015VW626</t>
  </si>
  <si>
    <t>Натрий азотистокислый "ч"</t>
  </si>
  <si>
    <t>474 Т</t>
  </si>
  <si>
    <t>G3015VW552</t>
  </si>
  <si>
    <t>475 Т</t>
  </si>
  <si>
    <t>20.59.59.00.15.00.00.73.1</t>
  </si>
  <si>
    <t>Соль поваренная техническая</t>
  </si>
  <si>
    <t>техникалық ас тұзы</t>
  </si>
  <si>
    <t>Соль техническая - хлорид натрия (поваренная соль) для производственных целей</t>
  </si>
  <si>
    <t>Техникалық тұз - натрий хлориді (ас тұзы) өндірістік мақсатқа арналған</t>
  </si>
  <si>
    <t>G3015VW657</t>
  </si>
  <si>
    <t>Соль техническая</t>
  </si>
  <si>
    <t>476 Т</t>
  </si>
  <si>
    <t>20.13.51.00.20.20.10.10.2</t>
  </si>
  <si>
    <t>химически чистый (х.ч.), 99,9%, ГОСТ 1277-75</t>
  </si>
  <si>
    <t>химиялық таза (х.т.), 99,9%, МСТ 1277-75</t>
  </si>
  <si>
    <t>G3015VW648</t>
  </si>
  <si>
    <t>Серебро азотнокислое "хч"</t>
  </si>
  <si>
    <t>477 Т</t>
  </si>
  <si>
    <t>20.14.12.00.00.20.20.10.2</t>
  </si>
  <si>
    <t>Толуол</t>
  </si>
  <si>
    <t>чистый для анализа (ч.д.а.), 99,5%, ГОСТ 5789-78</t>
  </si>
  <si>
    <t>талдау үшін таза (т.ү.т.), 99,5%, МСТ 5789-78</t>
  </si>
  <si>
    <t>G3015VW669</t>
  </si>
  <si>
    <t>Толуол "чда"</t>
  </si>
  <si>
    <t>478 Т</t>
  </si>
  <si>
    <t>479 Т</t>
  </si>
  <si>
    <t>G3015VW678</t>
  </si>
  <si>
    <t>480 Т</t>
  </si>
  <si>
    <t>20.13.51.00.10.70.30.10.2</t>
  </si>
  <si>
    <t>Тартрат калия-натрия (виннокислый калий-натрий)</t>
  </si>
  <si>
    <t>Калий-натрий тартраты (шарап қышқыл калий-натрий)</t>
  </si>
  <si>
    <t>4-водный, чистый для анализа (ч.д.а.), 99,5%, ГОСТ 5845-79</t>
  </si>
  <si>
    <t>4-сулы, талдау үшін таза (т.ү.т.), 99,5%, МСТ 5845-79</t>
  </si>
  <si>
    <t>G3015VW570</t>
  </si>
  <si>
    <t>Калий-натрий виннокисл.4-х водн.''чда"</t>
  </si>
  <si>
    <t>481 Т</t>
  </si>
  <si>
    <t>20.59.59.00.02.02.00.40.2</t>
  </si>
  <si>
    <t>Соль динатриевая этилендиамин-N,N,N',N'- тетрауксусной кислоты 2-водная (трилон Б)</t>
  </si>
  <si>
    <t>Динатрийлі этилендиамин тұзы-N,N,N',N'- тетрасіркелі қышқыл 2-сулы (трилон Б)</t>
  </si>
  <si>
    <t>G3015VW670</t>
  </si>
  <si>
    <t>Трилон Б 0,05 моль/дм3</t>
  </si>
  <si>
    <t>482 Т</t>
  </si>
  <si>
    <t>G3015VW625</t>
  </si>
  <si>
    <t>483 Т</t>
  </si>
  <si>
    <t>G3015VW635</t>
  </si>
  <si>
    <t>484 Т</t>
  </si>
  <si>
    <t>G3015VW638</t>
  </si>
  <si>
    <t>485 Т</t>
  </si>
  <si>
    <t>20.13.31.00.20.00.65.20.2</t>
  </si>
  <si>
    <t>Хлорид бария</t>
  </si>
  <si>
    <t>Барий хлориді</t>
  </si>
  <si>
    <t>чистый для анализа (ч.д.а.), 99,5%, ГОСТ 4108-72</t>
  </si>
  <si>
    <t>талдау үшін таза (т.ү.т.), 99,5%, МСТ 4108-72</t>
  </si>
  <si>
    <t>G3015VW535</t>
  </si>
  <si>
    <t>Барий хлористый 2-водный "чда"</t>
  </si>
  <si>
    <t>486 Т</t>
  </si>
  <si>
    <t>20.13.24.00.00.10.10.80.2</t>
  </si>
  <si>
    <t>G3015VW581</t>
  </si>
  <si>
    <t>Кислота соляная (станд.-титр)0,1моль/дм3</t>
  </si>
  <si>
    <t>487 Т</t>
  </si>
  <si>
    <t>20.59.59.00.14.00.04.30.1</t>
  </si>
  <si>
    <t>Реактив Грисса</t>
  </si>
  <si>
    <t>Грисс реактиві</t>
  </si>
  <si>
    <t>для определения нитритов, из сульфаниловой кислоты и α-нафтиламина</t>
  </si>
  <si>
    <t>нитриттерді анықтау үшін, сульфанилді қышқылдан және α-нафтиламиннен</t>
  </si>
  <si>
    <t>G3015VW646</t>
  </si>
  <si>
    <t>Реактив Грисса "чда"</t>
  </si>
  <si>
    <t>488 Т</t>
  </si>
  <si>
    <t>G3015VW577</t>
  </si>
  <si>
    <t>489 Т</t>
  </si>
  <si>
    <t>23.19.23.00.00.11.43.10.1</t>
  </si>
  <si>
    <t>Пробирка</t>
  </si>
  <si>
    <t>Шыны түтік</t>
  </si>
  <si>
    <t>стеклянная</t>
  </si>
  <si>
    <t>шыны</t>
  </si>
  <si>
    <t>G3015VW643</t>
  </si>
  <si>
    <t>Пробирка химическая П-1-16-150 ХС</t>
  </si>
  <si>
    <t>490 Т</t>
  </si>
  <si>
    <t>G3015VW556</t>
  </si>
  <si>
    <t>491 Т</t>
  </si>
  <si>
    <t>G3015VW546</t>
  </si>
  <si>
    <t>Глицерин ''чда''</t>
  </si>
  <si>
    <t>492 Т</t>
  </si>
  <si>
    <t>G3015VW634</t>
  </si>
  <si>
    <t>493 Т</t>
  </si>
  <si>
    <t>20.13.51.00.10.20.55.40.2</t>
  </si>
  <si>
    <t>G3015VW564</t>
  </si>
  <si>
    <t>Калий двухромовокислый стандарт-титр</t>
  </si>
  <si>
    <t>494 Т</t>
  </si>
  <si>
    <t>20.13.51.00.10.20.50.20.3</t>
  </si>
  <si>
    <t>Хромат калия (хромовокислый калий)</t>
  </si>
  <si>
    <t>Калий хромат (хромқышқылды калий)</t>
  </si>
  <si>
    <t>чистый для анализа (ч.д.а.), 99,5%, ГОСТ 4459-75</t>
  </si>
  <si>
    <t>таза, талдау үшін (т.т.ү.), 99,5%, ГОСТ 4459-75</t>
  </si>
  <si>
    <t>163</t>
  </si>
  <si>
    <t>Грамм</t>
  </si>
  <si>
    <t>G3015VW569</t>
  </si>
  <si>
    <t>Калий хромовокислый "чда"</t>
  </si>
  <si>
    <t>495 Т</t>
  </si>
  <si>
    <t>20.13.31.00.20.00.20.20.3</t>
  </si>
  <si>
    <t>Хлорид магния (хлористый магний)</t>
  </si>
  <si>
    <t>Магний хлориді (хлорлы магний)</t>
  </si>
  <si>
    <t>чистый для анализа (ч.д.а.), 98%, ГОСТ 4209-77</t>
  </si>
  <si>
    <t>таза, талдау үшін (т.т.ү.), 98%, ГОСТ 4209-77</t>
  </si>
  <si>
    <t>G3015VW615</t>
  </si>
  <si>
    <t>Магний хлористый 6-водный "чда"</t>
  </si>
  <si>
    <t>496 Т</t>
  </si>
  <si>
    <t>20.59.59.00.11.00.00.02.2</t>
  </si>
  <si>
    <t>1-(1-окси-2-нафтилазо)-6-нитро-2-нафтол-4-сульфокислоты натриевая соль (Эриохром черный Т, Хромоген черный ЕТ-00)</t>
  </si>
  <si>
    <t>1-(1-окси-2-нафтилазо)-6-нитро-2-нафтол-4-сульфоқышқылының натрий тұзы (Эриохром қара Т, Хромоген қара ЕТ-00)</t>
  </si>
  <si>
    <t>комплексонометрический индикатор для определения Mg, Cd, In, Mn, Pb, Zn, лантаноидов при рН 8-10 (красный – синий), Zr (сине-фиолетовый – розовый).</t>
  </si>
  <si>
    <t>рН 8-10 кезінде (қызыл – көк), Zr (көшіл-күлгін – қызғылт) Mg, Cd, In, Mn, Pb, Zn, лантаноидтарды анықтауға арналған комплексонометрлік индикатор</t>
  </si>
  <si>
    <t>G3015VW689</t>
  </si>
  <si>
    <t>Хромоген черный ЕТ-00</t>
  </si>
  <si>
    <t>497 Т</t>
  </si>
  <si>
    <t>G3015VW620</t>
  </si>
  <si>
    <t>498 Т</t>
  </si>
  <si>
    <t>G3015VW578</t>
  </si>
  <si>
    <t>499 Т</t>
  </si>
  <si>
    <t>20.13.41.00.30.00.15.40.2</t>
  </si>
  <si>
    <t>Сульфат магния (сернокислый магний)</t>
  </si>
  <si>
    <t>Магний сульфаты (күкіртті қышқыл магний)</t>
  </si>
  <si>
    <t>G3015VW614</t>
  </si>
  <si>
    <t>Магний сернокис.станд-титр,0,05моль/дм3</t>
  </si>
  <si>
    <t>500 Т</t>
  </si>
  <si>
    <t>20.59.59.00.11.00.00.32.1</t>
  </si>
  <si>
    <t>Хромовый темно-синий (Хромовый темно-синий кислотный)</t>
  </si>
  <si>
    <t>Хромды тойық-көк (Хромды тойық-көк қышқылды)</t>
  </si>
  <si>
    <t>Порошок темно-коричневого или черного цвета, в интервале рН 9,5—10,0 имеет сине-фиолетовую окраску, его комплексы с ионами кальция,магния и цинка в тех же условиях красного цвета</t>
  </si>
  <si>
    <t>Тойық-қоңыр немесе қара түсті ұнтақ, рН 9,5—10,0 интервалында көк-күлкіл реңге ие болады, оның кальций, магний және мырыш иондарымен жинағы сол шартты қызыл түсте</t>
  </si>
  <si>
    <t>G3015VW688</t>
  </si>
  <si>
    <t>Хромовый темно-синий "чда"</t>
  </si>
  <si>
    <t>501 Т</t>
  </si>
  <si>
    <t>G3015VW543</t>
  </si>
  <si>
    <t>502 Т</t>
  </si>
  <si>
    <t>G3015VW668</t>
  </si>
  <si>
    <t>503 Т</t>
  </si>
  <si>
    <t>G3015VW607</t>
  </si>
  <si>
    <t>504 Т</t>
  </si>
  <si>
    <t>20.13.42.00.20.30.10.20.2</t>
  </si>
  <si>
    <t>Фосфат натрия (фосфорнокислый натрий)</t>
  </si>
  <si>
    <t>Натрий фосфаты (фосфорды қышқыл натрий)</t>
  </si>
  <si>
    <t>двузамещенный, чистый для анализа (ч.д.а.), 99%, ГОСТ 11773-76</t>
  </si>
  <si>
    <t>екі орын алмасқан, талдау үшін таза (т.ү.т.), 99%, МСТ 11773-76</t>
  </si>
  <si>
    <t>G3015VW630</t>
  </si>
  <si>
    <t>Натрий фосфорнокислый 2-замещенный,"чда"</t>
  </si>
  <si>
    <t>505 Т</t>
  </si>
  <si>
    <t>20.20.12.00.10.50.30.10.3</t>
  </si>
  <si>
    <t>Гербицид</t>
  </si>
  <si>
    <t>на основе глифосата</t>
  </si>
  <si>
    <t>глифосат негізінде</t>
  </si>
  <si>
    <t>G3015VW544</t>
  </si>
  <si>
    <t>Гербицид сплошного действия "Ураган"</t>
  </si>
  <si>
    <t>506 Т</t>
  </si>
  <si>
    <t>G3015VW555</t>
  </si>
  <si>
    <t>507 Т</t>
  </si>
  <si>
    <t>20.59.59.00.02.17.00.10.1</t>
  </si>
  <si>
    <t>Натрий салициловокислый</t>
  </si>
  <si>
    <t>Салицилді қышқыл натрий</t>
  </si>
  <si>
    <t>Белый кристаллический порошок или мелкие чешуйки без запаха</t>
  </si>
  <si>
    <t>Ақ кристалды ұнтақ немесе иiссiз майда қабыршақтар</t>
  </si>
  <si>
    <t>G3015VW627</t>
  </si>
  <si>
    <t>508 Т</t>
  </si>
  <si>
    <t>22.29.29.00.00.00.21.60.1</t>
  </si>
  <si>
    <t>Промывалка</t>
  </si>
  <si>
    <t>Шайғыш</t>
  </si>
  <si>
    <t>полиэтиленовая, лабораторная</t>
  </si>
  <si>
    <t>полиэтилен, лабораториялық</t>
  </si>
  <si>
    <t>G3015VW645</t>
  </si>
  <si>
    <t>Промывалка узкогорлая 1000мл</t>
  </si>
  <si>
    <t>509 Т</t>
  </si>
  <si>
    <t>G3015VW568</t>
  </si>
  <si>
    <t>Калий фталевокислый кислый "чда"</t>
  </si>
  <si>
    <t>510 Т</t>
  </si>
  <si>
    <t>G3015VW618</t>
  </si>
  <si>
    <t>Маркер устойчивый по металлу цвет белый</t>
  </si>
  <si>
    <t>511 Т</t>
  </si>
  <si>
    <t>G3015VW617</t>
  </si>
  <si>
    <t>512 Т</t>
  </si>
  <si>
    <t>УМГ "Южный" г.Алматы, ул.Байтурсынова, д.46-А</t>
  </si>
  <si>
    <t>G4015VW580</t>
  </si>
  <si>
    <t>513 Т</t>
  </si>
  <si>
    <t>G4015VW563</t>
  </si>
  <si>
    <t>514 Т</t>
  </si>
  <si>
    <t>G4015VW537</t>
  </si>
  <si>
    <t>515 Т</t>
  </si>
  <si>
    <t>24.44.21.00.00.10.09.11.1</t>
  </si>
  <si>
    <t>Порошок</t>
  </si>
  <si>
    <t>Ұнтақ</t>
  </si>
  <si>
    <t>Медный, электролитический, ГОСТ 4960-2009</t>
  </si>
  <si>
    <t>Мыс, электролиттік, МСТ 4960-2009</t>
  </si>
  <si>
    <t>G4015VW611</t>
  </si>
  <si>
    <t>Купорос медный технический</t>
  </si>
  <si>
    <t>516 Т</t>
  </si>
  <si>
    <t>G4015VW671</t>
  </si>
  <si>
    <t>Трилон Б стандарт-титр 0,1н(фиксанал)</t>
  </si>
  <si>
    <t>517 Т</t>
  </si>
  <si>
    <t>G4015VW660</t>
  </si>
  <si>
    <t>518 Т</t>
  </si>
  <si>
    <t>20.14.62.00.00.10.10.10.1</t>
  </si>
  <si>
    <t>Ацетон</t>
  </si>
  <si>
    <t>чистый для анализа (ч.д.а.), 99,75%, ГОСТ 2603-79</t>
  </si>
  <si>
    <t>талдау үшін таза (т.ү.т.), 99,75%, МСТ 2603-79</t>
  </si>
  <si>
    <t>G4015VW534</t>
  </si>
  <si>
    <t>Ацетон "чда"</t>
  </si>
  <si>
    <t>519 Т</t>
  </si>
  <si>
    <t>G4015VW531</t>
  </si>
  <si>
    <t>520 Т</t>
  </si>
  <si>
    <t>G4015VW532</t>
  </si>
  <si>
    <t>521 Т</t>
  </si>
  <si>
    <t>G4015VW572</t>
  </si>
  <si>
    <t>522 Т</t>
  </si>
  <si>
    <t>20.14.63.00.00.30.10.10.2</t>
  </si>
  <si>
    <t>Диэтиленгликоль (дигликоль)</t>
  </si>
  <si>
    <t>Бесцветная жидкость, используется в органическом синтезе, в качестве растворителя для камедей и смол,  для получения взрывчатых веществ и пластмасс</t>
  </si>
  <si>
    <t>жарылғыш заттар мен пластмассалар алу үшін тұтқыр шайыр мен шайырлардың ерітіндісі ретінде органикалық синтезде пайдаланылатын түссіз сұйықтық</t>
  </si>
  <si>
    <t>G4015VW554</t>
  </si>
  <si>
    <t>Диэтиленгликоль</t>
  </si>
  <si>
    <t>523 Т</t>
  </si>
  <si>
    <t>G4015VW678</t>
  </si>
  <si>
    <t>524 Т</t>
  </si>
  <si>
    <t>G4015VW625</t>
  </si>
  <si>
    <t>525 Т</t>
  </si>
  <si>
    <t>G4015VW635</t>
  </si>
  <si>
    <t>526 Т</t>
  </si>
  <si>
    <t>G4015VW698</t>
  </si>
  <si>
    <t>527 Т</t>
  </si>
  <si>
    <t>26.70.23.00.00.00.60.01.1</t>
  </si>
  <si>
    <t>Лупа</t>
  </si>
  <si>
    <t>увеличительное устройство</t>
  </si>
  <si>
    <t>үлкейткіш құрылғы</t>
  </si>
  <si>
    <t>G4015VW613</t>
  </si>
  <si>
    <t>Лупа измерительная 4,5 кратная ГОСТ 8309</t>
  </si>
  <si>
    <t>528 Т</t>
  </si>
  <si>
    <t>G4015VW577</t>
  </si>
  <si>
    <t>529 Т</t>
  </si>
  <si>
    <t>23.19.23.00.11.32.20.07.1</t>
  </si>
  <si>
    <t>Колба 2-250-2 ГОСТ 1770-74. Колба стеклянная,  исполнение 2, вместимость 250 см3, класс точности 2.</t>
  </si>
  <si>
    <t>Колба 2-250-2 МСТ 1770-74. Шыны колбалар. Орындау 2, сыйымдылығы 250 см3, 2 класстағы дәлдікпен</t>
  </si>
  <si>
    <t>G4015VW593</t>
  </si>
  <si>
    <t>Колбы Вюрца, КП-2-250-29ТХС ГОСТ25336-82</t>
  </si>
  <si>
    <t>530 Т</t>
  </si>
  <si>
    <t>G4015VW546</t>
  </si>
  <si>
    <t>531 Т</t>
  </si>
  <si>
    <t>20.13.31.00.20.00.35.10.2</t>
  </si>
  <si>
    <t>химически чистый (х.ч.), 99,9%, ГОСТ 4233-77</t>
  </si>
  <si>
    <t>химиялық таза (х.т.), 99,9%, МСТ 4233-77</t>
  </si>
  <si>
    <t>G4015VW631</t>
  </si>
  <si>
    <t>Натрий хлористый "хч"</t>
  </si>
  <si>
    <t>532 Т</t>
  </si>
  <si>
    <t>G4015VW689</t>
  </si>
  <si>
    <t>533 Т</t>
  </si>
  <si>
    <t>G4015VW620</t>
  </si>
  <si>
    <t>534 Т</t>
  </si>
  <si>
    <t>G4015VW543</t>
  </si>
  <si>
    <t>535 Т</t>
  </si>
  <si>
    <t>G4015VW668</t>
  </si>
  <si>
    <t>536 Т</t>
  </si>
  <si>
    <t>G4015VW607</t>
  </si>
  <si>
    <t>537 Т</t>
  </si>
  <si>
    <t>20.59.59.00.14.00.02.21.1</t>
  </si>
  <si>
    <t>вязкости нефтепродуктов</t>
  </si>
  <si>
    <t>Мұнай өнімдерінің жабысқақтығы</t>
  </si>
  <si>
    <t>G4015VW548</t>
  </si>
  <si>
    <t>ГСО кинематической вязкости 20,2</t>
  </si>
  <si>
    <t>538 Т</t>
  </si>
  <si>
    <t>20.59.59.00.14.00.03.10.1</t>
  </si>
  <si>
    <t>температура вспышки углеводородов и масел в открытом тигле, 255-280 °С</t>
  </si>
  <si>
    <t>ашық тигледегі көмірсутектердің тұтану және майлардың температурасы, 255-280 °С</t>
  </si>
  <si>
    <t>G4015VW652</t>
  </si>
  <si>
    <t>СО темп.всп.отк.тиг.ТВОТ-270-ЭК;255-280С</t>
  </si>
  <si>
    <t>539 Т</t>
  </si>
  <si>
    <t>20.59.59.00.12.00.00.44.1</t>
  </si>
  <si>
    <t>Тест система</t>
  </si>
  <si>
    <t>Тест жүйесі</t>
  </si>
  <si>
    <t>для определения содержания аммиака в воде</t>
  </si>
  <si>
    <t>судағы аммиактың мөлшерін анықтау үшін</t>
  </si>
  <si>
    <t>Комплект</t>
  </si>
  <si>
    <t>G5015VC595</t>
  </si>
  <si>
    <t>Комплект реаген.д/опр.сод.аммиака в воде</t>
  </si>
  <si>
    <t>540 Т</t>
  </si>
  <si>
    <t>20.59.59.00.12.00.00.08.1</t>
  </si>
  <si>
    <t>Жүйе тест</t>
  </si>
  <si>
    <t>Тест система для определения ионов железа</t>
  </si>
  <si>
    <t>Темір иондарын анықтау үшiн жүйе тест</t>
  </si>
  <si>
    <t>G5015VC596</t>
  </si>
  <si>
    <t>Комплект реаген.д/опр.сод.железа в воде</t>
  </si>
  <si>
    <t>541 Т</t>
  </si>
  <si>
    <t>20.59.59.00.12.00.00.31.1</t>
  </si>
  <si>
    <t>Тест система линейка РС для определения нитрат-ион</t>
  </si>
  <si>
    <t>Нитрат иондарын анықтау үшiн РС сызғыш жүйе тест</t>
  </si>
  <si>
    <t>G5015VC604</t>
  </si>
  <si>
    <t>Комп-т реагент.д/опр.сод.нитратов в воде</t>
  </si>
  <si>
    <t>542 Т</t>
  </si>
  <si>
    <t>20.59.59.00.12.00.00.26.1</t>
  </si>
  <si>
    <t>Тест система для определения фосфат ионов</t>
  </si>
  <si>
    <t>Фосфат иондарын анықтау үшiн жүйе тест</t>
  </si>
  <si>
    <t>G5015VC605</t>
  </si>
  <si>
    <t>Комп-т реагент.д/опр.сод.фосфатов в воде</t>
  </si>
  <si>
    <t>543 Т</t>
  </si>
  <si>
    <t>20.59.59.00.12.00.00.28.1</t>
  </si>
  <si>
    <t>Тест система для определения хлорид ионов</t>
  </si>
  <si>
    <t>Хлорид иондарын анықтау үшiн жүйе тест</t>
  </si>
  <si>
    <t>G5015VC606</t>
  </si>
  <si>
    <t>Комп-т реагент.д/опр.сод.хлоридов в воде</t>
  </si>
  <si>
    <t>544 Т</t>
  </si>
  <si>
    <t>G5015VC558</t>
  </si>
  <si>
    <t>545 Т</t>
  </si>
  <si>
    <t>G5015VC540</t>
  </si>
  <si>
    <t>546 Т</t>
  </si>
  <si>
    <t>20.59.59.00.12.00.00.20.1</t>
  </si>
  <si>
    <t>Тест система для определения нитрит ионов</t>
  </si>
  <si>
    <t>Нитрит иондарын анықтау үшiн жүйе тест</t>
  </si>
  <si>
    <t>G5015VC594</t>
  </si>
  <si>
    <t>Комп.реаген. д/опред.сод.нитритов в воде</t>
  </si>
  <si>
    <t>547 Т</t>
  </si>
  <si>
    <t>G5015VC620</t>
  </si>
  <si>
    <t>548 Т</t>
  </si>
  <si>
    <t>G5015VC543</t>
  </si>
  <si>
    <t>549 Т</t>
  </si>
  <si>
    <t>G5015VC618</t>
  </si>
  <si>
    <t>550 Т</t>
  </si>
  <si>
    <t>551 Т</t>
  </si>
  <si>
    <t>G5015VC617</t>
  </si>
  <si>
    <t>552 Т</t>
  </si>
  <si>
    <t>553 Т</t>
  </si>
  <si>
    <t>20.59.59.00.12.00.00.09.1</t>
  </si>
  <si>
    <t>Тест система для определения ионов кадмия</t>
  </si>
  <si>
    <t>Кадмий иондарын анықтау үшiн жүйе тест</t>
  </si>
  <si>
    <t>G5015VC597</t>
  </si>
  <si>
    <t>Компл-т реаген.д/опр.кадмия в воде</t>
  </si>
  <si>
    <t>554 Т</t>
  </si>
  <si>
    <t>20.59.59.00.12.00.00.24.1</t>
  </si>
  <si>
    <t>Тест система для определения фенолов</t>
  </si>
  <si>
    <t>Фенолдарды анықтау үшiн жүйе тест</t>
  </si>
  <si>
    <t>G5015VC602</t>
  </si>
  <si>
    <t>Компл-т реаген.д/опр.сод.фенола в воде</t>
  </si>
  <si>
    <t>555 Т</t>
  </si>
  <si>
    <t>20.59.59.00.12.00.00.36.1</t>
  </si>
  <si>
    <t>Теств система для определения ионов свинца</t>
  </si>
  <si>
    <t>Қорғаныс иондарын анықтау үшiн жүйе тест</t>
  </si>
  <si>
    <t>G5015VC601</t>
  </si>
  <si>
    <t>Компл-т реаген.д/опр.сод.свинца в воде</t>
  </si>
  <si>
    <t>556 Т</t>
  </si>
  <si>
    <t>20.59.59.00.12.00.00.15.1</t>
  </si>
  <si>
    <t>Тест система для определения ионов никеля</t>
  </si>
  <si>
    <t>Никель иондарын анықтау үшiн жүйе тест</t>
  </si>
  <si>
    <t>G5015VC600</t>
  </si>
  <si>
    <t>Компл-т реаген.д/опр.сод.никеля в воде</t>
  </si>
  <si>
    <t>557 Т</t>
  </si>
  <si>
    <t>20.59.59.00.12.00.00.13.1</t>
  </si>
  <si>
    <t>Тест система для определения ионов марганца (II)</t>
  </si>
  <si>
    <t>Марганц (II) иондарын анықтау үшiн жүйе тест</t>
  </si>
  <si>
    <t>G5015VC599</t>
  </si>
  <si>
    <t>Компл-т реаген.д/опр.сод.марганца в воде</t>
  </si>
  <si>
    <t>558 Т</t>
  </si>
  <si>
    <t>20.59.59.00.12.00.00.07.1</t>
  </si>
  <si>
    <t>Тест система для определения ионов аммония</t>
  </si>
  <si>
    <t>Аммоний иондарын анықтау үшiн жүйе тест</t>
  </si>
  <si>
    <t>G5015VC598</t>
  </si>
  <si>
    <t>Компл-т реаген.д/опр.сод.аммония в воде</t>
  </si>
  <si>
    <t>559 Т</t>
  </si>
  <si>
    <t>G5015VC603</t>
  </si>
  <si>
    <t>Компл-т реаген.д/опр.сод.хлоридов в воде</t>
  </si>
  <si>
    <t>560 Т</t>
  </si>
  <si>
    <t>G5015VC686</t>
  </si>
  <si>
    <t>Химреагент д/опр.сод.фосфатов в воде</t>
  </si>
  <si>
    <t>561 Т</t>
  </si>
  <si>
    <t>20.59.59.00.12.00.00.14.1</t>
  </si>
  <si>
    <t>Тест система для определения ионов меди (II)</t>
  </si>
  <si>
    <t>мыс (II) иондарын анықтау үшiн жүйе тест</t>
  </si>
  <si>
    <t>G5015VC685</t>
  </si>
  <si>
    <t>Химреагент д/опр.сод.сульфатов в воде</t>
  </si>
  <si>
    <t>562 Т</t>
  </si>
  <si>
    <t>G5015VC683</t>
  </si>
  <si>
    <t>Химреагент д/опр.сод.меди в воде</t>
  </si>
  <si>
    <t>563 Т</t>
  </si>
  <si>
    <t>G5015VC682</t>
  </si>
  <si>
    <t>Химреагент д/опр.сод.железа в воде</t>
  </si>
  <si>
    <t>564 Т</t>
  </si>
  <si>
    <t>G5015VC684</t>
  </si>
  <si>
    <t>Химреагент д/опр.сод.нитрита в воде</t>
  </si>
  <si>
    <t>565 Т</t>
  </si>
  <si>
    <t>26.51.82.00.00.00.09.01.1</t>
  </si>
  <si>
    <t>Фильтр очистки пробы</t>
  </si>
  <si>
    <t>Сынаманы тазарту сүзгіші</t>
  </si>
  <si>
    <t>внешний, к газоанализатору</t>
  </si>
  <si>
    <t>сыртқы, газ анализаторына</t>
  </si>
  <si>
    <t>G5015VC619</t>
  </si>
  <si>
    <t>Маслянный фильтр-адсорбер ФТ-4</t>
  </si>
  <si>
    <t>566 Т</t>
  </si>
  <si>
    <t>G6015VW661</t>
  </si>
  <si>
    <t>567 Т</t>
  </si>
  <si>
    <t>G6015VW559</t>
  </si>
  <si>
    <t>568 Т</t>
  </si>
  <si>
    <t>20.14.74.00.00.00.10.20.1</t>
  </si>
  <si>
    <t>марки Б, 94%, ГОСТ 17299-78</t>
  </si>
  <si>
    <t>Б маркалы, 94%, МСТ 17299-78</t>
  </si>
  <si>
    <t>G7015VW659</t>
  </si>
  <si>
    <t>Спирт гидролизный.</t>
  </si>
  <si>
    <t>569 Т</t>
  </si>
  <si>
    <t>G7015VW580</t>
  </si>
  <si>
    <t>570 Т</t>
  </si>
  <si>
    <t>G7015VW582</t>
  </si>
  <si>
    <t>571 Т</t>
  </si>
  <si>
    <t>G7015VW561</t>
  </si>
  <si>
    <t>572 Т</t>
  </si>
  <si>
    <t>G7015VW666</t>
  </si>
  <si>
    <t>573 Т</t>
  </si>
  <si>
    <t>G7015VW584</t>
  </si>
  <si>
    <t>574 Т</t>
  </si>
  <si>
    <t>17.29.19.20.00.00.20.22.1</t>
  </si>
  <si>
    <t>лабораторный, диаметром 15 см, среднефильтрирующий</t>
  </si>
  <si>
    <t>зертханалық, диаметрі 15 см, орташа сүзетін</t>
  </si>
  <si>
    <t>G7015VW680</t>
  </si>
  <si>
    <t>Фильтры"белая лента" 15см</t>
  </si>
  <si>
    <t>575 Т</t>
  </si>
  <si>
    <t>G7015VW650</t>
  </si>
  <si>
    <t>576 Т</t>
  </si>
  <si>
    <t>G7015VW639</t>
  </si>
  <si>
    <t>577 Т</t>
  </si>
  <si>
    <t>G7015VW608</t>
  </si>
  <si>
    <t>578 Т</t>
  </si>
  <si>
    <t>G7015VW661</t>
  </si>
  <si>
    <t>579 Т</t>
  </si>
  <si>
    <t>G7015VW660</t>
  </si>
  <si>
    <t>580 Т</t>
  </si>
  <si>
    <t>G7015VW560</t>
  </si>
  <si>
    <t>581 Т</t>
  </si>
  <si>
    <t>G7015VW585</t>
  </si>
  <si>
    <t>582 Т</t>
  </si>
  <si>
    <t>20.13.25.00.00.20.00.10.2</t>
  </si>
  <si>
    <t>химически чистый (х.ч.), 86,0%, ГОСТ 24363-80</t>
  </si>
  <si>
    <t>химиялық таза (х.т.), 86,0%, МСТ 24363-80</t>
  </si>
  <si>
    <t>G7015VW571</t>
  </si>
  <si>
    <t>Калия гидроокись''хч''</t>
  </si>
  <si>
    <t>583 Т</t>
  </si>
  <si>
    <t>G7015VW573</t>
  </si>
  <si>
    <t>584 Т</t>
  </si>
  <si>
    <t>G7015VW628</t>
  </si>
  <si>
    <t>585 Т</t>
  </si>
  <si>
    <t>G7015VW565</t>
  </si>
  <si>
    <t>586 Т</t>
  </si>
  <si>
    <t>20.14.11.00.10.40.60.10.2</t>
  </si>
  <si>
    <t>Петролейный эфир</t>
  </si>
  <si>
    <t>Петролейді эфир</t>
  </si>
  <si>
    <t>смесь легких углеводородов (пентанов и гексанов), получаемая из попутных нефтяных газов и легких фракций нефти</t>
  </si>
  <si>
    <t>Жеңіл көмірсутектердің қоспасы (пентандар және гександар), мұнайлы газдардан және жеңіл мұнай фракцияларынан алынады</t>
  </si>
  <si>
    <t>G7015VW636</t>
  </si>
  <si>
    <t>Петролейный эфир 70-100</t>
  </si>
  <si>
    <t>587 Т</t>
  </si>
  <si>
    <t>G7015VW678</t>
  </si>
  <si>
    <t>588 Т</t>
  </si>
  <si>
    <t>20.14.32.00.00.10.45.20.2</t>
  </si>
  <si>
    <t>Уксуснокислый цинк (ацетат цинка)</t>
  </si>
  <si>
    <t>Сірке сулы қышқыл мырыш (мырыш ацетаты)</t>
  </si>
  <si>
    <t>2-водный, чистый для анализа (ч.д.а.), 99,0%, ГОСТ 5823-78</t>
  </si>
  <si>
    <t>2-сулы, талдау үшін таза (т.ү.т.), 99,0%, МСТ 5823-79</t>
  </si>
  <si>
    <t>G7015VW696</t>
  </si>
  <si>
    <t>Цинк уксуснокислый 2-водный "чда"</t>
  </si>
  <si>
    <t>589 Т</t>
  </si>
  <si>
    <t>G7015VW625</t>
  </si>
  <si>
    <t>590 Т</t>
  </si>
  <si>
    <t>G7015VW635</t>
  </si>
  <si>
    <t>591 Т</t>
  </si>
  <si>
    <t>G7015VW698</t>
  </si>
  <si>
    <t>592 Т</t>
  </si>
  <si>
    <t>G7015VW638</t>
  </si>
  <si>
    <t>593 Т</t>
  </si>
  <si>
    <t>23.19.23.00.11.12.10.30.1</t>
  </si>
  <si>
    <t>Цилиндр 1-25-2 ГОСТ 1770-74. Цилиндр исполнения 1, вместимостью 25 см3, класса точности 2</t>
  </si>
  <si>
    <t>Цилиндр 1-25-2 МСТ 1770-74. Орындау цилиндрі 1, сыйымдылығы 25 см3, 2 класстағы дәлдікпен</t>
  </si>
  <si>
    <t>G7015VW693</t>
  </si>
  <si>
    <t>Цилиндр мерный 1-25-2</t>
  </si>
  <si>
    <t>594 Т</t>
  </si>
  <si>
    <t>23.19.23.00.11.12.10.40.1</t>
  </si>
  <si>
    <t>Цилиндр 1-50-2 ГОСТ 1770-74. Цилиндр исполнения 1, вместимостью 50 см3, класса точности 2</t>
  </si>
  <si>
    <t>Цилиндр 1-50-2 МСТ 1770-74. Орындау цилиндрі 1, сыйымдылығы 50 см3, 2 класстағы дәлдікпен</t>
  </si>
  <si>
    <t>G7015VW694</t>
  </si>
  <si>
    <t>Цилиндр мерный 1-50-2</t>
  </si>
  <si>
    <t>595 Т</t>
  </si>
  <si>
    <t>G7015VW691</t>
  </si>
  <si>
    <t>596 Т</t>
  </si>
  <si>
    <t>G7015VW692</t>
  </si>
  <si>
    <t>597 Т</t>
  </si>
  <si>
    <t>23.19.23.39.10.10.20.05.1</t>
  </si>
  <si>
    <t>градуированная, 25 см3</t>
  </si>
  <si>
    <t>бөліктелген, 25 см3</t>
  </si>
  <si>
    <t>G7015VW640</t>
  </si>
  <si>
    <t>Пипетка 2-1-2-25</t>
  </si>
  <si>
    <t>598 Т</t>
  </si>
  <si>
    <t>23.19.23.39.10.10.20.10.1</t>
  </si>
  <si>
    <t>градуированная, 50 см3</t>
  </si>
  <si>
    <t>бөліктелген, 50 см3</t>
  </si>
  <si>
    <t>G7015VW641</t>
  </si>
  <si>
    <t>Пипетка 50см3</t>
  </si>
  <si>
    <t>599 Т</t>
  </si>
  <si>
    <t>G7015VW577</t>
  </si>
  <si>
    <t>600 Т</t>
  </si>
  <si>
    <t>G7015VW674</t>
  </si>
  <si>
    <t>Трубка ТХ-U-2-100</t>
  </si>
  <si>
    <t>601 Т</t>
  </si>
  <si>
    <t>G7015VW556</t>
  </si>
  <si>
    <t>602 Т</t>
  </si>
  <si>
    <t>G7015VW634</t>
  </si>
  <si>
    <t>603 Т</t>
  </si>
  <si>
    <t>G7015VW658</t>
  </si>
  <si>
    <t>604 Т</t>
  </si>
  <si>
    <t>G7015VW620</t>
  </si>
  <si>
    <t>605 Т</t>
  </si>
  <si>
    <t>G7015VW536</t>
  </si>
  <si>
    <t>606 Т</t>
  </si>
  <si>
    <t>G7015VW543</t>
  </si>
  <si>
    <t>607 Т</t>
  </si>
  <si>
    <t>G7015VW530</t>
  </si>
  <si>
    <t>608 Т</t>
  </si>
  <si>
    <t>G7015VW555</t>
  </si>
  <si>
    <t>609 Т</t>
  </si>
  <si>
    <t>G7015VW618</t>
  </si>
  <si>
    <t>610 Т</t>
  </si>
  <si>
    <t>G7015VW617</t>
  </si>
  <si>
    <t>611 Т</t>
  </si>
  <si>
    <t>УМГ "Тараз" Жамбылская область, г.Тараз, ул.Койгельды, д.177</t>
  </si>
  <si>
    <t>G8015VC580</t>
  </si>
  <si>
    <t>612 Т</t>
  </si>
  <si>
    <t>G8015VC582</t>
  </si>
  <si>
    <t>613 Т</t>
  </si>
  <si>
    <t>G8015VC633</t>
  </si>
  <si>
    <t>614 Т</t>
  </si>
  <si>
    <t>G8015VC561</t>
  </si>
  <si>
    <t>615 Т</t>
  </si>
  <si>
    <t>G8015VC563</t>
  </si>
  <si>
    <t>616 Т</t>
  </si>
  <si>
    <t>G8015VC671</t>
  </si>
  <si>
    <t>617 Т</t>
  </si>
  <si>
    <t>G8015VC661</t>
  </si>
  <si>
    <t>618 Т</t>
  </si>
  <si>
    <t>G8015VC660</t>
  </si>
  <si>
    <t>619 Т</t>
  </si>
  <si>
    <t>G8015VC560</t>
  </si>
  <si>
    <t>620 Т</t>
  </si>
  <si>
    <t>G8015VC534</t>
  </si>
  <si>
    <t>621 Т</t>
  </si>
  <si>
    <t>G8015VC531</t>
  </si>
  <si>
    <t>622 Т</t>
  </si>
  <si>
    <t>G8015VC532</t>
  </si>
  <si>
    <t>623 Т</t>
  </si>
  <si>
    <t>G8015VC572</t>
  </si>
  <si>
    <t>624 Т</t>
  </si>
  <si>
    <t>G8015VC559</t>
  </si>
  <si>
    <t>625 Т</t>
  </si>
  <si>
    <t>G8015VC629</t>
  </si>
  <si>
    <t>626 Т</t>
  </si>
  <si>
    <t>G8015VC565</t>
  </si>
  <si>
    <t>627 Т</t>
  </si>
  <si>
    <t>G8015VC657</t>
  </si>
  <si>
    <t>628 Т</t>
  </si>
  <si>
    <t>20.14.13.00.00.30.10.10.3</t>
  </si>
  <si>
    <t>Дихлорэтан-1,2 (этилендихлорид)</t>
  </si>
  <si>
    <t>технический, высший сорт, 99,9%, ГОСТ 1942-86</t>
  </si>
  <si>
    <t>техникалық, жоғарғы сорт, 99,9%, МСТ 1942-86</t>
  </si>
  <si>
    <t>G8015VC553</t>
  </si>
  <si>
    <t>Дихлорэтан ГОСТ1942-75</t>
  </si>
  <si>
    <t>629 Т</t>
  </si>
  <si>
    <t>G8015VC678</t>
  </si>
  <si>
    <t>630 Т</t>
  </si>
  <si>
    <t>G8015VC625</t>
  </si>
  <si>
    <t>631 Т</t>
  </si>
  <si>
    <t>G8015VC635</t>
  </si>
  <si>
    <t>632 Т</t>
  </si>
  <si>
    <t>G8015VC698</t>
  </si>
  <si>
    <t>633 Т</t>
  </si>
  <si>
    <t>G8015VC679</t>
  </si>
  <si>
    <t>634 Т</t>
  </si>
  <si>
    <t>G8015VC638</t>
  </si>
  <si>
    <t>635 Т</t>
  </si>
  <si>
    <t>G8015VC637</t>
  </si>
  <si>
    <t>Пикнометр газов.ПГ-200</t>
  </si>
  <si>
    <t>636 Т</t>
  </si>
  <si>
    <t>G8015VC693</t>
  </si>
  <si>
    <t>637 Т</t>
  </si>
  <si>
    <t>G8015VC694</t>
  </si>
  <si>
    <t>638 Т</t>
  </si>
  <si>
    <t>G8015VC691</t>
  </si>
  <si>
    <t>639 Т</t>
  </si>
  <si>
    <t>23.19.23.00.00.00.11.21.1</t>
  </si>
  <si>
    <t>Мензурка 50 ГОСТ 1770-74. Мензурка вместимостью 50см3.</t>
  </si>
  <si>
    <t>Мензурка 50 МСТ 1770-74. Мензурка сыйымдылығы 50см3.</t>
  </si>
  <si>
    <t>G8015VC623</t>
  </si>
  <si>
    <t>Мензурка 50 см3, ГОСТ 1770-74</t>
  </si>
  <si>
    <t>640 Т</t>
  </si>
  <si>
    <t>G8015VC621</t>
  </si>
  <si>
    <t>641 Т</t>
  </si>
  <si>
    <t>23.19.23.00.00.00.11.23.1</t>
  </si>
  <si>
    <t>Мензурка 250 ГОСТ 1770-74. Мензурка вместимостью 250см3.</t>
  </si>
  <si>
    <t>Мензурка 250 МСТ 1770-74. Мензурка сыйымдылығы 250см3.</t>
  </si>
  <si>
    <t>G8015VC622</t>
  </si>
  <si>
    <t>Мензурка 250</t>
  </si>
  <si>
    <t>642 Т</t>
  </si>
  <si>
    <t>23.19.23.00.00.00.11.24.1</t>
  </si>
  <si>
    <t>Мензурка 500 ГОСТ 1770-74. Мензурка вместимостью 500см3.</t>
  </si>
  <si>
    <t>Мензурка 500 МСТ 1770-74. Мензурка сыйымдылығы 500см3.</t>
  </si>
  <si>
    <t>G8015VC624</t>
  </si>
  <si>
    <t>Мензурка 500см3</t>
  </si>
  <si>
    <t>643 Т</t>
  </si>
  <si>
    <t>G8015VC587</t>
  </si>
  <si>
    <t>Колба коническая Кн-2-100</t>
  </si>
  <si>
    <t>644 Т</t>
  </si>
  <si>
    <t>G8015VC586</t>
  </si>
  <si>
    <t>645 Т</t>
  </si>
  <si>
    <t>23.19.23.00.00.12.07.18.1</t>
  </si>
  <si>
    <t>лабораторная стеклянная В-56х80, диаметр верхний 56 мм, высота воронки 80 мм</t>
  </si>
  <si>
    <t>зертханалық шыны В-56х80, үстіңгі диаметр 56 мм, құйғыш биіктігі 80 мм</t>
  </si>
  <si>
    <t>G8015VC541</t>
  </si>
  <si>
    <t>Воронка лаборатор.В 56-80 ХС ГОСТ25336-8</t>
  </si>
  <si>
    <t>646 Т</t>
  </si>
  <si>
    <t>23.19.23.00.00.14.01.01.1</t>
  </si>
  <si>
    <t>Холодильник</t>
  </si>
  <si>
    <t>тоңазытқыш</t>
  </si>
  <si>
    <t>тип ХПТ</t>
  </si>
  <si>
    <t>G8015VC687</t>
  </si>
  <si>
    <t>Холодильник ХПТ-1-400-14/23 с прям.труб.</t>
  </si>
  <si>
    <t>647 Т</t>
  </si>
  <si>
    <t>20.59.59.00.05.00.00.20.1</t>
  </si>
  <si>
    <t>растворимый, чистый (ч.), ГОСТ 10163-76</t>
  </si>
  <si>
    <t>еритін, таза (т.), МСТ 10163-76</t>
  </si>
  <si>
    <t>G8015VC609</t>
  </si>
  <si>
    <t>Крахмал-индикатор ''ч''</t>
  </si>
  <si>
    <t>648 Т</t>
  </si>
  <si>
    <t>G8015VC577</t>
  </si>
  <si>
    <t>649 Т</t>
  </si>
  <si>
    <t>23.19.23.00.11.12.40.40.1</t>
  </si>
  <si>
    <t>Цилиндр 3-250-2 ГОСТ 1770-74. Цилиндр исполнения 3, вместимостью 250 см3, класса точности 2</t>
  </si>
  <si>
    <t>Цилиндр 3-250-2 МСТ 1770-74. Орындау цилиндрі 3, сыйымдылығы 250 см3, 2 класстағы дәлдікпен</t>
  </si>
  <si>
    <t>G8015VC695</t>
  </si>
  <si>
    <t>Цилиндры для ареометров, тип 3-39/265</t>
  </si>
  <si>
    <t>650 Т</t>
  </si>
  <si>
    <t>20.59.59.00.15.00.00.28.1</t>
  </si>
  <si>
    <t>Натронная известь (Аскарит )</t>
  </si>
  <si>
    <t>Натронды әк (Аскарит )</t>
  </si>
  <si>
    <t>смесь гашеной извести с едким натром, белая пористая масса, поглощает воду (влагу из воздуха) и углекислый газ</t>
  </si>
  <si>
    <t>сөнген әктің ащы натронмен араласқан қоспасы, ақ есулі масса, суды және көмірқышқыл газды жұтады(ауадан ылғалды)</t>
  </si>
  <si>
    <t>G8015VC533</t>
  </si>
  <si>
    <t>Аскарит "чда"</t>
  </si>
  <si>
    <t>651 Т</t>
  </si>
  <si>
    <t>G8015VC631</t>
  </si>
  <si>
    <t>652 Т</t>
  </si>
  <si>
    <t>G8015VC689</t>
  </si>
  <si>
    <t>653 Т</t>
  </si>
  <si>
    <t>G8015VC658</t>
  </si>
  <si>
    <t>654 Т</t>
  </si>
  <si>
    <t>G8015VC620</t>
  </si>
  <si>
    <t>655 Т</t>
  </si>
  <si>
    <t>G8015VC536</t>
  </si>
  <si>
    <t>656 Т</t>
  </si>
  <si>
    <t>G8015VC550</t>
  </si>
  <si>
    <t>657 Т</t>
  </si>
  <si>
    <t>24.20.13.02.10.10.10.11.2</t>
  </si>
  <si>
    <t>Стальная, круглого сечения, коррозийностойкая</t>
  </si>
  <si>
    <t>Болат, дөңгелек кескінделген, коррозияға төзімді</t>
  </si>
  <si>
    <t>G8015VC673</t>
  </si>
  <si>
    <t>Трубка пробоотборная из нерж.стали 4мм</t>
  </si>
  <si>
    <t>658 Т</t>
  </si>
  <si>
    <t>G8015VC543</t>
  </si>
  <si>
    <t>659 Т</t>
  </si>
  <si>
    <t>G8015VC668</t>
  </si>
  <si>
    <t>660 Т</t>
  </si>
  <si>
    <t>G8015VC607</t>
  </si>
  <si>
    <t>661 Т</t>
  </si>
  <si>
    <t>G8015VC549</t>
  </si>
  <si>
    <t>662 Т</t>
  </si>
  <si>
    <t>G8015VC548</t>
  </si>
  <si>
    <t>663 Т</t>
  </si>
  <si>
    <t>G8015VC651</t>
  </si>
  <si>
    <t>664 Т</t>
  </si>
  <si>
    <t>G8015VC652</t>
  </si>
  <si>
    <t>665 Т</t>
  </si>
  <si>
    <t>19.20.27.00.00.00.10.10.1</t>
  </si>
  <si>
    <t>Ксилол нефтяной</t>
  </si>
  <si>
    <t>Мұнай ксилолы</t>
  </si>
  <si>
    <t>марки А, для выделения изомеров ксилола и применения в качестве растворителя лаков и красок, плотность при 20 °С 0,862-0,868 г/см3,массовая доля основного вещества(ароматических углеводородов C8H10) не менее 99,6%</t>
  </si>
  <si>
    <t>А маркалы,ксилол изомерлерін бөлу үшін лактар мен сырларды ерітуге пайдаланатын, 20 °С 0 тығыздығы 862-0,868 г/см3, негізгі затыныңмассалық құрамы (ароматты көмірсутегілері C8H10) 99,6% кем емес</t>
  </si>
  <si>
    <t>G8015VC610</t>
  </si>
  <si>
    <t>Ксилол нефтяной марки А</t>
  </si>
  <si>
    <t>666 Т</t>
  </si>
  <si>
    <t>G8015VC568</t>
  </si>
  <si>
    <t>667 Т</t>
  </si>
  <si>
    <t>G8015VC617</t>
  </si>
  <si>
    <t>668 Т</t>
  </si>
  <si>
    <t>G8015VC551</t>
  </si>
  <si>
    <t>ГСО СО КЧ-0,02-ЭК 0,018-0,022 мгКОН/г</t>
  </si>
  <si>
    <t>669 Т</t>
  </si>
  <si>
    <t>УКК г. Шымкент, Абайский р-н, Малая объездная дорога, б\н</t>
  </si>
  <si>
    <t>G9015VC655</t>
  </si>
  <si>
    <t>74.90.21.31.00.00.00</t>
  </si>
  <si>
    <t>Работы по государственному техническому обследованию объектов недвижимого имущества</t>
  </si>
  <si>
    <t>Жылжымайтын мүлік объектілерін мемлекеттік техникалық тексеру бойынша жұмыстар</t>
  </si>
  <si>
    <t>Закуп работ  у специализированного предприятия, Республиканское государственное предприятие на праве хозяйственного ведения - Научно-производственный центр земельного кадастра по ЗКО (Изготовление только гос. Акта на земельный участок)</t>
  </si>
  <si>
    <t xml:space="preserve">Срок оказания услуг с момента подписания договора и по 31.12.2015г. </t>
  </si>
  <si>
    <t>452 У</t>
  </si>
  <si>
    <t>71.20.19.15.00.00.00</t>
  </si>
  <si>
    <t>Услуги по техническому надзору</t>
  </si>
  <si>
    <t>Техникалық қадағалау бойынша қызметтер</t>
  </si>
  <si>
    <t>Услуги по осуществлению технического надзора за производством работ</t>
  </si>
  <si>
    <t xml:space="preserve">Жұмыс жүргізу үшін техникалық қадағалауды жүзеге асыру бойынша кызметтер
</t>
  </si>
  <si>
    <t>Кызылординская область, УМГ "Кызылорда"</t>
  </si>
  <si>
    <t>Начало с даты подписания договора и до 22.11.2015 года</t>
  </si>
  <si>
    <t>ДАИТиС</t>
  </si>
  <si>
    <t>453 У</t>
  </si>
  <si>
    <t>51.10.12.10.10.00.00</t>
  </si>
  <si>
    <t>Услуги по пассажирским перевозкам внутренние самолетами чартерными рейсами, не подчиняющимся расписанию</t>
  </si>
  <si>
    <t>Ұшақтармен чартерлік сапармен, кестеге бағынбайтын, жолаушыларды тасымалдау бойынша ішкі қызметтері</t>
  </si>
  <si>
    <t>Транспортно-связные полеты на самолетах и сопутствующие услуги</t>
  </si>
  <si>
    <t xml:space="preserve">Ұшақтардағы тасымалдау-байланыс ұшулары және қосымша қызметтер
</t>
  </si>
  <si>
    <t>дополнение по ст.2.2.1.6.1.
(письмо АО "ЕвроАзияЭйр" исх.№1.6-10/250 от 25.02.2015г.)</t>
  </si>
  <si>
    <t>454 У</t>
  </si>
  <si>
    <t>86.90.19.12.00.00.00</t>
  </si>
  <si>
    <t>Услуги по предсменному медицинскому освидетельствованию</t>
  </si>
  <si>
    <t>Ауысым алды медициналық куәландыру жөніндегі қызметтер</t>
  </si>
  <si>
    <t>Предсменное медицинское освидетельствование</t>
  </si>
  <si>
    <t>Ауысым алды медициналық куәландыру</t>
  </si>
  <si>
    <t>Предсменное медицинское освидетельствования состояния здоровья работников</t>
  </si>
  <si>
    <t>Жұмыскерлер денсаулығының жағдайын ауысым алды медициналық куәландыру</t>
  </si>
  <si>
    <t xml:space="preserve">Апрель-май </t>
  </si>
  <si>
    <t xml:space="preserve">Срок оказания услуг с 12.06.2015г. по 31.12.2015 г. </t>
  </si>
  <si>
    <t>Авансовый  платеж-0%, оставшаяся часть в течении 30 рабочих дней с момента подписания акта приема - передачи оказанных услуг</t>
  </si>
  <si>
    <t>137-9</t>
  </si>
  <si>
    <t>455 У</t>
  </si>
  <si>
    <t>456 У</t>
  </si>
  <si>
    <t>457 У</t>
  </si>
  <si>
    <t>458 У</t>
  </si>
  <si>
    <t>Филиал "ИТЦ",
 г. Уральск, 
п. Желаево Промзона , № 1</t>
  </si>
  <si>
    <t>459 У</t>
  </si>
  <si>
    <t xml:space="preserve">УМГ "Кызылорда"
Кызылординская область, г. Кызылорда, ул.   Бейбарыс Султан 1,  </t>
  </si>
  <si>
    <t>460 У</t>
  </si>
  <si>
    <t>ББШ УМГ  Кызылорда, Кызылординская обл:г.Кызылорда ул. Бейбарыс Султан №1, Саксаульск, Караозек, Аксуат</t>
  </si>
  <si>
    <t>461 У</t>
  </si>
  <si>
    <t>462 У</t>
  </si>
  <si>
    <t>УМГ "Тараз"-Жамбыльская обл, г. Тараз</t>
  </si>
  <si>
    <t>463 У</t>
  </si>
  <si>
    <t xml:space="preserve">Южно-Казахстанская обл.
г.Шымкент, ул.К.Толеметова, 22
Учебно-курсовой комбинат АО </t>
  </si>
  <si>
    <t>464 У</t>
  </si>
  <si>
    <t>465 У</t>
  </si>
  <si>
    <t>86.90.19.19.00.00.00</t>
  </si>
  <si>
    <t>Услуги по медицинскому осмотру персонала, включая предварительные, периодические и  внеочередные (внеплановые) осмотры</t>
  </si>
  <si>
    <t>Алдын ала, мерзімді және кезектен тыс (жоспардан тыс) байқауларды қоса алғанда, жұмыскерлерді медициналық тексеру қызметтері</t>
  </si>
  <si>
    <t>Медицинский осмотр работников связанных с вредными условиями труда</t>
  </si>
  <si>
    <t>Зиян еңбек жағдайларымен байланысты жұмыскерлерді медициналық қарау</t>
  </si>
  <si>
    <t xml:space="preserve">ЗКО: УМГ «Уральск» г.Уральск; </t>
  </si>
  <si>
    <t>Начало с момента подписания  договора, окончание до 31 декабря 2015г.</t>
  </si>
  <si>
    <t>466 У</t>
  </si>
  <si>
    <t xml:space="preserve"> УМГ "Уральск", Уральское ЛПУ  -  ЗКО Зелёновский район пос. Достык.</t>
  </si>
  <si>
    <t>467 У</t>
  </si>
  <si>
    <t>УМГ "Уральск" ЗКО:  Джангалинское ЛПУ – Жангалинский район пос. Жангала.</t>
  </si>
  <si>
    <t>468 У</t>
  </si>
  <si>
    <t>УМГ "Уральск":  Чижинское ЛПУ – ЗКО, Таскалинский р-он пос. Амангельды.</t>
  </si>
  <si>
    <t>469 У</t>
  </si>
  <si>
    <t>Атырауская обл:УМГ Атырау г.Атырау; Аккольское ЛПУ – Курмангазинский район; п. Акколь</t>
  </si>
  <si>
    <t>470 У</t>
  </si>
  <si>
    <t>Атырауская обл:УМГ Атырау г.Атырау; п/п Тайман – Исатайский район; п. Нарын</t>
  </si>
  <si>
    <t>471 У</t>
  </si>
  <si>
    <t>Атырауская обл:УМГ Атырау г.Атырау; Редутское ЛПУ, Махамбетский район;                  с. Талдыколь</t>
  </si>
  <si>
    <t>472 У</t>
  </si>
  <si>
    <t>Атырауская обл:УМГ Атырау г.Атырау;  Индерское ЛПУ – Индерский район; п. Индер</t>
  </si>
  <si>
    <t>473 У</t>
  </si>
  <si>
    <t>Атырауская обл:УМГ Атырау г.Атырау;  Макатское ЛПУ – Макатский район; п. Макат</t>
  </si>
  <si>
    <t>474 У</t>
  </si>
  <si>
    <t>Атырауская обл:УМГ Атырау г.Атырау; Кульсаринское ЛПУ – Жылыойский район. Г. Кульсары</t>
  </si>
  <si>
    <t>475 У</t>
  </si>
  <si>
    <t xml:space="preserve">Атырауская обл:УМГ Атырау г.Атырау; </t>
  </si>
  <si>
    <t>476 У</t>
  </si>
  <si>
    <t xml:space="preserve">Актюбинская область:УМГ «Актобе» АУП  г.Актобе; </t>
  </si>
  <si>
    <t>477 У</t>
  </si>
  <si>
    <t>УМГ «Актобе», Актюбинская область: Аральское ЛПУ Шалкарский район;</t>
  </si>
  <si>
    <t>478 У</t>
  </si>
  <si>
    <t xml:space="preserve">УМГ «Актобе», Актюбинская область: Аральское ЛПУ Шалкарский район; ББШ УМГ "Актобе" </t>
  </si>
  <si>
    <t>479 У</t>
  </si>
  <si>
    <t xml:space="preserve">УМГ «Актобе», Актюбинская область:Шалкарское ЛПУ Шалкарский район, Мугалжарский район; </t>
  </si>
  <si>
    <t>480 У</t>
  </si>
  <si>
    <t xml:space="preserve">УМГ «Актобе», Актюбинская область: Краснооктябрьское ЛПУ Хромтауский район; </t>
  </si>
  <si>
    <t>481 У</t>
  </si>
  <si>
    <t>УМГ «Актобе», Актюбинская область: Жанажолское ЛПУ г.Кандыагаш;</t>
  </si>
  <si>
    <t>482 У</t>
  </si>
  <si>
    <t>УМГ «Актобе» Костанайская область: Костанайское ЛПУ г. Костанай.</t>
  </si>
  <si>
    <t>483 У</t>
  </si>
  <si>
    <t xml:space="preserve">УМГ "Южный" Аппарат г.Алматы </t>
  </si>
  <si>
    <t>484 У</t>
  </si>
  <si>
    <t>УМГ "Южный" Алматинское ЛПУ    г.Алматы</t>
  </si>
  <si>
    <t>485 У</t>
  </si>
  <si>
    <t xml:space="preserve">УМГ "Южный" г.Алматы  Полторацкое ЛПУ:Южно-казахстанская обл, Сарыагашский район, с.Жибек-жолы; </t>
  </si>
  <si>
    <t>486 У</t>
  </si>
  <si>
    <t>УМГ "Южный" г.Алматы  Акбулакское  ЛПУ: Южно-казахстанская обл, Сайрамский район, с.Акбулак</t>
  </si>
  <si>
    <t>487 У</t>
  </si>
  <si>
    <t>УМГ "Южный" г.Алматы  Служба КРС Южно-казахстанская обл, Сарыагашский район, с.Жибек-жолы;</t>
  </si>
  <si>
    <t>488 У</t>
  </si>
  <si>
    <t>489 У</t>
  </si>
  <si>
    <t>УМГ "Тараз" г. Тараз 
пер. Автомобильный 1а</t>
  </si>
  <si>
    <t>490 У</t>
  </si>
  <si>
    <t>УМГ "Тараз" Таразское ЛПУ: Жамбылская обл, Жамбылский район, с.Акбулым</t>
  </si>
  <si>
    <t>491 У</t>
  </si>
  <si>
    <t xml:space="preserve">АГП Тараз
 г. Алматы Республика Казахстан проспект Достык 134 </t>
  </si>
  <si>
    <t>492 У</t>
  </si>
  <si>
    <t>Инженерно-технический центр,  г.Уральск,</t>
  </si>
  <si>
    <t>493 У</t>
  </si>
  <si>
    <t>Инженерно-технический центр, Атырауская  обл:Макатский р/н, п. Макат, УГЭР</t>
  </si>
  <si>
    <t>494 У</t>
  </si>
  <si>
    <t>УКК "Шымкент" Малая объездная дорога</t>
  </si>
  <si>
    <t>495 У</t>
  </si>
  <si>
    <t xml:space="preserve"> УМГ "Кызылорда", Кызылординская обл: г.Кызылорда" ул.Желтоксан 154/2,</t>
  </si>
  <si>
    <t>496 У</t>
  </si>
  <si>
    <t>ББШ УМГ  Кызылорда, Кызылординская обл: г.Кызылорда, ул. Желтоксан 154/2, Саксаульск</t>
  </si>
  <si>
    <t>497 У</t>
  </si>
  <si>
    <t>ББШ УМГ  Кызылорда, Кызылординская обл: г.Кызылорда, ул. Желтоксан 154/2, Караозек</t>
  </si>
  <si>
    <t>498 У</t>
  </si>
  <si>
    <t xml:space="preserve"> ББШ УМГ "Кызылорда", Кызылординская обл: г.Кызылорда" ул.Желтоксан 154/2, Аксуат</t>
  </si>
  <si>
    <t>499 У</t>
  </si>
  <si>
    <t>УМГ "Актау"г Актау.</t>
  </si>
  <si>
    <t>500 У</t>
  </si>
  <si>
    <t>УМГ "Актау"г Актау: Мангистауская обл:  Бейнеуский р-н. Бейнеуское ЛПУ.</t>
  </si>
  <si>
    <t>501 У</t>
  </si>
  <si>
    <t>УМГ "Актау"г Актау: Мангистауская обл:  Бейнеуский р-н. Опорненское  ЛПУ.</t>
  </si>
  <si>
    <t>502 У</t>
  </si>
  <si>
    <t>УМГ "Актау"г Актау: г. Жанаозен , Жанаозенское ЛПУ.</t>
  </si>
  <si>
    <t>503 У</t>
  </si>
  <si>
    <t xml:space="preserve">АГП,  Аппарат г.Алматы </t>
  </si>
  <si>
    <t>504 У</t>
  </si>
  <si>
    <t>АГП, УМГ "Южный" Алматинское ЛПУ    г.Алматы</t>
  </si>
  <si>
    <t>505 У</t>
  </si>
  <si>
    <t>АГП, УМГ "Южный" г.Алматы  Полторацкое ЛПУ:Южно-казахстанская обл, Сарыагашский район, с.Жибек-жолы; 2) А</t>
  </si>
  <si>
    <t>506 У</t>
  </si>
  <si>
    <t>АГП, УМГ "Южный" г.Алматы  Акбулакское  ЛПУ: Южно-казахстанская обл, Сайрамский район, с.Акбулак</t>
  </si>
  <si>
    <t>507 У</t>
  </si>
  <si>
    <t xml:space="preserve"> УАВРиСТ г.Атырау ул Гумарова 94.</t>
  </si>
  <si>
    <t>508 У</t>
  </si>
  <si>
    <t>Западно-Казахстанская область, г.Уральск,  ПУАВРиСТ Уральск</t>
  </si>
  <si>
    <t>509 У</t>
  </si>
  <si>
    <t>ПУАВРиСТ "Атырау"
Атырауская обл: г. Атырау</t>
  </si>
  <si>
    <t>510 У</t>
  </si>
  <si>
    <t xml:space="preserve">
ПУАВРиСТ "Актау"
г.Актау </t>
  </si>
  <si>
    <t>511 У</t>
  </si>
  <si>
    <t xml:space="preserve">
ПУАВРиСТ "Актобе"
Актюбинская область: г.Актобе; </t>
  </si>
  <si>
    <t>512 У</t>
  </si>
  <si>
    <t xml:space="preserve">ПУАВРиСТ "Южный"
г.Алматы 
</t>
  </si>
  <si>
    <t>513 У</t>
  </si>
  <si>
    <t xml:space="preserve">ПУАВРиСТ "Южный"
г.Алматы 
(для АГП "Южный")
</t>
  </si>
  <si>
    <t>514 У</t>
  </si>
  <si>
    <t xml:space="preserve">ПУАВРиСТ "Южный"
г.Алматы 
(для АГП "Тараз")
</t>
  </si>
  <si>
    <t>515 У</t>
  </si>
  <si>
    <t xml:space="preserve">ББШ УАВРиСТ ПУАВРиСТ "Актобе" 
ТС « Аральск»  Актюбинская обл, Шалкарский район, поселок Бозой.
</t>
  </si>
  <si>
    <t>516 У</t>
  </si>
  <si>
    <t xml:space="preserve">ББШ УАВРиСТ ПУАВРиСТ «Кызылорда» - Кызылординская область, г. Кызылорда,      ул. С.Бейбарыса 1, " ТС «Акбулак» - Южно-Казахстанская  Область, Сайрамский район, село Акбулак, (Карамуртское шоссе  без номера),   
ТС      
</t>
  </si>
  <si>
    <t>517 У</t>
  </si>
  <si>
    <t>518 У</t>
  </si>
  <si>
    <t>519 У</t>
  </si>
  <si>
    <t>520 У</t>
  </si>
  <si>
    <t>96.01.12.10.16.00.00</t>
  </si>
  <si>
    <t>Услуги по сухой чистке спецодежды</t>
  </si>
  <si>
    <t>Арнайы киімді құрғақтай тазарту қызметтері</t>
  </si>
  <si>
    <t>Сухая (химическая) чистка спецодежды</t>
  </si>
  <si>
    <t>Арнайы киімді құрғақтай (химиялық) тазарту</t>
  </si>
  <si>
    <t>Сухая (химическая) чистка зимней спецодежды</t>
  </si>
  <si>
    <t>Қысқы және жазғы арнайы киімді құрғақтай (химиялық) тазарту</t>
  </si>
  <si>
    <t>521 У</t>
  </si>
  <si>
    <t>522 У</t>
  </si>
  <si>
    <t>523 У</t>
  </si>
  <si>
    <t>524 У</t>
  </si>
  <si>
    <t>525 У</t>
  </si>
  <si>
    <t>526 У</t>
  </si>
  <si>
    <t>527 У</t>
  </si>
  <si>
    <t>528 У</t>
  </si>
  <si>
    <t>529 У</t>
  </si>
  <si>
    <t xml:space="preserve"> УМГ "Атырау", Атырауская обл: п/п Тайман – Исатайский район; </t>
  </si>
  <si>
    <t>530 У</t>
  </si>
  <si>
    <t>Инженерно-технический центр, ЗКО г.Уральск</t>
  </si>
  <si>
    <t>531 У</t>
  </si>
  <si>
    <t>532 У</t>
  </si>
  <si>
    <t xml:space="preserve"> УМГ "Актау", Мангистауская обл:  Жанаозенское ЛПУ г.Жанаозен;</t>
  </si>
  <si>
    <t>533 У</t>
  </si>
  <si>
    <t xml:space="preserve"> УМГ "Актау", Мангистауская обл:;Бейнеуское ЛПУ, Бейнеуский р-н.</t>
  </si>
  <si>
    <t>534 У</t>
  </si>
  <si>
    <t xml:space="preserve"> УМГ "Актау", Мангистауская обл:  Опорненское ЛПУ Бейнеуский р-н.</t>
  </si>
  <si>
    <t>535 У</t>
  </si>
  <si>
    <t>УАВРиСТ Атырауская область, г.Атырау, ул.З.Гумарова, д.94</t>
  </si>
  <si>
    <t>536 У</t>
  </si>
  <si>
    <t xml:space="preserve">УАВРиСТ, Атырауская обл., Махамбетский р-н, с. Талдыколь, ПУАВРиСТ Атырау  </t>
  </si>
  <si>
    <t>537 У</t>
  </si>
  <si>
    <t>Мангистауская обл., Бейнеуский  р-н, ПУАВРиСТ Актау</t>
  </si>
  <si>
    <t>538 У</t>
  </si>
  <si>
    <t>539 У</t>
  </si>
  <si>
    <t>540 У</t>
  </si>
  <si>
    <t>541 У</t>
  </si>
  <si>
    <t>542 У</t>
  </si>
  <si>
    <t>71.20.11.11.00.00.00</t>
  </si>
  <si>
    <t>Услуги по анализу воды</t>
  </si>
  <si>
    <t>Су талдау қызметтері</t>
  </si>
  <si>
    <t>Лабораторный анализ воды</t>
  </si>
  <si>
    <t>Суды зертханалық талдау</t>
  </si>
  <si>
    <t>Санитарно-химическое и санитарно-бактериалогическое исследование воды</t>
  </si>
  <si>
    <t>Суды санитарлық-химиялық және санитарлық-бактериологиялық зерттеу</t>
  </si>
  <si>
    <t xml:space="preserve"> УМГ "Атырау", Атырауская обл: Аккольское ЛПУ Курмангазинский район; </t>
  </si>
  <si>
    <t>543 У</t>
  </si>
  <si>
    <t xml:space="preserve"> УМГ "Атырау", Атырауская обл: п/п Тайман – Исатайский район;</t>
  </si>
  <si>
    <t>544 У</t>
  </si>
  <si>
    <t xml:space="preserve"> УМГ "Атырау", Атырауская обл:  Редутское ЛПУ Махамбетский район;</t>
  </si>
  <si>
    <t>545 У</t>
  </si>
  <si>
    <t xml:space="preserve"> УМГ "Атырау", Атырауская обл: Индерское ЛПУ Индерский район;</t>
  </si>
  <si>
    <t>546 У</t>
  </si>
  <si>
    <t xml:space="preserve"> УМГ "Атырау", Атырауская обл: Макатское ЛПУ Макатский район; </t>
  </si>
  <si>
    <t>547 У</t>
  </si>
  <si>
    <t xml:space="preserve"> УМГ "Атырау", Атырауская обл:  Кульсаринское ЛПУ жылыойский район..</t>
  </si>
  <si>
    <t>548 У</t>
  </si>
  <si>
    <t xml:space="preserve">УМГ "Актобе", Актюбинская обл: Аральское ЛПУ  (КС-10), п. Бозой. п. Бегимбет (КС-11). </t>
  </si>
  <si>
    <t>549 У</t>
  </si>
  <si>
    <t>39.00.21.13.00.00.00</t>
  </si>
  <si>
    <t>Услуги по радиологическому обследованию </t>
  </si>
  <si>
    <t>Радиологиялық тексеру қызметтері</t>
  </si>
  <si>
    <t>Проведение радиологического обследования с выявлением мощности излучения</t>
  </si>
  <si>
    <t>Сәулелену қуатын анықтап, радиологиялық тексеруді өткізу</t>
  </si>
  <si>
    <t>'Радиологический контроль</t>
  </si>
  <si>
    <t>Радиологиялық бақылау</t>
  </si>
  <si>
    <t>550 У</t>
  </si>
  <si>
    <t xml:space="preserve">УМГ "Актобе", Актюбинская обл:  Шалкарское ЛПУ (КС-12) п. Кауылжыр. (КС-13) Мугалжарский р-н, п. Кайынды. </t>
  </si>
  <si>
    <t>551 У</t>
  </si>
  <si>
    <t>УМГ "Актобе", Актюбинская обл: Краснооктябрьское ЛПУ пос. Тамды.</t>
  </si>
  <si>
    <t>552 У</t>
  </si>
  <si>
    <t>553 У</t>
  </si>
  <si>
    <t xml:space="preserve">УМГ "Актобе", Актюбинская обл: Жанажолское ЛПУ г.Кандыагаш. </t>
  </si>
  <si>
    <t>554 У</t>
  </si>
  <si>
    <t>555 У</t>
  </si>
  <si>
    <t>УМГ "Южный" г.Алматы, 1) Полторацкое ЛПУ:Южно-казахстанская обл, Сарыагашский район, с.Жибек-жолы</t>
  </si>
  <si>
    <t>556 У</t>
  </si>
  <si>
    <t>557 У</t>
  </si>
  <si>
    <t>УМГ "Южный" г.Алматы,  Акбулакское  ЛПУ: Южно-казахстанская обл, Сайрамский район, с.Акбулак</t>
  </si>
  <si>
    <t>558 У</t>
  </si>
  <si>
    <t>559 У</t>
  </si>
  <si>
    <t>УМГ "Южный": г.Алматы,  Алматинское ЛПУ</t>
  </si>
  <si>
    <t>560 У</t>
  </si>
  <si>
    <t>561 У</t>
  </si>
  <si>
    <t xml:space="preserve">УМГ "Тараз", Таразское ЛПУ: Жамбылская обл, Жамбылский район, с.Акбулым; </t>
  </si>
  <si>
    <t>562 У</t>
  </si>
  <si>
    <t>563 У</t>
  </si>
  <si>
    <t>УМГ "Актау" Мангистауская обл: Жанаозенское ЛПУ г.Жанаозен;</t>
  </si>
  <si>
    <t>564 У</t>
  </si>
  <si>
    <t>УМГ "Актау" Мангистауская обл: Бейнеуское ЛПУ, Бейнеуский р-н.</t>
  </si>
  <si>
    <t>565 У</t>
  </si>
  <si>
    <t>УМГ "Актау" г.Актау. Мангистауская обл:  Опорненское ЛПУ Бейнеуский р-н.</t>
  </si>
  <si>
    <t>566 У</t>
  </si>
  <si>
    <t>567 У</t>
  </si>
  <si>
    <t>568 У</t>
  </si>
  <si>
    <t>569 У</t>
  </si>
  <si>
    <t>570 У</t>
  </si>
  <si>
    <t>571 У</t>
  </si>
  <si>
    <t>572 У</t>
  </si>
  <si>
    <t xml:space="preserve">ББШ Южный,  г.Алматы  Полторацкое ЛПУ:Южно-казахстанская обл, Сарыагашский район, с.Жибек-жолы; 
</t>
  </si>
  <si>
    <t>573 У</t>
  </si>
  <si>
    <t>574 У</t>
  </si>
  <si>
    <t>84.25.11.14.00.00.00</t>
  </si>
  <si>
    <t>Услуги по обработке огнезащитным составом деревянных поверхностей</t>
  </si>
  <si>
    <t>Ағаш беттерді оттан қорғайтын құраммен өңдеу қызметтері</t>
  </si>
  <si>
    <t>обработка огнезащитным составом деревянных поверхностей</t>
  </si>
  <si>
    <t>Ағаш беттерді оттан қорғайтын құраммен өңдеу</t>
  </si>
  <si>
    <t>Огнезащитная пропитка деревянных конструкций складских помещений</t>
  </si>
  <si>
    <t>Қойма жайлардың ағаш конструкцияларын оттан қорғап сіңдіру</t>
  </si>
  <si>
    <t>УМГ "Южный": ЮКО: Полторацкое ЛПУ, Сарыагаш-ский район, с.Жибек-жолы</t>
  </si>
  <si>
    <t>575 У</t>
  </si>
  <si>
    <t xml:space="preserve">УМГ "Южный": ЮКО,Сайрам-ский район, с.Акбулак, Акбулакское  ЛПУ, </t>
  </si>
  <si>
    <t>576 У</t>
  </si>
  <si>
    <t xml:space="preserve"> УМГ "Южный" г.Алматы.               Алматинское ЛПУ  г.Алматы</t>
  </si>
  <si>
    <t>577 У</t>
  </si>
  <si>
    <t>УМГ "Актау", Мангистауская обл: Жанаозенское ЛПУ г.Жанаозен;</t>
  </si>
  <si>
    <t>578 У</t>
  </si>
  <si>
    <t>Инженерно-технический центр,  г.Уральск, Промзона 1.</t>
  </si>
  <si>
    <t>579 У</t>
  </si>
  <si>
    <t>580 У</t>
  </si>
  <si>
    <t>УМГ "Уральск", Чижинское ЛПУ, Таскалинский, Казталовский, Джаныбекский, Бокейординкий районы</t>
  </si>
  <si>
    <t>581 У</t>
  </si>
  <si>
    <t xml:space="preserve">УМГ "Уральск" , ЗКО: Джангалинское ЛПУ –  Жангалинский, Казталовский район; </t>
  </si>
  <si>
    <t>582 У</t>
  </si>
  <si>
    <t>84.25.11.15.00.00.00</t>
  </si>
  <si>
    <t>Услуги по перезарядке огнетушителей</t>
  </si>
  <si>
    <t>Өрт сөндіргіштерді қайта зарядтау қызметтері</t>
  </si>
  <si>
    <t>Перезарядка огнетушителей</t>
  </si>
  <si>
    <t>Өрт сөндіргіштерді қайта зарядтау</t>
  </si>
  <si>
    <t>УМГ "Уральск", ЗКО: Уральское ЛПУ  -  ЗКО Зелёновский район пос. Достык;</t>
  </si>
  <si>
    <t>583 У</t>
  </si>
  <si>
    <t>УМГ "Уральск" , ЗКО: Чижинское ЛПУ – ЗКО Таскалинский р-он пос. Амангельды;</t>
  </si>
  <si>
    <t>584 У</t>
  </si>
  <si>
    <t>585 У</t>
  </si>
  <si>
    <t xml:space="preserve"> УМГ "Атырау", Атырауская обл:  Кульсаринское ЛПУ – Жылыойский район, г. Кульсары </t>
  </si>
  <si>
    <t>586 У</t>
  </si>
  <si>
    <t xml:space="preserve"> УМГ "Атырау", г.Атырау, Атырауская обл:  Макатское ЛПУ – Макатский район</t>
  </si>
  <si>
    <t>587 У</t>
  </si>
  <si>
    <t xml:space="preserve"> УМГ "Атырау" г.Атырау, Атырауская обл:  Редутское ЛПУ-Махамбетский р-н , п. Редут </t>
  </si>
  <si>
    <t>588 У</t>
  </si>
  <si>
    <t xml:space="preserve"> УМГ "Атырау" г.Атырау, Атырауская обл: Аккольское ЛПУ Курмангазинский район</t>
  </si>
  <si>
    <t>589 У</t>
  </si>
  <si>
    <t xml:space="preserve"> УМГ "Атырау" г.Атырау, Атырауская обл:  п/п Тайман Исатайский район</t>
  </si>
  <si>
    <t>590 У</t>
  </si>
  <si>
    <t xml:space="preserve"> УМГ "Атырау" г.Атырау, Атырауская обл:Индерское ЛПУ – Индерский район</t>
  </si>
  <si>
    <t>591 У</t>
  </si>
  <si>
    <t xml:space="preserve">Актюбинская область:УМГ «Актобе» г.Актобе; </t>
  </si>
  <si>
    <t>592 У</t>
  </si>
  <si>
    <t>593 У</t>
  </si>
  <si>
    <t xml:space="preserve">УМГ "Актобе", Актюбинская обл: пос. Тамды Краснооктябрьское ЛПУ, </t>
  </si>
  <si>
    <t>594 У</t>
  </si>
  <si>
    <t>УМГ "Актобе", Актюбинская обл:. "Актобе": г.Кадыагаш      Жанажолское ЛПУ</t>
  </si>
  <si>
    <t>595 У</t>
  </si>
  <si>
    <t xml:space="preserve">УМГ «Актобе», Актюбинская область:Шалкарское ЛПУ Шалкарский район, ( КС-13 п. Кайынды) Мугалжарский район; </t>
  </si>
  <si>
    <t>596 У</t>
  </si>
  <si>
    <t>УМГ "Актобе", Костанайская область: Костанайское ЛПУ г. Костанай.</t>
  </si>
  <si>
    <t>597 У</t>
  </si>
  <si>
    <t>598 У</t>
  </si>
  <si>
    <t>599 У</t>
  </si>
  <si>
    <t>УМГ "Южный" г.Алматы.               Алматинское ЛПУ  г.Алматы</t>
  </si>
  <si>
    <t>600 У</t>
  </si>
  <si>
    <t>УМГ "Южный" г.Алматы,          Полторацкое ЛПУ:Южно-казахстанская обл, Сарыагашский район, с.Жибек-жолы</t>
  </si>
  <si>
    <t>601 У</t>
  </si>
  <si>
    <t>УМГ "Южный" г.Алматы, Акбулакское  ЛПУ: Южно-казахстанская обл, Сайрамский район, с.Акбулак</t>
  </si>
  <si>
    <t>602 У</t>
  </si>
  <si>
    <t>603 У</t>
  </si>
  <si>
    <t>604 У</t>
  </si>
  <si>
    <t>605 У</t>
  </si>
  <si>
    <t>АГП:  Алматинское ЛПУ г.Алматы.</t>
  </si>
  <si>
    <t>606 У</t>
  </si>
  <si>
    <t xml:space="preserve">АГП: Полторац-кое ЛПУ:Южно-казахстанская обл, Сарыагашский район, с.Жибек-жолы; </t>
  </si>
  <si>
    <t>607 У</t>
  </si>
  <si>
    <t>АГП: Акбулакское  ЛПУ: Южно-казахстанская обл, Сайрамский район, с.Акбулак;.</t>
  </si>
  <si>
    <t>608 У</t>
  </si>
  <si>
    <t>609 У</t>
  </si>
  <si>
    <t>610 У</t>
  </si>
  <si>
    <t>611 У</t>
  </si>
  <si>
    <t>612 У</t>
  </si>
  <si>
    <t>613 У</t>
  </si>
  <si>
    <t xml:space="preserve"> Западно-Казахстанская область, г.Уральск,  ПУАВРиСТ "Уральск"</t>
  </si>
  <si>
    <t>614 У</t>
  </si>
  <si>
    <t>615 У</t>
  </si>
  <si>
    <t>18.12.19.19.00.00.00</t>
  </si>
  <si>
    <t xml:space="preserve">Услуги полиграфические </t>
  </si>
  <si>
    <t>полиграфиялық қызметтер</t>
  </si>
  <si>
    <t>Услуги по изготовлению и печатанию информационных материалов по охране труда</t>
  </si>
  <si>
    <t>Еңбекті қорғау жөнінде ақпараттық материалдарды жасау және бастырып шығару жөніндегі қызметтер</t>
  </si>
  <si>
    <t>Авансовый  платеж-30%, оставшаяся часть в течении 30 рабочих дней с момента подписания акта приема - передачи оказанных услуг</t>
  </si>
  <si>
    <t>616 У</t>
  </si>
  <si>
    <t>617 У</t>
  </si>
  <si>
    <t>618 У</t>
  </si>
  <si>
    <t>619 У</t>
  </si>
  <si>
    <t>620 У</t>
  </si>
  <si>
    <t>621 У</t>
  </si>
  <si>
    <t>622 У</t>
  </si>
  <si>
    <t>623 У</t>
  </si>
  <si>
    <t>624 У</t>
  </si>
  <si>
    <t>625 У</t>
  </si>
  <si>
    <t>626 У</t>
  </si>
  <si>
    <t>627 У</t>
  </si>
  <si>
    <t>628 У</t>
  </si>
  <si>
    <t>629 У</t>
  </si>
  <si>
    <t xml:space="preserve">39.00.23.14.11.00.00 </t>
  </si>
  <si>
    <t>Услуги разработки проекта нормативов обращения с отходами  </t>
  </si>
  <si>
    <t>Қалдықтарды пайдалану нормативтері жобасын әзірлеу қызметтері</t>
  </si>
  <si>
    <t>Разработка проекта обращения с отходами и программы управления отходами</t>
  </si>
  <si>
    <t>Қалдықтарды пайдалану жобасын әзірлеу</t>
  </si>
  <si>
    <t>Қалдықтармен жұмыс істеу жобасын және қалдықтарды басқару бағдарламасын  әзірлеу</t>
  </si>
  <si>
    <t>Начало с момента подписания  договора, окончание до 31 сентября 2015г.</t>
  </si>
  <si>
    <t>630 У</t>
  </si>
  <si>
    <t>631 У</t>
  </si>
  <si>
    <t>УМГ "Актау", Мангистауская обл: Опорненское ЛПУ Бейнеуский р-н.</t>
  </si>
  <si>
    <t>632 У</t>
  </si>
  <si>
    <t>633 У</t>
  </si>
  <si>
    <t>Актюбинская область УМГ "Актобе" г.Актобе ул. Есет батыра 39А.</t>
  </si>
  <si>
    <t>634 У</t>
  </si>
  <si>
    <t>39.00.23.14.00.00.00</t>
  </si>
  <si>
    <t>Услуги разработки проекта нормативов предельно допустимых выбросов</t>
  </si>
  <si>
    <t>Шекті мүмкін шығарылуларының нормативтері жобасын әзірлеу қызметтері</t>
  </si>
  <si>
    <t>Разработка проекта нормативов предельно допустимых выбросов на основании полученных данных</t>
  </si>
  <si>
    <t>Алынған деректердің негізінде шекті мүмкін шығарылуларының нормативтері жобасын әзірлеу</t>
  </si>
  <si>
    <t>Разработка проектов нормативов предельно допустимых выбросов и сбросов,проекта обращения с отходами и программы управления отходами</t>
  </si>
  <si>
    <t>Шекті жол берілетін шығарындылар және тастандылар нормативтері жобаларын әзірлеу,Қалдықтармен жұмыс істеу жобасын және қалдықтарды басқару бағдарламасын  әзірлеу</t>
  </si>
  <si>
    <t>635 У</t>
  </si>
  <si>
    <t xml:space="preserve"> УМГ "Атырау", г.Атырау, Атырауская обл:  Макатское ЛПУ Макатский район</t>
  </si>
  <si>
    <t>636 У</t>
  </si>
  <si>
    <t>39.00.21.12.00.00.00</t>
  </si>
  <si>
    <t>Услуги по мониторингу загрязнения почв</t>
  </si>
  <si>
    <t>Топырақтың ластануларының мониторингі бойынша қызметтер</t>
  </si>
  <si>
    <t>Мониторинг загрязнения почв</t>
  </si>
  <si>
    <t>Топырақтың ластануларын мониторингілеу</t>
  </si>
  <si>
    <t>Иследование и анализ степени загрязнения почв</t>
  </si>
  <si>
    <t>  Топырақтың ластану дәрежесін тексеру және талдау</t>
  </si>
  <si>
    <t>ИТЦ,  ЗКО г.Уральск ИТЦ</t>
  </si>
  <si>
    <t>637 У</t>
  </si>
  <si>
    <t>71.11.41.11.00.00.00</t>
  </si>
  <si>
    <t>Услуги озеленения</t>
  </si>
  <si>
    <t>Көгалдандыру қызметтері</t>
  </si>
  <si>
    <t>Озеленение территорий</t>
  </si>
  <si>
    <t>Аумақтарды көгалдандыру</t>
  </si>
  <si>
    <t>638 У</t>
  </si>
  <si>
    <t xml:space="preserve">УМГ "Актобе", пос. Бозой Аральское ЛПУ, </t>
  </si>
  <si>
    <t>639 У</t>
  </si>
  <si>
    <t xml:space="preserve">УМГ "Актобе", Актюбинская обл: пос. Кауылжир- Шалкарское ЛПУ, </t>
  </si>
  <si>
    <t>640 У</t>
  </si>
  <si>
    <t>УМГ "Актобе", Актюбинская обл: пос. Тамды Краснооктябрьское ЛПУ,</t>
  </si>
  <si>
    <t>641 У</t>
  </si>
  <si>
    <t xml:space="preserve">УМГ "Актобе", Актюбинская обл:. г. Кандыагаш Жанажолское ЛПУ, </t>
  </si>
  <si>
    <t>642 У</t>
  </si>
  <si>
    <t>УМГ "Актобе" Актюбинская обл: Костанайское ЛПУ г. Костанай.</t>
  </si>
  <si>
    <t>643 У</t>
  </si>
  <si>
    <t>644 У</t>
  </si>
  <si>
    <t>УМГ "Актау"Мангистауская обл: Опорненское ЛПУ Бейнеуский р-н.</t>
  </si>
  <si>
    <t>645 У</t>
  </si>
  <si>
    <t>646 У</t>
  </si>
  <si>
    <t>УМГ "Уральск",г. Уральск, Уральское ЛПУ</t>
  </si>
  <si>
    <t>647 У</t>
  </si>
  <si>
    <t>УМГ "Уральск",г. Уральск,Чижинское ЛПУ</t>
  </si>
  <si>
    <t>648 У</t>
  </si>
  <si>
    <t>649 У</t>
  </si>
  <si>
    <t xml:space="preserve"> УМГ "Атырау", Атырауская обл:  Кульсаринское ЛПУ Жылыойский район, г. Кульсары </t>
  </si>
  <si>
    <t>650 У</t>
  </si>
  <si>
    <t>651 У</t>
  </si>
  <si>
    <t>38.22.29.16.10.00.00</t>
  </si>
  <si>
    <t>Услуги по демеркуризации ртутьсодержащих ламп</t>
  </si>
  <si>
    <t>Құрамында сынап бар шамдарды демеркуризациялау жөніндегі қызметтер</t>
  </si>
  <si>
    <t>Услуги обезвреживания ртутьсодержащих ламп с  извлечением содержащейся в них ртути и/или ее соединений</t>
  </si>
  <si>
    <t>Құрамында сынап бар шамдардағы сынапты және/немесе оның қосылыстарын шығарып, шамдарды зарарсыздандыру қызметтері</t>
  </si>
  <si>
    <t>Сдача ртутных ламп</t>
  </si>
  <si>
    <t>Сынапты шамдарды тапсыру</t>
  </si>
  <si>
    <t>652 У</t>
  </si>
  <si>
    <t xml:space="preserve">УМГ "Актобе" Актюбинская обл: пос. Бозой Аральское ЛПУ, </t>
  </si>
  <si>
    <t>653 У</t>
  </si>
  <si>
    <t xml:space="preserve">УМГ "Актобе", Актюбинская обл:. пос. Кауылжир- Шалкарское ЛПУ, </t>
  </si>
  <si>
    <t>654 У</t>
  </si>
  <si>
    <t xml:space="preserve">УМГ "Актобе", Актюбинская обл:.УМГ "Актобе" пос. Тамды Краснооктябрьское ЛПУ, </t>
  </si>
  <si>
    <t>655 У</t>
  </si>
  <si>
    <t xml:space="preserve">УМГ "Актобе": Актюбинская обл: г. Кандыагаш Жанажолское ЛПУ, </t>
  </si>
  <si>
    <t>656 У</t>
  </si>
  <si>
    <t>УМГ "Актобе", Актюбинская обл: Костанайское ЛПУ г. Костанай.</t>
  </si>
  <si>
    <t>657 У</t>
  </si>
  <si>
    <t xml:space="preserve">УМГ "Актобе", Актюбинская обл:. пос. Кауылжир- Шалкарское СМУ, </t>
  </si>
  <si>
    <t>658 У</t>
  </si>
  <si>
    <t>ББШ УМГ "Актобе" Актюбинская обл: пос. Бозой Аральское ЛПУ</t>
  </si>
  <si>
    <t>659 У</t>
  </si>
  <si>
    <t xml:space="preserve">УМГ Атырау, Атырауская обл: Аккольское ЛПУ – Курмангазинский район, п. Акколь; </t>
  </si>
  <si>
    <t>660 У</t>
  </si>
  <si>
    <t xml:space="preserve">Атырауская обл: УМГ Атырау г.Атырау;п/п тТайман – Истайский р-н, п. Нарын; </t>
  </si>
  <si>
    <t>661 У</t>
  </si>
  <si>
    <t xml:space="preserve">Атырауская обл: УМГ Атырау г.Атырау; Редутское ЛПУ – Махамбетский  район, п.Редут; </t>
  </si>
  <si>
    <t>662 У</t>
  </si>
  <si>
    <t xml:space="preserve">УМГ Атырау, Атырауская обл:  Индерское  ЛПУ – Индерский район, п. Индер; </t>
  </si>
  <si>
    <t>663 У</t>
  </si>
  <si>
    <t xml:space="preserve">УМГ Атырау, Атырауская обл: Макатское ЛПУ – Макатский район, п. Макат; </t>
  </si>
  <si>
    <t>664 У</t>
  </si>
  <si>
    <t xml:space="preserve"> УМГ Атырау, Атырауская обл: Кульсаринское ЛПУ – Жылыойский район, г. Кульсары ; </t>
  </si>
  <si>
    <t>665 У</t>
  </si>
  <si>
    <t xml:space="preserve">УМГ "Уральск" , ЗКО: Уральское ЛПУ –  Зеленовский р-он пос. Достык </t>
  </si>
  <si>
    <t>666 У</t>
  </si>
  <si>
    <t xml:space="preserve">УМГ "Уральск" , ЗКО: Чижинское ЛПУ – ЗКО Таскалинский р-он пос. Амангельды; </t>
  </si>
  <si>
    <t>667 У</t>
  </si>
  <si>
    <t>УМГ "Уральск" , ЗКО:  Джангалинское ЛПУ – ЗКО Жангалинский район пос. Жангала; .</t>
  </si>
  <si>
    <t>668 У</t>
  </si>
  <si>
    <t>669 У</t>
  </si>
  <si>
    <t>670 У</t>
  </si>
  <si>
    <t>ББШ УМГ "Актау" Мангистауская обл: Бейнеуское ЛПУ, Бейнеуский р-н.</t>
  </si>
  <si>
    <t>671 У</t>
  </si>
  <si>
    <t>УМГ "Актау" Мангистауская обл:  Опорненское ЛПУ Бейнеуский р-н.</t>
  </si>
  <si>
    <t>672 У</t>
  </si>
  <si>
    <t>673 У</t>
  </si>
  <si>
    <t>УМГ "Южный" г.Алматы, ул.Байтурсы-нова 46  Алматинское ЛПУ</t>
  </si>
  <si>
    <t>674 У</t>
  </si>
  <si>
    <t>УМГ "Южный" г.Алматы, ул.Байтурсы-нова 46 Полторац-кое ЛПУ:Южно-казахстанская обл, Сарыагашский район, с.Жибек-жолы;</t>
  </si>
  <si>
    <t>675 У</t>
  </si>
  <si>
    <t>УМГ "Южный" г.Алматы, ул.Байтурсы-нова 46           Акбулакское  ЛПУ: Южно-казахстанская обл, Сайрамский район, с.Акбулак</t>
  </si>
  <si>
    <t>676 У</t>
  </si>
  <si>
    <t>677 У</t>
  </si>
  <si>
    <t>678 У</t>
  </si>
  <si>
    <t>Инженерно-технический центр, ЗКО г.Уральск, Атырауская обл:Макатский р/н, п.Макат  УМЭР.</t>
  </si>
  <si>
    <t>679 У</t>
  </si>
  <si>
    <t xml:space="preserve"> ББШ УМГ "Кызылорда", Кызылординская обл:г.Кызылорда ул. Бейбарыс Султан №1, Аксуат</t>
  </si>
  <si>
    <t>680 У</t>
  </si>
  <si>
    <t>ББШ УМГ  Кызылорда, Кызылординская обл:г.Кызылорда ул. Бейбарыс Султан №1, Саксаульск</t>
  </si>
  <si>
    <t>681 У</t>
  </si>
  <si>
    <t>ББШ УМГ  Кызылорда, Кызылординская обл:г.Кызылорда ул. Бейбарыс Султан №1, Караозек</t>
  </si>
  <si>
    <t>682 У</t>
  </si>
  <si>
    <t>74.90.13.13.00.00.00</t>
  </si>
  <si>
    <t>Услуги консультационные в области экологии</t>
  </si>
  <si>
    <t>Экология саласындағы консультациялық қызметтер</t>
  </si>
  <si>
    <t xml:space="preserve">Услуги по подготовке пакета документов для получения квот и участия в Системе торговли квотами парниковых газов </t>
  </si>
  <si>
    <t>Квоталар алу және Парникті газдар квоталарының Сауда жүйесіне қатысу үшін құжаттар пакетін дайындау бойынша қызметтер</t>
  </si>
  <si>
    <t xml:space="preserve">подготовка пакета документов для получения квот и участия в Системе торговли квотами </t>
  </si>
  <si>
    <t>квоталарды алу және Квоталар саудасы жүйесіне қатысу үшін құжаттар пакетін дайындау</t>
  </si>
  <si>
    <t>683 У</t>
  </si>
  <si>
    <t>684 У</t>
  </si>
  <si>
    <t>БШШ УМГ "Актау" г.Актау. Мангистауская обл.  9 мкр. БЦ «Елес», Мангистауская обл.</t>
  </si>
  <si>
    <t>685 У</t>
  </si>
  <si>
    <t>686 У</t>
  </si>
  <si>
    <t>94.99.12.10.10.10.00</t>
  </si>
  <si>
    <t>Услуги по подготовке и получению разрешения на эмиссию в окружающую среду</t>
  </si>
  <si>
    <t>Қоршаған ортадағы эмиссияны дайындау және рұқсат алу бойынша қызметтер</t>
  </si>
  <si>
    <t>Қоршаған ортаға эмиссияға рұқсатты дайындау және алу жөніндегі қызметтер</t>
  </si>
  <si>
    <t>Начало с момента подписания  договора, окончание до 10  октября 2015г.</t>
  </si>
  <si>
    <t>687 У</t>
  </si>
  <si>
    <t>688 У</t>
  </si>
  <si>
    <t xml:space="preserve">ББШ Южный Акбулакское  ЛПУ, ЮКО,Сайрам-ский район, с.Акбулак, </t>
  </si>
  <si>
    <t>689 У</t>
  </si>
  <si>
    <t>690 У</t>
  </si>
  <si>
    <t xml:space="preserve">услуга по размещению объявлений в печатных изданий </t>
  </si>
  <si>
    <t>Западно-Казахстанская область,
УМГ "Уральск", г. Уральск, ул.Д.Нурпеисовой, д.17/6</t>
  </si>
  <si>
    <t>Начало с момента подписания  договора, окончание до 31 августа 2015г.</t>
  </si>
  <si>
    <t>691 У</t>
  </si>
  <si>
    <t xml:space="preserve"> УМГ "Атырау" г.Атырау ул Гумарова 94.</t>
  </si>
  <si>
    <t>692 У</t>
  </si>
  <si>
    <t>693 У</t>
  </si>
  <si>
    <t>694 У</t>
  </si>
  <si>
    <t>УМГ Кызылорда, Кызылординская обл: г.Кызылорда ул. Бейбарыс Султан №1</t>
  </si>
  <si>
    <t>695 У</t>
  </si>
  <si>
    <t>УМГ Актау г.Актау 9 «А» микрорайон, здание 4 БЦ «Елес».</t>
  </si>
  <si>
    <t>696 У</t>
  </si>
  <si>
    <t>74.90.12.10.14.20.00</t>
  </si>
  <si>
    <t>Услуги биржевого брокера</t>
  </si>
  <si>
    <t>Биржалық брокер қызметтері</t>
  </si>
  <si>
    <t>Услуги по брокерским операциям по купле/ продаже квот на выбросы париковых газов»</t>
  </si>
  <si>
    <t>Парникті газдардың шығарындыларына квоталарды сатып алу/сату бойынша брокерлік операциялар жөніндегі қызметтер</t>
  </si>
  <si>
    <t>УМГ "Актау"г. Актау, Мангистауская обл.,</t>
  </si>
  <si>
    <t>с изменениями и дополнениями от 20.04.2015 года (Приказ №114)</t>
  </si>
  <si>
    <t>Разработка проекта обращения с отходами</t>
  </si>
  <si>
    <t>Закуп работ у РГКП "Центр по недвижимости Комитета по регистрационной службы и оказания правовой помощи МЮ РК по Атырауской области</t>
  </si>
  <si>
    <t xml:space="preserve">ҚР ӘМ "Тіркеу қызметі және құқықтық көмек көрсету комитетінің Атырау облысы бойынша жылжымайтын мүлік жөніндегі орталығы" РМКК-дан жұмыстарды сатып алу   
</t>
  </si>
  <si>
    <t>140-11</t>
  </si>
  <si>
    <t xml:space="preserve">Центральный аппарат, г. Астана, улица №36, здание №11 БЦ "Болашак" </t>
  </si>
  <si>
    <t>305-1 У</t>
  </si>
  <si>
    <t>11, 14, 22</t>
  </si>
  <si>
    <t>306-1 У</t>
  </si>
  <si>
    <t>312-1 У</t>
  </si>
  <si>
    <t>313-1 У</t>
  </si>
  <si>
    <t>310-1 У</t>
  </si>
  <si>
    <t>42-1 У</t>
  </si>
  <si>
    <t>19, 20, 21</t>
  </si>
  <si>
    <t>43-1 У</t>
  </si>
  <si>
    <t>44-1 У</t>
  </si>
  <si>
    <t>45-1 У</t>
  </si>
  <si>
    <t>46-1 У</t>
  </si>
  <si>
    <t>49-1 У</t>
  </si>
  <si>
    <t>Жол к?лік ??ралдарын техникалы? ба?ылау (тексеру) ?ызметтері</t>
  </si>
  <si>
    <t>?Р К?лік ж?не коммуникациялар министрлігі К?лік ба?ылау комитетіні? 21.12.2011ж. №16-01-16-05/1821 талаптарына с?йкес</t>
  </si>
  <si>
    <t>50-1 У</t>
  </si>
  <si>
    <t>52-1 У</t>
  </si>
  <si>
    <t xml:space="preserve"> Авток?лікке ж?не арнайы техника?а техникалы? ?ызмет к?рсету ж?ніндегі ?ызметтер</t>
  </si>
  <si>
    <t>Авток?лікке ж?не арнайы техника?а техникалы? ?ызмет к?рсету ж?ніндегі ?ызметтер кешені</t>
  </si>
  <si>
    <t>Же?іл авток?лікке сервистік ?ызмет к?рсетуді ?йымдастыру</t>
  </si>
  <si>
    <t>332-1 Т</t>
  </si>
  <si>
    <t>300-1 У</t>
  </si>
  <si>
    <t>299-1 У</t>
  </si>
  <si>
    <t>298-1 У</t>
  </si>
  <si>
    <t>295-1 У</t>
  </si>
  <si>
    <t>292-1 У</t>
  </si>
  <si>
    <t>288-1 У</t>
  </si>
  <si>
    <t>72-1 У</t>
  </si>
  <si>
    <t>71-1 У</t>
  </si>
  <si>
    <t>70-1 У</t>
  </si>
  <si>
    <t>69-1 У</t>
  </si>
  <si>
    <t>68-1 У</t>
  </si>
  <si>
    <t>67-1 У</t>
  </si>
  <si>
    <t>66-1 У</t>
  </si>
  <si>
    <t>65-1 У</t>
  </si>
  <si>
    <t>64-1 У</t>
  </si>
  <si>
    <t>59-1 У</t>
  </si>
  <si>
    <t>57-1 У</t>
  </si>
  <si>
    <t>56-1 У</t>
  </si>
  <si>
    <t>55-1 У</t>
  </si>
  <si>
    <t>54-1 У</t>
  </si>
  <si>
    <t>Алматинская область, Жамбылский район, п.Унгуртас, Алматинское ЛПУ УМГ "Южный"</t>
  </si>
  <si>
    <t>99-1 Т</t>
  </si>
  <si>
    <t>74.20.23.30.00.00.00</t>
  </si>
  <si>
    <t>Фото и видеоуслуги</t>
  </si>
  <si>
    <t>Фото және видеоқызметтері</t>
  </si>
  <si>
    <t>Услуги по фотографированию и видеосъемке</t>
  </si>
  <si>
    <t xml:space="preserve"> Фотоға түсіру және бейнетүсірілім бойынша қызметтер</t>
  </si>
  <si>
    <t>697 У</t>
  </si>
  <si>
    <t>698 У</t>
  </si>
  <si>
    <t>Организация обучения работников АО "Интергаз Центральная Азия"  по теме "Навыки личной эффективности"</t>
  </si>
  <si>
    <t>Ноябрь-декабрь 2014г.</t>
  </si>
  <si>
    <t>г.Астана, Коргалжынское шоссе 2А</t>
  </si>
  <si>
    <t>Срок оказания услуги: с 24 февраля по 17 апреля 2015 года</t>
  </si>
  <si>
    <t>ДУЧР</t>
  </si>
  <si>
    <t>140-3</t>
  </si>
  <si>
    <t>Қызметкерлерді даярлау, қайта даярлау және біліктілігін жетілдіру бойынша білім беру қызметтері</t>
  </si>
  <si>
    <t>237-3 У</t>
  </si>
  <si>
    <t>10, 11, 12, 19, 20, 21</t>
  </si>
  <si>
    <t>699 У</t>
  </si>
  <si>
    <t>700 У</t>
  </si>
  <si>
    <t>701 У</t>
  </si>
  <si>
    <t>702 У</t>
  </si>
  <si>
    <t>96.09.19.20.10.00.00</t>
  </si>
  <si>
    <t>Услуги по погрузке-разгрузке</t>
  </si>
  <si>
    <t>Тиеу-түсіру қызметтері</t>
  </si>
  <si>
    <t>Погрузка-разгрузка товарно материальных ценностей</t>
  </si>
  <si>
    <t>Тауар-материалдық құндылықтарды тиеу-түсіру</t>
  </si>
  <si>
    <t>Погрузка и разгрузка офисной мебели</t>
  </si>
  <si>
    <t>Офис жиһазды жүктеу және түсіру</t>
  </si>
  <si>
    <t>82.99.19.14.00.00.00</t>
  </si>
  <si>
    <t>Услуги по разборке-сборке мебели</t>
  </si>
  <si>
    <t>Жиһазды бөлшектеу-құрастыру бойынша қызметтер</t>
  </si>
  <si>
    <t>Услуги по разборке-сборке мебели, включая упаковку</t>
  </si>
  <si>
    <t>Буып-түюді қоса алғанда, жиһазды бөлшектеу-құрастыру бойынша қызметтер</t>
  </si>
  <si>
    <t xml:space="preserve">Разборка и сборка офисной мебели 
</t>
  </si>
  <si>
    <t xml:space="preserve">Офис жиһазды бөшектеу және жинақтау </t>
  </si>
  <si>
    <t>52.29.20.20.12.00.00</t>
  </si>
  <si>
    <t>Услуги по упаковыванию (с целью предохранения во время перевозки) и распаковыванию грузов</t>
  </si>
  <si>
    <t>Жүктерді қаптау (тасымалдау уақытында сақтау мақсатымен) және ашу бойынша қызметтер</t>
  </si>
  <si>
    <t xml:space="preserve">Упаковка и распаковка офисной  мебели   с использованием специальных средств и материалов для обеспечения их сохранности при перевозке, с учетом рекомендаций предприятий изготовителей, габаритов и материалов из которых они изготовлены. 
</t>
  </si>
  <si>
    <t>Габариттерді және материалдарды олардың әзірленген, әзірлеушінің кәсіпорынының ұсынысын есепке алып, тасымалдау кезде оларды сақтауды қамтамасыз ету үшін арнайы құралды және материалдарды пайдаланып офисті жиһазды буу және ашу</t>
  </si>
  <si>
    <t>С даты подписания договора завершение по 31.12.2015г.</t>
  </si>
  <si>
    <t>Актюбинская область, г.Шалкар, ПУАВРиСТ "Актобе"</t>
  </si>
  <si>
    <t xml:space="preserve">Мангистауская область, г.Актау ПУАВРиСТ "Актау"
</t>
  </si>
  <si>
    <t>Флакон</t>
  </si>
  <si>
    <t>635-1 У</t>
  </si>
  <si>
    <t>634-1 У</t>
  </si>
  <si>
    <t>633-1 У</t>
  </si>
  <si>
    <t>632-1 У</t>
  </si>
  <si>
    <t>631-1 У</t>
  </si>
  <si>
    <t>630-1 У</t>
  </si>
  <si>
    <t>629-1 У</t>
  </si>
  <si>
    <t>Начало с момента подписания  договора, окончание до 30 сентября 2015г.</t>
  </si>
  <si>
    <t>Итого по услугам</t>
  </si>
  <si>
    <t>Итого по работам</t>
  </si>
  <si>
    <t>Итого по товарам</t>
  </si>
  <si>
    <t xml:space="preserve">ИТЦ УГЭР Атырауская обл., п. Макат </t>
  </si>
  <si>
    <t>Закуп работ  у специализированного предприятия, выполняющего землеустроительные и земельно-кадастровые работы,  а также выполняющего сопровождение и согласование в получении правоустанавливающих и идентификационных документов (изготовление земельных проектов, изготовление гос. Актов и внесение в базу АИС ГЗК РК</t>
  </si>
  <si>
    <t xml:space="preserve">ҚР ӘМ "Тіркеу қызметі және құқықтық көмек көрсету комитетінің оңтүстік облысы бойынша жылжымайтын мүлік жөніндегі орталығы" РМКК-дан жұмыстарды сатып алу   
</t>
  </si>
  <si>
    <t>68.31.13.00.00.00.02</t>
  </si>
  <si>
    <t>Услуги по технической инвентаризации, регистрации прав на здания (строения, сооружения) и земельные участки под ними</t>
  </si>
  <si>
    <t>Мекемелерге (ғимараттар, құрылыстар) мен олардағы жер учаскелеріна тіркеу құқығы, техникалық түгендеу бойынша қызметтер</t>
  </si>
  <si>
    <t>703 У</t>
  </si>
  <si>
    <t>Начало: с 1 января 2015г., завершение: по 28 февраля 2015г. Включительно</t>
  </si>
  <si>
    <t xml:space="preserve">УМГ "Южный г. Алматы, Южно-Казахстанская обл., </t>
  </si>
  <si>
    <t>Услуги по организации метрологического обеспечения средств измерений</t>
  </si>
  <si>
    <t>74.90.21.16.20.00.00</t>
  </si>
  <si>
    <t>Өлшеу құралдарына метрологиялық қамтамасыз етуді ұйымдастыру жөніндегі қызметтер</t>
  </si>
  <si>
    <t>Организация поверки средств измерений в других государствах. Выполнение поверки СИ согласно закону "Об обеспечении единства измерений".</t>
  </si>
  <si>
    <t>Южно-Казахстанская обл. УМГ "Южный" Алматинское ЛПУ</t>
  </si>
  <si>
    <t>Предоплата 100%</t>
  </si>
  <si>
    <t>116 Р</t>
  </si>
  <si>
    <t>УМГ "Тараз" Жамбылская область, г.Тараз, 3-переулок Автомобильная 1 "А"</t>
  </si>
  <si>
    <t>Центральный аппарат, г.Астана, ул.№36, зд.№11 БЦ "Болашак" (юр.адрес: пр. Кабанбай батыра, 19)</t>
  </si>
  <si>
    <t>Центральный аппарат, г.Астана, ул.№36, зд.№11 БЦ "Болашак"</t>
  </si>
  <si>
    <t>Центральный аппарат, г.Астана, пр.Кабанбай батыра, 19</t>
  </si>
  <si>
    <t xml:space="preserve">УМГ "Актау" Мангистауская область, г.Актау, мкр.№9«А», д.№4 БЦ «ЕЛЕС» </t>
  </si>
  <si>
    <t>УМГ "Актау" Мангистауская область, г.Актау, мкр.№14, д.70</t>
  </si>
  <si>
    <t>УМГ «Кызылорда» Кызылординская область г.Кызылорда ул. Бейбарыс Султан, 1 для ББШ РЭУ Саксаульск</t>
  </si>
  <si>
    <t>УМГ «Кызылорда» Кызылординская область г.Кызылорда ул. Бейбарыс Султан, 1 для ББШ РЭУ Караозек</t>
  </si>
  <si>
    <t>УМГ «Кызылорда» Кызылординская область г.Кызылорда ул. Бейбарыс Султан, 1 для ББШ РЭУ Аксуат</t>
  </si>
  <si>
    <t xml:space="preserve">Атырауская область УМГ "Атырау" ЛПУ "Редут" </t>
  </si>
  <si>
    <t xml:space="preserve">Атырауская область УМГ "Атырау" ЛПУ "Макат" </t>
  </si>
  <si>
    <t>УМГ "Актау"  Мангистауская область, г.Актау, 14 мкр., дом №70</t>
  </si>
  <si>
    <t xml:space="preserve">УАВРиСТ Атырауская область, Махамбетский район, с. Талдыколь </t>
  </si>
  <si>
    <t>Атырауская область, Махамбетский район, пос.Талдыкул Редутское ЛПУ Центральный склад УМГ "Атырау"</t>
  </si>
  <si>
    <t>В течение 60 дней со дня подписания Договора</t>
  </si>
  <si>
    <t>Атырауская область, Махамбетский район, пос. Талдыкул склад Редутского ЛПУ УМГ "Атырау"</t>
  </si>
  <si>
    <t>В течение 60 дней со дня подписания договора</t>
  </si>
  <si>
    <t>УМГ "Актау" Мангистауская обл., г.Актау, мкр.14, д.70</t>
  </si>
  <si>
    <t xml:space="preserve">Центральный аппарат, г.Астана, ул.№36, зд.№11 БЦ "Болашак"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</si>
</sst>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0_);_(* \(#,##0.00\);_(* &quot;-&quot;??_);_(@_)"/>
    <numFmt numFmtId="166" formatCode="General_)"/>
    <numFmt numFmtId="167" formatCode="0.000"/>
    <numFmt numFmtId="168" formatCode="#,##0.0_);\(#,##0.0\)"/>
    <numFmt numFmtId="169" formatCode="#,##0.000_);\(#,##0.000\)"/>
    <numFmt numFmtId="170" formatCode="&quot;$&quot;#,\);\(&quot;$&quot;#,##0\)"/>
    <numFmt numFmtId="171" formatCode="\60\4\7\:"/>
    <numFmt numFmtId="172" formatCode="&quot;$&quot;#,##0_);[Red]\(&quot;$&quot;#,##0\)"/>
    <numFmt numFmtId="173" formatCode="[$-409]d\-mmm\-yy;@"/>
    <numFmt numFmtId="174" formatCode="[$-409]d\-mmm;@"/>
    <numFmt numFmtId="175" formatCode="_(#,##0;\(#,##0\);\-;&quot;  &quot;@"/>
    <numFmt numFmtId="176" formatCode="0.00_)"/>
    <numFmt numFmtId="177" formatCode="#,##0.00&quot; $&quot;;[Red]\-#,##0.00&quot; $&quot;"/>
    <numFmt numFmtId="178" formatCode="_(* #,##0,_);_(* \(#,##0,\);_(* &quot;-&quot;_);_(@_)"/>
    <numFmt numFmtId="179" formatCode="0%_);\(0%\)"/>
    <numFmt numFmtId="180" formatCode="&quot;$&quot;#,\);\(&quot;$&quot;#,\)"/>
    <numFmt numFmtId="181" formatCode="\+0.0;\-0.0"/>
    <numFmt numFmtId="182" formatCode="\+0.0%;\-0.0%"/>
    <numFmt numFmtId="183" formatCode="&quot;$&quot;#,##0"/>
    <numFmt numFmtId="184" formatCode="&quot;$&quot;#,;\(&quot;$&quot;#,\)"/>
    <numFmt numFmtId="185" formatCode="_-* #,##0.00_-;\-* #,##0.00_-;_-* &quot;-&quot;??_-;_-@_-"/>
    <numFmt numFmtId="186" formatCode="_-* #,##0&quot;тг.&quot;_-;\-* #,##0&quot;тг.&quot;_-;_-* &quot;-&quot;&quot;тг.&quot;_-;_-@_-"/>
    <numFmt numFmtId="187" formatCode="#,##0;[Red]\-#,##0"/>
    <numFmt numFmtId="188" formatCode="#,##0.00_р_."/>
    <numFmt numFmtId="189" formatCode="#,##0.000"/>
    <numFmt numFmtId="190" formatCode="_-* #,##0_р_._-;\-* #,##0_р_._-;_-* &quot;-&quot;??_р_._-;_-@_-"/>
  </numFmts>
  <fonts count="120">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0"/>
      <name val="Times New Roman"/>
      <family val="1"/>
      <charset val="204"/>
    </font>
    <font>
      <sz val="10"/>
      <name val="Helv"/>
    </font>
    <font>
      <sz val="10"/>
      <color indexed="8"/>
      <name val="Arial"/>
      <family val="2"/>
    </font>
    <font>
      <sz val="10"/>
      <color indexed="8"/>
      <name val="MS Sans Serif"/>
      <family val="2"/>
      <charset val="204"/>
    </font>
    <font>
      <sz val="10"/>
      <name val="Helv"/>
      <charset val="204"/>
    </font>
    <font>
      <sz val="10"/>
      <name val="Arial Cyr"/>
      <family val="2"/>
      <charset val="204"/>
    </font>
    <font>
      <sz val="1"/>
      <color indexed="8"/>
      <name val="Courier"/>
      <family val="3"/>
    </font>
    <font>
      <sz val="1"/>
      <color indexed="8"/>
      <name val="Courier"/>
      <family val="1"/>
      <charset val="204"/>
    </font>
    <font>
      <b/>
      <sz val="1"/>
      <color indexed="8"/>
      <name val="Courier"/>
      <family val="3"/>
    </font>
    <font>
      <b/>
      <sz val="1"/>
      <color indexed="8"/>
      <name val="Courier"/>
      <family val="1"/>
      <charset val="204"/>
    </font>
    <font>
      <sz val="11"/>
      <color indexed="8"/>
      <name val="Calibri"/>
      <family val="2"/>
      <charset val="204"/>
    </font>
    <font>
      <sz val="11"/>
      <color indexed="9"/>
      <name val="Calibri"/>
      <family val="2"/>
      <charset val="204"/>
    </font>
    <font>
      <sz val="11"/>
      <color indexed="20"/>
      <name val="Calibri"/>
      <family val="2"/>
      <charset val="204"/>
    </font>
    <font>
      <sz val="9"/>
      <name val="Times New Roman"/>
      <family val="1"/>
    </font>
    <font>
      <sz val="10"/>
      <name val="Courier"/>
      <family val="3"/>
    </font>
    <font>
      <sz val="10"/>
      <name val="Courier"/>
      <family val="1"/>
      <charset val="204"/>
    </font>
    <font>
      <b/>
      <sz val="11"/>
      <color indexed="52"/>
      <name val="Calibri"/>
      <family val="2"/>
      <charset val="204"/>
    </font>
    <font>
      <b/>
      <sz val="11"/>
      <color indexed="9"/>
      <name val="Calibri"/>
      <family val="2"/>
      <charset val="204"/>
    </font>
    <font>
      <sz val="10"/>
      <name val="Arial"/>
      <family val="2"/>
    </font>
    <font>
      <sz val="10"/>
      <name val="MS Sans Serif"/>
      <family val="2"/>
      <charset val="204"/>
    </font>
    <font>
      <sz val="12"/>
      <name val="Tms Rmn"/>
      <charset val="204"/>
    </font>
    <font>
      <i/>
      <sz val="11"/>
      <color indexed="23"/>
      <name val="Calibri"/>
      <family val="2"/>
      <charset val="204"/>
    </font>
    <font>
      <sz val="10"/>
      <color indexed="62"/>
      <name val="Arial"/>
      <family val="2"/>
    </font>
    <font>
      <sz val="11"/>
      <color indexed="17"/>
      <name val="Calibri"/>
      <family val="2"/>
      <charset val="204"/>
    </font>
    <font>
      <sz val="8"/>
      <name val="Arial"/>
      <family val="2"/>
    </font>
    <font>
      <b/>
      <sz val="12"/>
      <name val="Arial"/>
      <family val="2"/>
    </font>
    <font>
      <b/>
      <sz val="10"/>
      <name val="Arial"/>
      <family val="2"/>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sz val="11"/>
      <color indexed="60"/>
      <name val="Calibri"/>
      <family val="2"/>
      <charset val="204"/>
    </font>
    <font>
      <b/>
      <i/>
      <sz val="16"/>
      <name val="Helv"/>
    </font>
    <font>
      <sz val="8"/>
      <name val="Helv"/>
      <charset val="204"/>
    </font>
    <font>
      <b/>
      <sz val="11"/>
      <color indexed="63"/>
      <name val="Calibri"/>
      <family val="2"/>
      <charset val="204"/>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charset val="204"/>
    </font>
    <font>
      <b/>
      <sz val="11"/>
      <color indexed="8"/>
      <name val="Calibri"/>
      <family val="2"/>
      <charset val="204"/>
    </font>
    <font>
      <sz val="11"/>
      <color indexed="10"/>
      <name val="Calibri"/>
      <family val="2"/>
      <charset val="204"/>
    </font>
    <font>
      <sz val="11"/>
      <color indexed="62"/>
      <name val="Calibri"/>
      <family val="2"/>
      <charset val="204"/>
    </font>
    <font>
      <b/>
      <sz val="10"/>
      <name val="Arial Cyr"/>
      <family val="2"/>
      <charset val="204"/>
    </font>
    <font>
      <b/>
      <sz val="10"/>
      <color indexed="12"/>
      <name val="Arial Cyr"/>
      <family val="2"/>
      <charset val="204"/>
    </font>
    <font>
      <sz val="10"/>
      <color theme="1"/>
      <name val="Calibri"/>
      <family val="2"/>
      <charset val="204"/>
      <scheme val="minor"/>
    </font>
    <font>
      <sz val="11"/>
      <color theme="1"/>
      <name val="Calibri"/>
      <family val="2"/>
      <scheme val="minor"/>
    </font>
    <font>
      <sz val="11"/>
      <color theme="1"/>
      <name val="Calibri"/>
      <family val="2"/>
      <charset val="204"/>
    </font>
    <font>
      <sz val="10"/>
      <name val="MS Sans Serif"/>
      <family val="2"/>
    </font>
    <font>
      <b/>
      <sz val="14"/>
      <name val="Times New Roman"/>
      <family val="1"/>
      <charset val="204"/>
    </font>
    <font>
      <sz val="11"/>
      <name val="Times New Roman"/>
      <family val="1"/>
      <charset val="204"/>
    </font>
    <font>
      <u/>
      <sz val="7.5"/>
      <color indexed="12"/>
      <name val="Arial"/>
      <family val="2"/>
      <charset val="204"/>
    </font>
    <font>
      <sz val="10"/>
      <name val="Arial Narrow"/>
      <family val="2"/>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b/>
      <sz val="8"/>
      <color indexed="81"/>
      <name val="Tahoma"/>
      <family val="2"/>
      <charset val="204"/>
    </font>
    <font>
      <sz val="8"/>
      <color indexed="81"/>
      <name val="Tahoma"/>
      <family val="2"/>
      <charset val="204"/>
    </font>
    <font>
      <sz val="14"/>
      <color indexed="81"/>
      <name val="Tahoma"/>
      <family val="2"/>
      <charset val="204"/>
    </font>
    <font>
      <sz val="10"/>
      <color rgb="FF000000"/>
      <name val="Segoe UI"/>
      <family val="2"/>
      <charset val="204"/>
    </font>
    <font>
      <sz val="11"/>
      <color rgb="FFFF0000"/>
      <name val="Calibri"/>
      <family val="2"/>
      <charset val="204"/>
      <scheme val="minor"/>
    </font>
    <font>
      <sz val="10"/>
      <color rgb="FFFF0000"/>
      <name val="Segoe UI"/>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indexed="8"/>
      <name val="Times New Roman"/>
      <family val="1"/>
      <charset val="204"/>
    </font>
    <font>
      <b/>
      <sz val="10"/>
      <color indexed="8"/>
      <name val="Times New Roman"/>
      <family val="1"/>
      <charset val="204"/>
    </font>
    <font>
      <b/>
      <sz val="10"/>
      <name val="Times New Roman"/>
      <family val="1"/>
      <charset val="204"/>
    </font>
    <font>
      <b/>
      <sz val="10"/>
      <color theme="1"/>
      <name val="Times New Roman"/>
      <family val="1"/>
      <charset val="204"/>
    </font>
    <font>
      <b/>
      <i/>
      <sz val="10"/>
      <color indexed="8"/>
      <name val="Times New Roman"/>
      <family val="1"/>
      <charset val="204"/>
    </font>
    <font>
      <b/>
      <sz val="10"/>
      <color theme="1"/>
      <name val="Calibri"/>
      <family val="2"/>
      <charset val="204"/>
      <scheme val="minor"/>
    </font>
    <font>
      <i/>
      <sz val="10"/>
      <color indexed="8"/>
      <name val="Times New Roman"/>
      <family val="1"/>
      <charset val="204"/>
    </font>
    <font>
      <sz val="10"/>
      <color theme="1"/>
      <name val="Times New Roman"/>
      <family val="1"/>
      <charset val="204"/>
    </font>
    <font>
      <sz val="10"/>
      <color rgb="FFFF0000"/>
      <name val="Times New Roman"/>
      <family val="1"/>
      <charset val="204"/>
    </font>
    <font>
      <sz val="10"/>
      <color rgb="FFFF0000"/>
      <name val="Calibri"/>
      <family val="2"/>
      <charset val="204"/>
      <scheme val="minor"/>
    </font>
    <font>
      <sz val="10"/>
      <name val="Times New Roman Cyr"/>
      <family val="1"/>
      <charset val="204"/>
    </font>
    <font>
      <sz val="10"/>
      <name val="Calibri"/>
      <family val="2"/>
      <charset val="204"/>
      <scheme val="minor"/>
    </font>
    <font>
      <sz val="10"/>
      <color rgb="FFFF0000"/>
      <name val="Times New Roman Cyr"/>
      <family val="1"/>
      <charset val="204"/>
    </font>
    <font>
      <b/>
      <i/>
      <sz val="10"/>
      <color rgb="FFFF0000"/>
      <name val="Times New Roman"/>
      <family val="1"/>
      <charset val="204"/>
    </font>
    <font>
      <sz val="10"/>
      <color rgb="FF000000"/>
      <name val="Times New Roman"/>
      <family val="1"/>
      <charset val="204"/>
    </font>
    <font>
      <sz val="11"/>
      <color indexed="8"/>
      <name val="Calibri"/>
      <family val="2"/>
      <scheme val="minor"/>
    </font>
    <font>
      <sz val="10"/>
      <name val="Arial"/>
      <family val="2"/>
      <charset val="204"/>
    </font>
  </fonts>
  <fills count="8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1"/>
        <bgColor indexed="11"/>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00"/>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right/>
      <top style="thin">
        <color indexed="49"/>
      </top>
      <bottom style="double">
        <color indexed="49"/>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style="thin">
        <color auto="1"/>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49"/>
      </top>
      <bottom style="double">
        <color indexed="49"/>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6817">
    <xf numFmtId="0" fontId="0" fillId="0" borderId="0"/>
    <xf numFmtId="0" fontId="2"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5" fillId="0" borderId="0"/>
    <xf numFmtId="4" fontId="6" fillId="0" borderId="3" applyNumberFormat="0" applyProtection="0">
      <alignment horizontal="right" vertical="center"/>
    </xf>
    <xf numFmtId="4" fontId="6" fillId="3" borderId="3" applyNumberFormat="0" applyProtection="0">
      <alignment vertical="center"/>
    </xf>
    <xf numFmtId="0" fontId="2" fillId="4" borderId="3" applyNumberFormat="0" applyProtection="0">
      <alignment horizontal="left" vertical="center" indent="1"/>
    </xf>
    <xf numFmtId="4" fontId="6" fillId="5" borderId="3" applyNumberFormat="0" applyProtection="0">
      <alignment horizontal="right" vertical="center"/>
    </xf>
    <xf numFmtId="0" fontId="1" fillId="0" borderId="0"/>
    <xf numFmtId="0" fontId="2"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0" borderId="0"/>
    <xf numFmtId="43" fontId="1" fillId="0" borderId="0" applyFont="0" applyFill="0" applyBorder="0" applyAlignment="0" applyProtection="0"/>
    <xf numFmtId="9" fontId="2" fillId="0" borderId="0" applyFont="0" applyFill="0" applyBorder="0" applyAlignment="0" applyProtection="0"/>
    <xf numFmtId="0" fontId="7" fillId="0" borderId="0"/>
    <xf numFmtId="0" fontId="8" fillId="0" borderId="0"/>
    <xf numFmtId="0" fontId="9" fillId="0" borderId="0"/>
    <xf numFmtId="0" fontId="5" fillId="0" borderId="0"/>
    <xf numFmtId="0" fontId="8" fillId="0" borderId="0"/>
    <xf numFmtId="0" fontId="8" fillId="0" borderId="0"/>
    <xf numFmtId="0" fontId="8" fillId="0" borderId="0"/>
    <xf numFmtId="0" fontId="5" fillId="0" borderId="0"/>
    <xf numFmtId="0" fontId="5" fillId="0" borderId="0"/>
    <xf numFmtId="0" fontId="5" fillId="0" borderId="0"/>
    <xf numFmtId="0" fontId="10" fillId="0" borderId="4">
      <protection locked="0"/>
    </xf>
    <xf numFmtId="0" fontId="10" fillId="0" borderId="4">
      <protection locked="0"/>
    </xf>
    <xf numFmtId="0" fontId="11" fillId="0" borderId="4">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44" fontId="10" fillId="0" borderId="0">
      <protection locked="0"/>
    </xf>
    <xf numFmtId="44" fontId="10" fillId="0" borderId="0">
      <protection locked="0"/>
    </xf>
    <xf numFmtId="44" fontId="11" fillId="0" borderId="0">
      <protection locked="0"/>
    </xf>
    <xf numFmtId="0" fontId="12" fillId="0" borderId="0">
      <protection locked="0"/>
    </xf>
    <xf numFmtId="0" fontId="12" fillId="0" borderId="0">
      <protection locked="0"/>
    </xf>
    <xf numFmtId="0" fontId="13" fillId="0" borderId="0">
      <protection locked="0"/>
    </xf>
    <xf numFmtId="0" fontId="12" fillId="0" borderId="0">
      <protection locked="0"/>
    </xf>
    <xf numFmtId="0" fontId="12" fillId="0" borderId="0">
      <protection locked="0"/>
    </xf>
    <xf numFmtId="0" fontId="13" fillId="0" borderId="0">
      <protection locked="0"/>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6" fillId="7" borderId="0" applyNumberFormat="0" applyBorder="0" applyAlignment="0" applyProtection="0"/>
    <xf numFmtId="165" fontId="17" fillId="0" borderId="0" applyFill="0" applyBorder="0" applyAlignment="0"/>
    <xf numFmtId="166" fontId="17" fillId="0" borderId="0" applyFill="0" applyBorder="0" applyAlignment="0"/>
    <xf numFmtId="167" fontId="17" fillId="0" borderId="0" applyFill="0" applyBorder="0" applyAlignment="0"/>
    <xf numFmtId="168" fontId="18" fillId="0" borderId="0" applyFill="0" applyBorder="0" applyAlignment="0"/>
    <xf numFmtId="168" fontId="18" fillId="0" borderId="0" applyFill="0" applyBorder="0" applyAlignment="0"/>
    <xf numFmtId="168" fontId="19" fillId="0" borderId="0" applyFill="0" applyBorder="0" applyAlignment="0"/>
    <xf numFmtId="169" fontId="18" fillId="0" borderId="0" applyFill="0" applyBorder="0" applyAlignment="0"/>
    <xf numFmtId="169" fontId="18" fillId="0" borderId="0" applyFill="0" applyBorder="0" applyAlignment="0"/>
    <xf numFmtId="169" fontId="19"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0" fillId="24" borderId="5" applyNumberFormat="0" applyAlignment="0" applyProtection="0"/>
    <xf numFmtId="0" fontId="21" fillId="25" borderId="6" applyNumberFormat="0" applyAlignment="0" applyProtection="0"/>
    <xf numFmtId="0" fontId="22" fillId="0" borderId="0" applyFont="0" applyFill="0" applyBorder="0" applyAlignment="0" applyProtection="0"/>
    <xf numFmtId="165" fontId="17" fillId="0" borderId="0" applyFont="0" applyFill="0" applyBorder="0" applyAlignment="0" applyProtection="0"/>
    <xf numFmtId="171" fontId="17"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66" fontId="17" fillId="0" borderId="0" applyFont="0" applyFill="0" applyBorder="0" applyAlignment="0" applyProtection="0"/>
    <xf numFmtId="170" fontId="19"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4" fontId="6" fillId="0" borderId="0" applyFill="0" applyBorder="0" applyAlignment="0"/>
    <xf numFmtId="174" fontId="2" fillId="2" borderId="0" applyFont="0" applyFill="0" applyBorder="0" applyAlignment="0" applyProtection="0"/>
    <xf numFmtId="174" fontId="2" fillId="2" borderId="0" applyFont="0" applyFill="0" applyBorder="0" applyAlignment="0" applyProtection="0"/>
    <xf numFmtId="38" fontId="23" fillId="0" borderId="7">
      <alignment vertical="center"/>
    </xf>
    <xf numFmtId="38" fontId="23" fillId="0" borderId="7">
      <alignment vertical="center"/>
    </xf>
    <xf numFmtId="0" fontId="24" fillId="0" borderId="0" applyNumberFormat="0" applyFill="0" applyBorder="0" applyAlignment="0" applyProtection="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25" fillId="0" borderId="0" applyNumberFormat="0" applyFill="0" applyBorder="0" applyAlignment="0" applyProtection="0"/>
    <xf numFmtId="10" fontId="26" fillId="26" borderId="1" applyNumberFormat="0" applyFill="0" applyBorder="0" applyAlignment="0" applyProtection="0">
      <protection locked="0"/>
    </xf>
    <xf numFmtId="0" fontId="27" fillId="8" borderId="0" applyNumberFormat="0" applyBorder="0" applyAlignment="0" applyProtection="0"/>
    <xf numFmtId="38" fontId="28" fillId="27" borderId="0" applyNumberFormat="0" applyBorder="0" applyAlignment="0" applyProtection="0"/>
    <xf numFmtId="0" fontId="29" fillId="0" borderId="8" applyNumberFormat="0" applyAlignment="0" applyProtection="0">
      <alignment horizontal="left" vertical="center"/>
    </xf>
    <xf numFmtId="0" fontId="29" fillId="0" borderId="2">
      <alignment horizontal="left" vertical="center"/>
    </xf>
    <xf numFmtId="14" fontId="30" fillId="28" borderId="9">
      <alignment horizontal="center" vertical="center" wrapText="1"/>
    </xf>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175" fontId="2" fillId="3" borderId="1" applyNumberFormat="0" applyFont="0" applyAlignment="0">
      <protection locked="0"/>
    </xf>
    <xf numFmtId="10" fontId="28" fillId="29" borderId="1" applyNumberFormat="0" applyBorder="0" applyAlignment="0" applyProtection="0"/>
    <xf numFmtId="175" fontId="2" fillId="3" borderId="1" applyNumberFormat="0" applyFont="0" applyAlignment="0">
      <protection locked="0"/>
    </xf>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34" fillId="0" borderId="13" applyNumberFormat="0" applyFill="0" applyAlignment="0" applyProtection="0"/>
    <xf numFmtId="0" fontId="35" fillId="30" borderId="0" applyNumberFormat="0" applyBorder="0" applyAlignment="0" applyProtection="0"/>
    <xf numFmtId="176" fontId="36" fillId="0" borderId="0"/>
    <xf numFmtId="177" fontId="2" fillId="0" borderId="0"/>
    <xf numFmtId="0" fontId="2" fillId="0" borderId="0"/>
    <xf numFmtId="0" fontId="37" fillId="0" borderId="0"/>
    <xf numFmtId="0" fontId="5" fillId="0" borderId="0"/>
    <xf numFmtId="0" fontId="3" fillId="31" borderId="14" applyNumberFormat="0" applyFont="0" applyAlignment="0" applyProtection="0"/>
    <xf numFmtId="178" fontId="2" fillId="2" borderId="0"/>
    <xf numFmtId="178" fontId="2" fillId="2" borderId="0"/>
    <xf numFmtId="0" fontId="38" fillId="24" borderId="3" applyNumberFormat="0" applyAlignment="0" applyProtection="0"/>
    <xf numFmtId="0" fontId="39" fillId="2" borderId="0"/>
    <xf numFmtId="179" fontId="2" fillId="0" borderId="0" applyFont="0" applyFill="0" applyBorder="0" applyAlignment="0" applyProtection="0"/>
    <xf numFmtId="179" fontId="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9" fillId="0" borderId="0" applyFont="0" applyFill="0" applyBorder="0" applyAlignment="0" applyProtection="0"/>
    <xf numFmtId="171" fontId="1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80" fontId="19" fillId="0" borderId="0" applyFont="0" applyFill="0" applyBorder="0" applyAlignment="0" applyProtection="0"/>
    <xf numFmtId="181" fontId="5" fillId="0" borderId="0"/>
    <xf numFmtId="182" fontId="5" fillId="0" borderId="0"/>
    <xf numFmtId="165" fontId="17" fillId="0" borderId="0" applyFill="0" applyBorder="0" applyAlignment="0"/>
    <xf numFmtId="166" fontId="17" fillId="0" borderId="0" applyFill="0" applyBorder="0" applyAlignment="0"/>
    <xf numFmtId="165" fontId="17" fillId="0" borderId="0" applyFill="0" applyBorder="0" applyAlignment="0"/>
    <xf numFmtId="170" fontId="18" fillId="0" borderId="0" applyFill="0" applyBorder="0" applyAlignment="0"/>
    <xf numFmtId="170" fontId="18" fillId="0" borderId="0" applyFill="0" applyBorder="0" applyAlignment="0"/>
    <xf numFmtId="170" fontId="19" fillId="0" borderId="0" applyFill="0" applyBorder="0" applyAlignment="0"/>
    <xf numFmtId="166" fontId="17" fillId="0" borderId="0" applyFill="0" applyBorder="0" applyAlignment="0"/>
    <xf numFmtId="0" fontId="40" fillId="0" borderId="0" applyNumberFormat="0">
      <alignment horizontal="left"/>
    </xf>
    <xf numFmtId="3" fontId="9" fillId="0" borderId="0" applyFont="0" applyFill="0" applyBorder="0" applyAlignment="0"/>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4" fontId="6" fillId="5" borderId="15" applyNumberFormat="0" applyProtection="0">
      <alignment horizontal="left" vertical="center" indent="1"/>
    </xf>
    <xf numFmtId="4" fontId="43" fillId="42" borderId="0" applyNumberFormat="0" applyProtection="0">
      <alignment horizontal="left" vertical="center" indent="1"/>
    </xf>
    <xf numFmtId="4" fontId="43" fillId="42" borderId="0"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0" borderId="3" applyNumberFormat="0" applyProtection="0">
      <alignment horizontal="right" vertical="center"/>
    </xf>
    <xf numFmtId="4" fontId="41" fillId="5" borderId="3" applyNumberFormat="0" applyProtection="0">
      <alignment horizontal="righ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0" fontId="45" fillId="0" borderId="0"/>
    <xf numFmtId="4" fontId="46" fillId="5" borderId="3" applyNumberFormat="0" applyProtection="0">
      <alignment horizontal="right" vertical="center"/>
    </xf>
    <xf numFmtId="183" fontId="47" fillId="0" borderId="1">
      <alignment horizontal="left" vertical="center"/>
      <protection locked="0"/>
    </xf>
    <xf numFmtId="0" fontId="5" fillId="0" borderId="0"/>
    <xf numFmtId="49" fontId="6" fillId="0" borderId="0" applyFill="0" applyBorder="0" applyAlignment="0"/>
    <xf numFmtId="180" fontId="18" fillId="0" borderId="0" applyFill="0" applyBorder="0" applyAlignment="0"/>
    <xf numFmtId="180" fontId="18" fillId="0" borderId="0" applyFill="0" applyBorder="0" applyAlignment="0"/>
    <xf numFmtId="180" fontId="19" fillId="0" borderId="0" applyFill="0" applyBorder="0" applyAlignment="0"/>
    <xf numFmtId="184" fontId="18" fillId="0" borderId="0" applyFill="0" applyBorder="0" applyAlignment="0"/>
    <xf numFmtId="184" fontId="18" fillId="0" borderId="0" applyFill="0" applyBorder="0" applyAlignment="0"/>
    <xf numFmtId="184" fontId="19" fillId="0" borderId="0" applyFill="0" applyBorder="0" applyAlignment="0"/>
    <xf numFmtId="0" fontId="48" fillId="0" borderId="0" applyFill="0" applyBorder="0" applyProtection="0">
      <alignment horizontal="left" vertical="top"/>
    </xf>
    <xf numFmtId="0" fontId="49" fillId="0" borderId="0" applyNumberFormat="0" applyFill="0" applyBorder="0" applyAlignment="0" applyProtection="0"/>
    <xf numFmtId="0" fontId="50" fillId="0" borderId="16" applyNumberFormat="0" applyFill="0" applyAlignment="0" applyProtection="0"/>
    <xf numFmtId="0" fontId="51" fillId="0" borderId="0" applyNumberFormat="0" applyFill="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9" fillId="0" borderId="17">
      <protection locked="0"/>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53" fillId="27" borderId="18"/>
    <xf numFmtId="14" fontId="9" fillId="0" borderId="0">
      <alignment horizontal="right"/>
    </xf>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54" fillId="28" borderId="17"/>
    <xf numFmtId="0" fontId="2" fillId="0" borderId="1">
      <alignment horizontal="right"/>
    </xf>
    <xf numFmtId="0" fontId="2" fillId="0" borderId="1">
      <alignment horizontal="right"/>
    </xf>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0"/>
    <xf numFmtId="0" fontId="2" fillId="0" borderId="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21" fillId="25" borderId="6" applyNumberFormat="0" applyAlignment="0" applyProtection="0"/>
    <xf numFmtId="0" fontId="49" fillId="0" borderId="0" applyNumberFormat="0" applyFill="0" applyBorder="0" applyAlignment="0" applyProtection="0"/>
    <xf numFmtId="0" fontId="2" fillId="0" borderId="1"/>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23" fillId="0" borderId="0"/>
    <xf numFmtId="0" fontId="14" fillId="0" borderId="0"/>
    <xf numFmtId="0" fontId="2" fillId="0" borderId="0"/>
    <xf numFmtId="0" fontId="2" fillId="0" borderId="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 fillId="31" borderId="1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0" fontId="3" fillId="0" borderId="0">
      <alignment vertical="justify"/>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3" fillId="0" borderId="0" applyFont="0" applyFill="0" applyBorder="0" applyAlignment="0" applyProtection="0"/>
    <xf numFmtId="44"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4" fontId="2" fillId="0" borderId="0" applyFont="0" applyFill="0" applyBorder="0" applyAlignment="0" applyProtection="0"/>
    <xf numFmtId="185" fontId="3"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 fontId="2" fillId="0" borderId="1"/>
    <xf numFmtId="4" fontId="2" fillId="0" borderId="1"/>
    <xf numFmtId="44" fontId="10" fillId="0" borderId="0">
      <protection locked="0"/>
    </xf>
    <xf numFmtId="44" fontId="10" fillId="0" borderId="0">
      <protection locked="0"/>
    </xf>
    <xf numFmtId="44" fontId="11" fillId="0" borderId="0">
      <protection locked="0"/>
    </xf>
    <xf numFmtId="164" fontId="2" fillId="0" borderId="0" applyFont="0" applyFill="0" applyBorder="0" applyAlignment="0" applyProtection="0"/>
    <xf numFmtId="0" fontId="3" fillId="0" borderId="0"/>
    <xf numFmtId="0" fontId="2" fillId="0" borderId="0"/>
    <xf numFmtId="0" fontId="1" fillId="0" borderId="0"/>
    <xf numFmtId="0" fontId="2" fillId="0" borderId="0"/>
    <xf numFmtId="0" fontId="3" fillId="0" borderId="0"/>
    <xf numFmtId="185" fontId="3" fillId="0" borderId="0" applyFont="0" applyFill="0" applyBorder="0" applyAlignment="0" applyProtection="0"/>
    <xf numFmtId="0" fontId="2" fillId="0" borderId="0"/>
    <xf numFmtId="4" fontId="6" fillId="5" borderId="3" applyNumberFormat="0" applyProtection="0">
      <alignment horizontal="right" vertical="center"/>
    </xf>
    <xf numFmtId="0" fontId="2" fillId="0" borderId="0"/>
    <xf numFmtId="0" fontId="2" fillId="0" borderId="0"/>
    <xf numFmtId="0" fontId="2" fillId="4" borderId="3" applyNumberFormat="0" applyProtection="0">
      <alignment horizontal="left" vertical="center" indent="1"/>
    </xf>
    <xf numFmtId="0" fontId="3" fillId="0" borderId="0"/>
    <xf numFmtId="0" fontId="3" fillId="0" borderId="0"/>
    <xf numFmtId="0" fontId="2" fillId="0" borderId="0"/>
    <xf numFmtId="0" fontId="23" fillId="0" borderId="0"/>
    <xf numFmtId="0" fontId="3" fillId="0" borderId="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4" borderId="3" applyNumberFormat="0" applyProtection="0">
      <alignment horizontal="left" vertical="center" indent="1"/>
    </xf>
    <xf numFmtId="0" fontId="2" fillId="0" borderId="0"/>
    <xf numFmtId="0" fontId="2" fillId="0" borderId="3" applyNumberFormat="0" applyProtection="0">
      <alignment horizontal="left" vertical="center"/>
    </xf>
    <xf numFmtId="0" fontId="2" fillId="0" borderId="0"/>
    <xf numFmtId="9" fontId="2" fillId="0" borderId="0" applyFont="0" applyFill="0" applyBorder="0" applyAlignment="0" applyProtection="0"/>
    <xf numFmtId="173" fontId="2" fillId="2" borderId="0" applyFont="0" applyFill="0" applyBorder="0" applyAlignment="0" applyProtection="0"/>
    <xf numFmtId="173" fontId="2" fillId="2" borderId="0" applyFont="0" applyFill="0" applyBorder="0" applyAlignment="0" applyProtection="0"/>
    <xf numFmtId="174" fontId="2" fillId="2" borderId="0" applyFont="0" applyFill="0" applyBorder="0" applyAlignment="0" applyProtection="0"/>
    <xf numFmtId="174" fontId="2" fillId="2"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7" fontId="2" fillId="0" borderId="0"/>
    <xf numFmtId="178" fontId="2" fillId="2" borderId="0"/>
    <xf numFmtId="178" fontId="2" fillId="2" borderId="0"/>
    <xf numFmtId="179" fontId="2" fillId="0" borderId="0" applyFont="0" applyFill="0" applyBorder="0" applyAlignment="0" applyProtection="0"/>
    <xf numFmtId="17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1">
      <alignment horizontal="right"/>
    </xf>
    <xf numFmtId="0" fontId="2" fillId="0" borderId="1">
      <alignment horizontal="right"/>
    </xf>
    <xf numFmtId="0" fontId="2" fillId="0" borderId="0"/>
    <xf numFmtId="0" fontId="2" fillId="0" borderId="0"/>
    <xf numFmtId="0" fontId="2" fillId="0" borderId="1"/>
    <xf numFmtId="0" fontId="2" fillId="0" borderId="0"/>
    <xf numFmtId="0" fontId="2" fillId="0" borderId="0"/>
    <xf numFmtId="0" fontId="2" fillId="31" borderId="1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 fontId="2" fillId="0" borderId="1"/>
    <xf numFmtId="4" fontId="2" fillId="0" borderId="1"/>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4" borderId="3" applyNumberFormat="0" applyProtection="0">
      <alignment horizontal="left" vertical="center" indent="1"/>
    </xf>
    <xf numFmtId="0" fontId="1" fillId="0" borderId="0"/>
    <xf numFmtId="0" fontId="3" fillId="0" borderId="0"/>
    <xf numFmtId="0" fontId="3" fillId="0" borderId="0"/>
    <xf numFmtId="0" fontId="57" fillId="0" borderId="0"/>
    <xf numFmtId="0" fontId="3" fillId="0" borderId="0"/>
    <xf numFmtId="0" fontId="3" fillId="0" borderId="0"/>
    <xf numFmtId="0" fontId="1" fillId="0" borderId="0"/>
    <xf numFmtId="0" fontId="3" fillId="0" borderId="0"/>
    <xf numFmtId="0" fontId="2" fillId="0" borderId="0"/>
    <xf numFmtId="0" fontId="57" fillId="0" borderId="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0" fontId="2" fillId="0" borderId="0"/>
    <xf numFmtId="9" fontId="14" fillId="0" borderId="0" applyFont="0" applyFill="0" applyBorder="0" applyAlignment="0" applyProtection="0"/>
    <xf numFmtId="0" fontId="3" fillId="0" borderId="0"/>
    <xf numFmtId="0" fontId="2" fillId="0" borderId="0"/>
    <xf numFmtId="0" fontId="3"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57" fillId="0" borderId="0"/>
    <xf numFmtId="43" fontId="56" fillId="0" borderId="0" applyFont="0" applyFill="0" applyBorder="0" applyAlignment="0" applyProtection="0"/>
    <xf numFmtId="0" fontId="56" fillId="0" borderId="0"/>
    <xf numFmtId="0" fontId="1" fillId="0" borderId="0"/>
    <xf numFmtId="0" fontId="58" fillId="0" borderId="0"/>
    <xf numFmtId="0" fontId="3" fillId="0" borderId="0"/>
    <xf numFmtId="0" fontId="2" fillId="0" borderId="0"/>
    <xf numFmtId="0" fontId="1" fillId="0" borderId="0"/>
    <xf numFmtId="0" fontId="55" fillId="0" borderId="0"/>
    <xf numFmtId="164" fontId="2" fillId="0" borderId="0" applyFont="0" applyFill="0" applyBorder="0" applyAlignment="0" applyProtection="0"/>
    <xf numFmtId="0" fontId="1" fillId="0" borderId="0"/>
    <xf numFmtId="0" fontId="1" fillId="0" borderId="0"/>
    <xf numFmtId="0" fontId="1" fillId="0" borderId="0"/>
    <xf numFmtId="0" fontId="2" fillId="0" borderId="0"/>
    <xf numFmtId="175" fontId="2" fillId="3" borderId="1" applyNumberFormat="0" applyFont="0" applyAlignment="0">
      <protection locked="0"/>
    </xf>
    <xf numFmtId="0" fontId="11" fillId="0" borderId="4">
      <protection locked="0"/>
    </xf>
    <xf numFmtId="0" fontId="2" fillId="0" borderId="0"/>
    <xf numFmtId="186" fontId="10" fillId="0" borderId="0">
      <protection locked="0"/>
    </xf>
    <xf numFmtId="0" fontId="11" fillId="0" borderId="4">
      <protection locked="0"/>
    </xf>
    <xf numFmtId="0" fontId="2" fillId="0" borderId="0"/>
    <xf numFmtId="0" fontId="11" fillId="0" borderId="4">
      <protection locked="0"/>
    </xf>
    <xf numFmtId="0" fontId="5" fillId="0" borderId="0"/>
    <xf numFmtId="0" fontId="8" fillId="0" borderId="0"/>
    <xf numFmtId="175" fontId="2" fillId="3" borderId="1" applyNumberFormat="0" applyFont="0" applyAlignment="0">
      <protection locked="0"/>
    </xf>
    <xf numFmtId="186" fontId="10" fillId="0" borderId="0">
      <protection locked="0"/>
    </xf>
    <xf numFmtId="186" fontId="10" fillId="0" borderId="0">
      <protection locked="0"/>
    </xf>
    <xf numFmtId="0" fontId="12" fillId="0" borderId="0">
      <protection locked="0"/>
    </xf>
    <xf numFmtId="0" fontId="12" fillId="0" borderId="0">
      <protection locked="0"/>
    </xf>
    <xf numFmtId="0" fontId="3" fillId="2" borderId="1" applyNumberFormat="0" applyAlignment="0">
      <alignment horizontal="left"/>
    </xf>
    <xf numFmtId="0" fontId="3" fillId="2" borderId="1" applyNumberFormat="0" applyAlignment="0">
      <alignment horizontal="left"/>
    </xf>
    <xf numFmtId="38" fontId="62" fillId="0" borderId="19" applyBorder="0">
      <alignment horizontal="right"/>
      <protection locked="0"/>
    </xf>
    <xf numFmtId="0" fontId="2" fillId="4" borderId="3" applyNumberFormat="0" applyProtection="0">
      <alignment horizontal="left" vertical="center" indent="1"/>
    </xf>
    <xf numFmtId="0" fontId="22" fillId="0" borderId="0"/>
    <xf numFmtId="0" fontId="52" fillId="11" borderId="5" applyNumberFormat="0" applyAlignment="0" applyProtection="0"/>
    <xf numFmtId="175" fontId="2" fillId="3" borderId="1" applyNumberFormat="0" applyFont="0" applyAlignment="0">
      <protection locked="0"/>
    </xf>
    <xf numFmtId="0" fontId="61" fillId="0" borderId="0" applyNumberFormat="0" applyFill="0" applyBorder="0" applyAlignment="0" applyProtection="0">
      <alignment vertical="top"/>
      <protection locked="0"/>
    </xf>
    <xf numFmtId="175" fontId="2" fillId="3" borderId="1" applyNumberFormat="0" applyFont="0" applyAlignment="0">
      <protection locked="0"/>
    </xf>
    <xf numFmtId="0" fontId="42" fillId="48" borderId="0"/>
    <xf numFmtId="0" fontId="18" fillId="47" borderId="0"/>
    <xf numFmtId="41" fontId="9" fillId="46" borderId="18">
      <alignment vertical="center"/>
    </xf>
    <xf numFmtId="0" fontId="10" fillId="0" borderId="4">
      <protection locked="0"/>
    </xf>
    <xf numFmtId="186" fontId="10" fillId="0" borderId="0">
      <protection locked="0"/>
    </xf>
    <xf numFmtId="0" fontId="5" fillId="0" borderId="0"/>
    <xf numFmtId="0" fontId="10" fillId="0" borderId="0">
      <protection locked="0"/>
    </xf>
    <xf numFmtId="0" fontId="10" fillId="0" borderId="0">
      <protection locked="0"/>
    </xf>
    <xf numFmtId="0" fontId="10" fillId="0" borderId="4">
      <protection locked="0"/>
    </xf>
    <xf numFmtId="0" fontId="10" fillId="0" borderId="0">
      <protection locked="0"/>
    </xf>
    <xf numFmtId="0" fontId="5" fillId="0" borderId="0"/>
    <xf numFmtId="0" fontId="9" fillId="0" borderId="0"/>
    <xf numFmtId="0" fontId="9" fillId="0" borderId="0"/>
    <xf numFmtId="0" fontId="9" fillId="0" borderId="0"/>
    <xf numFmtId="0" fontId="10" fillId="0" borderId="0">
      <protection locked="0"/>
    </xf>
    <xf numFmtId="0" fontId="10" fillId="0" borderId="4">
      <protection locked="0"/>
    </xf>
    <xf numFmtId="0" fontId="10" fillId="0" borderId="0">
      <protection locked="0"/>
    </xf>
    <xf numFmtId="0" fontId="8" fillId="0" borderId="0"/>
    <xf numFmtId="0" fontId="9" fillId="0" borderId="0"/>
    <xf numFmtId="0" fontId="11" fillId="0" borderId="0">
      <protection locked="0"/>
    </xf>
    <xf numFmtId="0" fontId="11" fillId="0" borderId="0">
      <protection locked="0"/>
    </xf>
    <xf numFmtId="0" fontId="5" fillId="0" borderId="0"/>
    <xf numFmtId="0" fontId="5" fillId="0" borderId="0"/>
    <xf numFmtId="0" fontId="5" fillId="0" borderId="0"/>
    <xf numFmtId="0" fontId="9" fillId="0" borderId="0"/>
    <xf numFmtId="0" fontId="5" fillId="0" borderId="0"/>
    <xf numFmtId="0" fontId="5" fillId="0" borderId="0"/>
    <xf numFmtId="0" fontId="2" fillId="0" borderId="0"/>
    <xf numFmtId="0" fontId="2" fillId="0" borderId="0"/>
    <xf numFmtId="0" fontId="5" fillId="0" borderId="0"/>
    <xf numFmtId="0" fontId="8" fillId="0" borderId="0"/>
    <xf numFmtId="0" fontId="5" fillId="0" borderId="0"/>
    <xf numFmtId="0" fontId="5" fillId="0" borderId="0"/>
    <xf numFmtId="0" fontId="9" fillId="0" borderId="0"/>
    <xf numFmtId="0" fontId="9" fillId="0" borderId="0"/>
    <xf numFmtId="0" fontId="11" fillId="0" borderId="0">
      <protection locked="0"/>
    </xf>
    <xf numFmtId="0" fontId="5" fillId="0" borderId="0"/>
    <xf numFmtId="0" fontId="11" fillId="0" borderId="0">
      <protection locked="0"/>
    </xf>
    <xf numFmtId="0" fontId="10" fillId="0" borderId="0">
      <protection locked="0"/>
    </xf>
    <xf numFmtId="0" fontId="12" fillId="0" borderId="0">
      <protection locked="0"/>
    </xf>
    <xf numFmtId="0" fontId="12" fillId="0" borderId="0">
      <protection locked="0"/>
    </xf>
    <xf numFmtId="0" fontId="10" fillId="0" borderId="0">
      <protection locked="0"/>
    </xf>
    <xf numFmtId="0" fontId="10" fillId="0" borderId="4">
      <protection locked="0"/>
    </xf>
    <xf numFmtId="0" fontId="10" fillId="0" borderId="0">
      <protection locked="0"/>
    </xf>
    <xf numFmtId="0" fontId="9" fillId="0" borderId="0"/>
    <xf numFmtId="0" fontId="10" fillId="0" borderId="0">
      <protection locked="0"/>
    </xf>
    <xf numFmtId="0" fontId="10" fillId="0" borderId="0">
      <protection locked="0"/>
    </xf>
    <xf numFmtId="0" fontId="42" fillId="45" borderId="0"/>
    <xf numFmtId="0" fontId="5" fillId="0" borderId="0"/>
    <xf numFmtId="0" fontId="9" fillId="0" borderId="0"/>
    <xf numFmtId="0" fontId="11" fillId="0" borderId="0">
      <protection locked="0"/>
    </xf>
    <xf numFmtId="0" fontId="11" fillId="0" borderId="4">
      <protection locked="0"/>
    </xf>
    <xf numFmtId="0" fontId="10" fillId="0" borderId="0">
      <protection locked="0"/>
    </xf>
    <xf numFmtId="0" fontId="11" fillId="0" borderId="0">
      <protection locked="0"/>
    </xf>
    <xf numFmtId="0" fontId="11" fillId="0" borderId="0">
      <protection locked="0"/>
    </xf>
    <xf numFmtId="0" fontId="5" fillId="0" borderId="0"/>
    <xf numFmtId="0" fontId="23" fillId="0" borderId="0" applyNumberFormat="0" applyFont="0" applyFill="0" applyBorder="0" applyAlignment="0" applyProtection="0">
      <alignment vertical="top"/>
    </xf>
    <xf numFmtId="0" fontId="23" fillId="0" borderId="0" applyNumberFormat="0" applyFont="0" applyFill="0" applyBorder="0" applyAlignment="0" applyProtection="0">
      <alignment vertical="top"/>
    </xf>
    <xf numFmtId="3" fontId="60" fillId="0" borderId="0" applyFont="0" applyFill="0" applyBorder="0" applyAlignment="0">
      <alignment horizontal="right" vertical="center"/>
    </xf>
    <xf numFmtId="0" fontId="59" fillId="0" borderId="0"/>
    <xf numFmtId="41" fontId="9" fillId="46" borderId="18">
      <alignment vertical="center"/>
    </xf>
    <xf numFmtId="0" fontId="10" fillId="0" borderId="4">
      <protection locked="0"/>
    </xf>
    <xf numFmtId="186" fontId="10" fillId="0" borderId="0">
      <protection locked="0"/>
    </xf>
    <xf numFmtId="0" fontId="10" fillId="0" borderId="0">
      <protection locked="0"/>
    </xf>
    <xf numFmtId="0" fontId="5" fillId="0" borderId="0"/>
    <xf numFmtId="0" fontId="8" fillId="0" borderId="0"/>
    <xf numFmtId="0" fontId="10" fillId="0" borderId="0">
      <protection locked="0"/>
    </xf>
    <xf numFmtId="0" fontId="10" fillId="0" borderId="0">
      <protection locked="0"/>
    </xf>
    <xf numFmtId="0" fontId="11" fillId="0" borderId="0">
      <protection locked="0"/>
    </xf>
    <xf numFmtId="0" fontId="10" fillId="0" borderId="0">
      <protection locked="0"/>
    </xf>
    <xf numFmtId="0" fontId="11" fillId="0" borderId="0">
      <protection locked="0"/>
    </xf>
    <xf numFmtId="186" fontId="10" fillId="0" borderId="0">
      <protection locked="0"/>
    </xf>
    <xf numFmtId="0" fontId="11" fillId="0" borderId="0">
      <protection locked="0"/>
    </xf>
    <xf numFmtId="0" fontId="2" fillId="0" borderId="0"/>
    <xf numFmtId="0" fontId="10" fillId="0" borderId="4">
      <protection locked="0"/>
    </xf>
    <xf numFmtId="0" fontId="10" fillId="0" borderId="0">
      <protection locked="0"/>
    </xf>
    <xf numFmtId="0" fontId="11" fillId="0" borderId="0">
      <protection locked="0"/>
    </xf>
    <xf numFmtId="0" fontId="9" fillId="0" borderId="0"/>
    <xf numFmtId="0" fontId="11" fillId="0" borderId="0">
      <protection locked="0"/>
    </xf>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11" fillId="0" borderId="0">
      <protection locked="0"/>
    </xf>
    <xf numFmtId="0" fontId="8" fillId="0" borderId="0"/>
    <xf numFmtId="0" fontId="5" fillId="0" borderId="0"/>
    <xf numFmtId="0" fontId="11" fillId="0" borderId="4">
      <protection locked="0"/>
    </xf>
    <xf numFmtId="0" fontId="11" fillId="0" borderId="0">
      <protection locked="0"/>
    </xf>
    <xf numFmtId="186" fontId="10" fillId="0" borderId="0">
      <protection locked="0"/>
    </xf>
    <xf numFmtId="0" fontId="10" fillId="0" borderId="4">
      <protection locked="0"/>
    </xf>
    <xf numFmtId="0" fontId="12" fillId="0" borderId="0">
      <protection locked="0"/>
    </xf>
    <xf numFmtId="0" fontId="18" fillId="45" borderId="0"/>
    <xf numFmtId="0" fontId="9" fillId="0" borderId="0"/>
    <xf numFmtId="0" fontId="12" fillId="0" borderId="0">
      <protection locked="0"/>
    </xf>
    <xf numFmtId="0" fontId="5" fillId="0" borderId="0"/>
    <xf numFmtId="0" fontId="11" fillId="0" borderId="0">
      <protection locked="0"/>
    </xf>
    <xf numFmtId="0" fontId="1" fillId="0" borderId="0"/>
    <xf numFmtId="0" fontId="3" fillId="0" borderId="0"/>
    <xf numFmtId="175" fontId="2" fillId="3" borderId="1" applyNumberFormat="0" applyFont="0" applyAlignment="0">
      <protection locked="0"/>
    </xf>
    <xf numFmtId="43" fontId="63" fillId="0" borderId="0" applyFont="0" applyFill="0" applyBorder="0" applyAlignment="0" applyProtection="0"/>
    <xf numFmtId="43" fontId="14" fillId="0" borderId="0" applyFont="0" applyFill="0" applyBorder="0" applyAlignment="0" applyProtection="0"/>
    <xf numFmtId="175" fontId="2" fillId="3" borderId="1" applyNumberFormat="0" applyFont="0" applyAlignment="0">
      <protection locked="0"/>
    </xf>
    <xf numFmtId="0" fontId="14" fillId="0" borderId="0"/>
    <xf numFmtId="0" fontId="1" fillId="0" borderId="0"/>
    <xf numFmtId="4" fontId="6" fillId="0" borderId="3" applyNumberFormat="0" applyProtection="0">
      <alignment horizontal="right" vertical="center"/>
    </xf>
    <xf numFmtId="0" fontId="2" fillId="0" borderId="0"/>
    <xf numFmtId="176" fontId="36" fillId="0" borderId="0"/>
    <xf numFmtId="0" fontId="2" fillId="0" borderId="3" applyNumberFormat="0" applyProtection="0">
      <alignment horizontal="left" vertical="center"/>
    </xf>
    <xf numFmtId="175" fontId="2" fillId="3" borderId="1" applyNumberFormat="0" applyFont="0" applyAlignment="0">
      <protection locked="0"/>
    </xf>
    <xf numFmtId="0" fontId="49" fillId="0" borderId="0" applyNumberFormat="0" applyFill="0" applyBorder="0" applyAlignment="0" applyProtection="0"/>
    <xf numFmtId="0" fontId="14" fillId="0" borderId="0"/>
    <xf numFmtId="0" fontId="3" fillId="0" borderId="0"/>
    <xf numFmtId="0" fontId="3" fillId="0" borderId="0"/>
    <xf numFmtId="0" fontId="2" fillId="0" borderId="0"/>
    <xf numFmtId="44" fontId="11" fillId="0" borderId="0">
      <protection locked="0"/>
    </xf>
    <xf numFmtId="44" fontId="10" fillId="0" borderId="0">
      <protection locked="0"/>
    </xf>
    <xf numFmtId="44" fontId="11" fillId="0" borderId="0">
      <protection locked="0"/>
    </xf>
    <xf numFmtId="44" fontId="10" fillId="0" borderId="0">
      <protection locked="0"/>
    </xf>
    <xf numFmtId="44" fontId="11" fillId="0" borderId="0">
      <protection locked="0"/>
    </xf>
    <xf numFmtId="44" fontId="10" fillId="0" borderId="0">
      <protection locked="0"/>
    </xf>
    <xf numFmtId="0" fontId="13" fillId="0" borderId="0">
      <protection locked="0"/>
    </xf>
    <xf numFmtId="0" fontId="12" fillId="0" borderId="0">
      <protection locked="0"/>
    </xf>
    <xf numFmtId="0" fontId="13" fillId="0" borderId="0">
      <protection locked="0"/>
    </xf>
    <xf numFmtId="0" fontId="12" fillId="0" borderId="0">
      <protection locked="0"/>
    </xf>
    <xf numFmtId="0" fontId="11" fillId="0" borderId="4">
      <protection locked="0"/>
    </xf>
    <xf numFmtId="0" fontId="10" fillId="0" borderId="4">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4" fillId="25" borderId="0" applyNumberFormat="0" applyBorder="0" applyAlignment="0" applyProtection="0"/>
    <xf numFmtId="0" fontId="64" fillId="13" borderId="0" applyNumberFormat="0" applyBorder="0" applyAlignment="0" applyProtection="0"/>
    <xf numFmtId="0" fontId="64" fillId="22" borderId="0" applyNumberFormat="0" applyBorder="0" applyAlignment="0" applyProtection="0"/>
    <xf numFmtId="0" fontId="64" fillId="24" borderId="0" applyNumberFormat="0" applyBorder="0" applyAlignment="0" applyProtection="0"/>
    <xf numFmtId="0" fontId="64" fillId="18" borderId="0" applyNumberFormat="0" applyBorder="0" applyAlignment="0" applyProtection="0"/>
    <xf numFmtId="0" fontId="64" fillId="11" borderId="0" applyNumberFormat="0" applyBorder="0" applyAlignment="0" applyProtection="0"/>
    <xf numFmtId="0" fontId="64" fillId="18"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50" borderId="0" applyNumberFormat="0" applyBorder="0" applyAlignment="0" applyProtection="0"/>
    <xf numFmtId="0" fontId="64" fillId="18" borderId="0" applyNumberFormat="0" applyBorder="0" applyAlignment="0" applyProtection="0"/>
    <xf numFmtId="0" fontId="64" fillId="15" borderId="0" applyNumberFormat="0" applyBorder="0" applyAlignment="0" applyProtection="0"/>
    <xf numFmtId="0" fontId="65" fillId="9" borderId="0" applyNumberFormat="0" applyBorder="0" applyAlignment="0" applyProtection="0"/>
    <xf numFmtId="168" fontId="19" fillId="0" borderId="0" applyFill="0" applyBorder="0" applyAlignment="0"/>
    <xf numFmtId="168" fontId="18" fillId="0" borderId="0" applyFill="0" applyBorder="0" applyAlignment="0"/>
    <xf numFmtId="169" fontId="19" fillId="0" borderId="0" applyFill="0" applyBorder="0" applyAlignment="0"/>
    <xf numFmtId="169" fontId="18" fillId="0" borderId="0" applyFill="0" applyBorder="0" applyAlignment="0"/>
    <xf numFmtId="170" fontId="19" fillId="0" borderId="0" applyFill="0" applyBorder="0" applyAlignment="0"/>
    <xf numFmtId="170" fontId="18" fillId="0" borderId="0" applyFill="0" applyBorder="0" applyAlignment="0"/>
    <xf numFmtId="0" fontId="66" fillId="49" borderId="5" applyNumberFormat="0" applyAlignment="0" applyProtection="0"/>
    <xf numFmtId="0" fontId="67" fillId="51" borderId="6" applyNumberFormat="0" applyAlignment="0" applyProtection="0"/>
    <xf numFmtId="170" fontId="19" fillId="0" borderId="0" applyFill="0" applyBorder="0" applyAlignment="0"/>
    <xf numFmtId="170" fontId="18" fillId="0" borderId="0" applyFill="0" applyBorder="0" applyAlignment="0"/>
    <xf numFmtId="0" fontId="68" fillId="0" borderId="0" applyNumberFormat="0" applyFill="0" applyBorder="0" applyAlignment="0" applyProtection="0"/>
    <xf numFmtId="0" fontId="69" fillId="52" borderId="0" applyNumberFormat="0" applyBorder="0" applyAlignment="0" applyProtection="0"/>
    <xf numFmtId="0" fontId="73" fillId="11" borderId="5" applyNumberFormat="0" applyAlignment="0" applyProtection="0"/>
    <xf numFmtId="0" fontId="70" fillId="0" borderId="20" applyNumberFormat="0" applyFill="0" applyAlignment="0" applyProtection="0"/>
    <xf numFmtId="0" fontId="71" fillId="0" borderId="21" applyNumberFormat="0" applyFill="0" applyAlignment="0" applyProtection="0"/>
    <xf numFmtId="0" fontId="72" fillId="0" borderId="22" applyNumberFormat="0" applyFill="0" applyAlignment="0" applyProtection="0"/>
    <xf numFmtId="0" fontId="72" fillId="0" borderId="0" applyNumberFormat="0" applyFill="0" applyBorder="0" applyAlignment="0" applyProtection="0"/>
    <xf numFmtId="0" fontId="73" fillId="11" borderId="5" applyNumberFormat="0" applyAlignment="0" applyProtection="0"/>
    <xf numFmtId="170" fontId="19" fillId="0" borderId="0" applyFill="0" applyBorder="0" applyAlignment="0"/>
    <xf numFmtId="170" fontId="18" fillId="0" borderId="0" applyFill="0" applyBorder="0" applyAlignment="0"/>
    <xf numFmtId="0" fontId="74" fillId="0" borderId="23" applyNumberFormat="0" applyFill="0" applyAlignment="0" applyProtection="0"/>
    <xf numFmtId="0" fontId="75" fillId="30" borderId="0" applyNumberFormat="0" applyBorder="0" applyAlignment="0" applyProtection="0"/>
    <xf numFmtId="0" fontId="22" fillId="31" borderId="5" applyNumberFormat="0" applyFont="0" applyAlignment="0" applyProtection="0"/>
    <xf numFmtId="0" fontId="76" fillId="49" borderId="3" applyNumberFormat="0" applyAlignment="0" applyProtection="0"/>
    <xf numFmtId="169" fontId="19" fillId="0" borderId="0" applyFont="0" applyFill="0" applyBorder="0" applyAlignment="0" applyProtection="0"/>
    <xf numFmtId="169" fontId="18" fillId="0" borderId="0" applyFont="0" applyFill="0" applyBorder="0" applyAlignment="0" applyProtection="0"/>
    <xf numFmtId="170" fontId="19" fillId="0" borderId="0" applyFill="0" applyBorder="0" applyAlignment="0"/>
    <xf numFmtId="170" fontId="18" fillId="0" borderId="0" applyFill="0" applyBorder="0" applyAlignment="0"/>
    <xf numFmtId="4" fontId="77" fillId="42" borderId="0" applyNumberFormat="0" applyProtection="0">
      <alignment horizontal="left" vertical="center" indent="1"/>
    </xf>
    <xf numFmtId="4" fontId="43" fillId="42" borderId="0" applyNumberFormat="0" applyProtection="0">
      <alignment horizontal="left" vertical="center" indent="1"/>
    </xf>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78" fillId="0" borderId="0"/>
    <xf numFmtId="0" fontId="45" fillId="0" borderId="0"/>
    <xf numFmtId="180" fontId="19" fillId="0" borderId="0" applyFill="0" applyBorder="0" applyAlignment="0"/>
    <xf numFmtId="180" fontId="18" fillId="0" borderId="0" applyFill="0" applyBorder="0" applyAlignment="0"/>
    <xf numFmtId="184" fontId="19" fillId="0" borderId="0" applyFill="0" applyBorder="0" applyAlignment="0"/>
    <xf numFmtId="184" fontId="18" fillId="0" borderId="0" applyFill="0" applyBorder="0" applyAlignment="0"/>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0" fontId="4" fillId="0" borderId="0"/>
    <xf numFmtId="0" fontId="4" fillId="0" borderId="0"/>
    <xf numFmtId="0" fontId="1" fillId="0" borderId="0"/>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44" fontId="10"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3" borderId="1" applyNumberFormat="0" applyFont="0" applyAlignment="0">
      <protection locked="0"/>
    </xf>
    <xf numFmtId="175" fontId="2" fillId="3" borderId="1" applyNumberFormat="0" applyFont="0" applyAlignment="0">
      <protection locked="0"/>
    </xf>
    <xf numFmtId="175" fontId="2" fillId="3" borderId="1" applyNumberFormat="0" applyFont="0" applyAlignment="0">
      <protection locked="0"/>
    </xf>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3" fillId="0" borderId="0"/>
    <xf numFmtId="0" fontId="44" fillId="0" borderId="0"/>
    <xf numFmtId="0" fontId="5" fillId="0" borderId="0"/>
    <xf numFmtId="175" fontId="2" fillId="3" borderId="51" applyNumberFormat="0" applyFont="0" applyAlignment="0">
      <protection locked="0"/>
    </xf>
    <xf numFmtId="0" fontId="29" fillId="0" borderId="58">
      <alignment horizontal="left" vertical="center"/>
    </xf>
    <xf numFmtId="0" fontId="3" fillId="31" borderId="57" applyNumberFormat="0" applyFont="0" applyAlignment="0" applyProtection="0"/>
    <xf numFmtId="0" fontId="20" fillId="24" borderId="56" applyNumberFormat="0" applyAlignment="0" applyProtection="0"/>
    <xf numFmtId="0" fontId="38" fillId="24" borderId="55" applyNumberFormat="0" applyAlignment="0" applyProtection="0"/>
    <xf numFmtId="0" fontId="52" fillId="11" borderId="56" applyNumberFormat="0" applyAlignment="0" applyProtection="0"/>
    <xf numFmtId="0" fontId="2" fillId="4" borderId="55" applyNumberFormat="0" applyProtection="0">
      <alignment horizontal="left" vertical="center" indent="1"/>
    </xf>
    <xf numFmtId="4" fontId="41" fillId="5" borderId="55" applyNumberFormat="0" applyProtection="0">
      <alignment horizontal="right" vertical="center"/>
    </xf>
    <xf numFmtId="4" fontId="6" fillId="29"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3" fillId="31" borderId="57" applyNumberFormat="0" applyFont="0" applyAlignment="0" applyProtection="0"/>
    <xf numFmtId="0" fontId="2" fillId="0" borderId="51">
      <alignment horizontal="right"/>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38" borderId="55" applyNumberFormat="0" applyProtection="0">
      <alignment horizontal="right" vertical="center"/>
    </xf>
    <xf numFmtId="4" fontId="6" fillId="33" borderId="55" applyNumberFormat="0" applyProtection="0">
      <alignment horizontal="right" vertical="center"/>
    </xf>
    <xf numFmtId="4" fontId="6" fillId="3" borderId="55" applyNumberFormat="0" applyProtection="0">
      <alignment horizontal="left" vertical="center" indent="1"/>
    </xf>
    <xf numFmtId="10" fontId="26" fillId="26" borderId="51" applyNumberFormat="0" applyFill="0" applyBorder="0" applyAlignment="0" applyProtection="0">
      <protection locked="0"/>
    </xf>
    <xf numFmtId="0" fontId="80" fillId="0" borderId="53" applyNumberFormat="0" applyFill="0" applyAlignment="0" applyProtection="0"/>
    <xf numFmtId="4" fontId="2" fillId="0" borderId="51"/>
    <xf numFmtId="4" fontId="2" fillId="0" borderId="51"/>
    <xf numFmtId="10" fontId="26" fillId="26" borderId="48" applyNumberFormat="0" applyFill="0" applyBorder="0" applyAlignment="0" applyProtection="0">
      <protection locked="0"/>
    </xf>
    <xf numFmtId="175" fontId="2" fillId="3" borderId="48" applyNumberFormat="0" applyFont="0" applyAlignment="0">
      <protection locked="0"/>
    </xf>
    <xf numFmtId="10" fontId="28" fillId="29" borderId="48" applyNumberFormat="0" applyBorder="0" applyAlignment="0" applyProtection="0"/>
    <xf numFmtId="175" fontId="2" fillId="3" borderId="48" applyNumberFormat="0" applyFont="0" applyAlignment="0">
      <protection locked="0"/>
    </xf>
    <xf numFmtId="175" fontId="2" fillId="3" borderId="51" applyNumberFormat="0" applyFont="0" applyAlignment="0">
      <protection locked="0"/>
    </xf>
    <xf numFmtId="4" fontId="6" fillId="3" borderId="55" applyNumberFormat="0" applyProtection="0">
      <alignment vertical="center"/>
    </xf>
    <xf numFmtId="0" fontId="2" fillId="43"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56" applyNumberFormat="0" applyAlignment="0" applyProtection="0"/>
    <xf numFmtId="0" fontId="2" fillId="0" borderId="51">
      <alignment horizontal="right"/>
    </xf>
    <xf numFmtId="0" fontId="3" fillId="31" borderId="57" applyNumberFormat="0" applyFont="0" applyAlignment="0" applyProtection="0"/>
    <xf numFmtId="4" fontId="2" fillId="0" borderId="51"/>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3" fillId="31" borderId="57" applyNumberFormat="0" applyFont="0" applyAlignment="0" applyProtection="0"/>
    <xf numFmtId="0" fontId="3" fillId="31" borderId="57" applyNumberFormat="0" applyFont="0" applyAlignment="0" applyProtection="0"/>
    <xf numFmtId="0" fontId="3" fillId="31" borderId="57" applyNumberFormat="0" applyFont="0" applyAlignment="0" applyProtection="0"/>
    <xf numFmtId="4" fontId="2" fillId="0" borderId="51"/>
    <xf numFmtId="0" fontId="2" fillId="0" borderId="55" applyNumberFormat="0" applyProtection="0">
      <alignment horizontal="left" vertical="center"/>
    </xf>
    <xf numFmtId="175" fontId="2" fillId="3" borderId="51" applyNumberFormat="0" applyFont="0" applyAlignment="0">
      <protection locked="0"/>
    </xf>
    <xf numFmtId="175" fontId="2" fillId="3" borderId="51" applyNumberFormat="0" applyFont="0" applyAlignment="0">
      <protection locked="0"/>
    </xf>
    <xf numFmtId="4" fontId="6" fillId="0" borderId="55" applyNumberFormat="0" applyProtection="0">
      <alignment horizontal="right" vertical="center"/>
    </xf>
    <xf numFmtId="0" fontId="73" fillId="11" borderId="56" applyNumberFormat="0" applyAlignment="0" applyProtection="0"/>
    <xf numFmtId="175" fontId="2" fillId="3" borderId="51" applyNumberFormat="0" applyFont="0" applyAlignment="0">
      <protection locked="0"/>
    </xf>
    <xf numFmtId="4" fontId="6" fillId="0" borderId="3" applyNumberFormat="0" applyProtection="0">
      <alignment horizontal="right" vertical="center"/>
    </xf>
    <xf numFmtId="0" fontId="2" fillId="0" borderId="48">
      <alignment horizontal="right"/>
    </xf>
    <xf numFmtId="0" fontId="2" fillId="0" borderId="48">
      <alignment horizontal="right"/>
    </xf>
    <xf numFmtId="0" fontId="3" fillId="0" borderId="0"/>
    <xf numFmtId="0" fontId="3" fillId="0" borderId="0"/>
    <xf numFmtId="175" fontId="2" fillId="3" borderId="51" applyNumberFormat="0" applyFont="0" applyAlignment="0">
      <protection locked="0"/>
    </xf>
    <xf numFmtId="0" fontId="2" fillId="0" borderId="51">
      <alignment horizontal="right"/>
    </xf>
    <xf numFmtId="0" fontId="2" fillId="0" borderId="51">
      <alignment horizontal="right"/>
    </xf>
    <xf numFmtId="0" fontId="2" fillId="0" borderId="51"/>
    <xf numFmtId="4" fontId="2" fillId="0" borderId="51"/>
    <xf numFmtId="4" fontId="2" fillId="0" borderId="51"/>
    <xf numFmtId="175" fontId="2" fillId="3" borderId="51" applyNumberFormat="0" applyFont="0" applyAlignment="0">
      <protection locked="0"/>
    </xf>
    <xf numFmtId="0" fontId="3" fillId="2" borderId="51" applyNumberFormat="0" applyAlignment="0">
      <alignment horizontal="left"/>
    </xf>
    <xf numFmtId="175" fontId="2" fillId="3" borderId="51" applyNumberFormat="0" applyFont="0" applyAlignment="0">
      <protection locked="0"/>
    </xf>
    <xf numFmtId="175" fontId="2" fillId="3" borderId="51" applyNumberFormat="0" applyFont="0" applyAlignment="0">
      <protection locked="0"/>
    </xf>
    <xf numFmtId="175" fontId="2" fillId="3" borderId="51" applyNumberFormat="0" applyFont="0" applyAlignment="0">
      <protection locked="0"/>
    </xf>
    <xf numFmtId="0" fontId="80" fillId="0" borderId="53" applyNumberFormat="0" applyFill="0" applyAlignment="0" applyProtection="0"/>
    <xf numFmtId="10" fontId="28" fillId="29" borderId="51" applyNumberFormat="0" applyBorder="0" applyAlignment="0" applyProtection="0"/>
    <xf numFmtId="4" fontId="41" fillId="3" borderId="55" applyNumberFormat="0" applyProtection="0">
      <alignment vertical="center"/>
    </xf>
    <xf numFmtId="4" fontId="6" fillId="40" borderId="55" applyNumberFormat="0" applyProtection="0">
      <alignment horizontal="right" vertical="center"/>
    </xf>
    <xf numFmtId="4" fontId="44" fillId="5"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41" fillId="29" borderId="55" applyNumberFormat="0" applyProtection="0">
      <alignmen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52" fillId="11" borderId="56" applyNumberFormat="0" applyAlignment="0" applyProtection="0"/>
    <xf numFmtId="0" fontId="38" fillId="24" borderId="55" applyNumberFormat="0" applyAlignment="0" applyProtection="0"/>
    <xf numFmtId="0" fontId="3" fillId="31" borderId="57" applyNumberFormat="0" applyFont="0" applyAlignment="0" applyProtection="0"/>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3" fillId="31" borderId="57" applyNumberFormat="0" applyFont="0" applyAlignment="0" applyProtection="0"/>
    <xf numFmtId="185" fontId="3" fillId="0" borderId="0" applyFont="0" applyFill="0" applyBorder="0" applyAlignment="0" applyProtection="0"/>
    <xf numFmtId="0" fontId="2" fillId="0" borderId="55" applyNumberFormat="0" applyProtection="0">
      <alignment horizontal="left" vertical="center"/>
    </xf>
    <xf numFmtId="175" fontId="2" fillId="3" borderId="51" applyNumberFormat="0" applyFont="0" applyAlignment="0">
      <protection locked="0"/>
    </xf>
    <xf numFmtId="0" fontId="2" fillId="0" borderId="51">
      <alignment horizontal="right"/>
    </xf>
    <xf numFmtId="0" fontId="2" fillId="0" borderId="51"/>
    <xf numFmtId="175" fontId="2" fillId="3" borderId="51" applyNumberFormat="0" applyFont="0" applyAlignment="0">
      <protection locked="0"/>
    </xf>
    <xf numFmtId="4" fontId="2" fillId="0" borderId="48"/>
    <xf numFmtId="4" fontId="2" fillId="0" borderId="48"/>
    <xf numFmtId="0" fontId="12" fillId="0" borderId="0">
      <protection locked="0"/>
    </xf>
    <xf numFmtId="170" fontId="18" fillId="0" borderId="0" applyFill="0" applyBorder="0" applyAlignment="0"/>
    <xf numFmtId="172" fontId="23" fillId="0" borderId="0" applyFont="0" applyFill="0" applyBorder="0" applyAlignment="0" applyProtection="0"/>
    <xf numFmtId="184" fontId="18" fillId="0" borderId="0" applyFill="0" applyBorder="0" applyAlignment="0"/>
    <xf numFmtId="173" fontId="2" fillId="2" borderId="0" applyFont="0" applyFill="0" applyBorder="0" applyAlignment="0" applyProtection="0"/>
    <xf numFmtId="44" fontId="10" fillId="0" borderId="0">
      <protection locked="0"/>
    </xf>
    <xf numFmtId="44" fontId="10" fillId="0" borderId="0">
      <protection locked="0"/>
    </xf>
    <xf numFmtId="174" fontId="2" fillId="2" borderId="0" applyFont="0" applyFill="0" applyBorder="0" applyAlignment="0" applyProtection="0"/>
    <xf numFmtId="44" fontId="10" fillId="0" borderId="0">
      <protection locked="0"/>
    </xf>
    <xf numFmtId="0" fontId="12" fillId="0" borderId="0">
      <protection locked="0"/>
    </xf>
    <xf numFmtId="38" fontId="23" fillId="0" borderId="7">
      <alignment vertical="center"/>
    </xf>
    <xf numFmtId="0" fontId="12" fillId="0" borderId="0">
      <protection locked="0"/>
    </xf>
    <xf numFmtId="180" fontId="18" fillId="0" borderId="0" applyFill="0" applyBorder="0" applyAlignment="0"/>
    <xf numFmtId="0" fontId="10" fillId="0" borderId="4">
      <protection locked="0"/>
    </xf>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45" fillId="0" borderId="0"/>
    <xf numFmtId="0" fontId="2" fillId="4" borderId="3" applyNumberFormat="0" applyProtection="0">
      <alignment horizontal="left" vertical="center" indent="1"/>
    </xf>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48"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168" fontId="18" fillId="0" borderId="0" applyFill="0" applyBorder="0" applyAlignment="0"/>
    <xf numFmtId="169" fontId="18" fillId="0" borderId="0" applyFill="0" applyBorder="0" applyAlignment="0"/>
    <xf numFmtId="0" fontId="2" fillId="43" borderId="3" applyNumberFormat="0" applyProtection="0">
      <alignment horizontal="left" vertical="center" indent="1"/>
    </xf>
    <xf numFmtId="170" fontId="18" fillId="0" borderId="0" applyFill="0" applyBorder="0" applyAlignment="0"/>
    <xf numFmtId="170" fontId="18" fillId="0" borderId="0" applyFill="0" applyBorder="0" applyAlignment="0"/>
    <xf numFmtId="4" fontId="44" fillId="43" borderId="3" applyNumberFormat="0" applyProtection="0">
      <alignment horizontal="left" vertical="center" indent="1"/>
    </xf>
    <xf numFmtId="4" fontId="44" fillId="5"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4" fontId="43" fillId="42" borderId="0" applyNumberFormat="0" applyProtection="0">
      <alignment horizontal="left" vertical="center" indent="1"/>
    </xf>
    <xf numFmtId="0" fontId="2" fillId="0" borderId="51">
      <alignment horizontal="right"/>
    </xf>
    <xf numFmtId="38" fontId="23" fillId="0" borderId="7">
      <alignment vertical="center"/>
    </xf>
    <xf numFmtId="178" fontId="2" fillId="2" borderId="0"/>
    <xf numFmtId="179" fontId="2" fillId="0" borderId="0" applyFont="0" applyFill="0" applyBorder="0" applyAlignment="0" applyProtection="0"/>
    <xf numFmtId="170" fontId="18" fillId="0" borderId="0" applyFill="0" applyBorder="0" applyAlignment="0"/>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75" fontId="2" fillId="3" borderId="48" applyNumberFormat="0" applyFont="0" applyAlignment="0">
      <protection locked="0"/>
    </xf>
    <xf numFmtId="170" fontId="18" fillId="0" borderId="0" applyFill="0" applyBorder="0" applyAlignment="0"/>
    <xf numFmtId="170" fontId="18" fillId="0" borderId="0" applyFill="0" applyBorder="0" applyAlignment="0"/>
    <xf numFmtId="170" fontId="18" fillId="0" borderId="0" applyFill="0" applyBorder="0" applyAlignment="0"/>
    <xf numFmtId="0" fontId="2" fillId="4" borderId="55" applyNumberFormat="0" applyProtection="0">
      <alignment horizontal="left" vertical="center" indent="1"/>
    </xf>
    <xf numFmtId="4" fontId="6" fillId="29" borderId="55" applyNumberFormat="0" applyProtection="0">
      <alignment vertical="center"/>
    </xf>
    <xf numFmtId="169" fontId="18" fillId="0" borderId="0" applyFont="0" applyFill="0" applyBorder="0" applyAlignment="0" applyProtection="0"/>
    <xf numFmtId="10" fontId="2" fillId="0" borderId="0" applyFont="0" applyFill="0" applyBorder="0" applyAlignment="0" applyProtection="0"/>
    <xf numFmtId="0" fontId="2" fillId="4" borderId="3" applyNumberFormat="0" applyProtection="0">
      <alignment horizontal="left" vertical="center" indent="1"/>
    </xf>
    <xf numFmtId="169" fontId="18" fillId="0" borderId="0" applyFont="0" applyFill="0" applyBorder="0" applyAlignment="0" applyProtection="0"/>
    <xf numFmtId="179" fontId="2" fillId="0" borderId="0" applyFont="0" applyFill="0" applyBorder="0" applyAlignment="0" applyProtection="0"/>
    <xf numFmtId="170" fontId="18" fillId="0" borderId="0" applyFill="0" applyBorder="0" applyAlignment="0"/>
    <xf numFmtId="178" fontId="2" fillId="2" borderId="0"/>
    <xf numFmtId="170" fontId="18" fillId="0" borderId="0" applyFill="0" applyBorder="0" applyAlignment="0"/>
    <xf numFmtId="4" fontId="43" fillId="42" borderId="0" applyNumberFormat="0" applyProtection="0">
      <alignment horizontal="left" vertical="center" indent="1"/>
    </xf>
    <xf numFmtId="175" fontId="2" fillId="3" borderId="48"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3" fillId="42" borderId="0"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170" fontId="18" fillId="0" borderId="0" applyFill="0" applyBorder="0" applyAlignment="0"/>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38" fontId="23" fillId="0" borderId="7">
      <alignment vertical="center"/>
    </xf>
    <xf numFmtId="0" fontId="2" fillId="44" borderId="3" applyNumberFormat="0" applyProtection="0">
      <alignment horizontal="left" vertical="center" indent="1"/>
    </xf>
    <xf numFmtId="174" fontId="2" fillId="2" borderId="0" applyFont="0" applyFill="0" applyBorder="0" applyAlignment="0" applyProtection="0"/>
    <xf numFmtId="0" fontId="2" fillId="27" borderId="3" applyNumberFormat="0" applyProtection="0">
      <alignment horizontal="left" vertical="center" indent="1"/>
    </xf>
    <xf numFmtId="173" fontId="2" fillId="2" borderId="0" applyFont="0" applyFill="0" applyBorder="0" applyAlignment="0" applyProtection="0"/>
    <xf numFmtId="0" fontId="2" fillId="27" borderId="3" applyNumberFormat="0" applyProtection="0">
      <alignment horizontal="left" vertical="center" indent="1"/>
    </xf>
    <xf numFmtId="172" fontId="23" fillId="0" borderId="0" applyFont="0" applyFill="0" applyBorder="0" applyAlignment="0" applyProtection="0"/>
    <xf numFmtId="0" fontId="2" fillId="4" borderId="3" applyNumberFormat="0" applyProtection="0">
      <alignment horizontal="left" vertical="center" indent="1"/>
    </xf>
    <xf numFmtId="170" fontId="18" fillId="0" borderId="0" applyFill="0" applyBorder="0" applyAlignment="0"/>
    <xf numFmtId="0" fontId="2" fillId="4" borderId="3" applyNumberFormat="0" applyProtection="0">
      <alignment horizontal="left" vertical="center" indent="1"/>
    </xf>
    <xf numFmtId="0" fontId="45" fillId="0" borderId="0"/>
    <xf numFmtId="169" fontId="18" fillId="0" borderId="0" applyFill="0" applyBorder="0" applyAlignment="0"/>
    <xf numFmtId="168" fontId="18" fillId="0" borderId="0" applyFill="0" applyBorder="0" applyAlignment="0"/>
    <xf numFmtId="180" fontId="18" fillId="0" borderId="0" applyFill="0" applyBorder="0" applyAlignment="0"/>
    <xf numFmtId="184" fontId="18" fillId="0" borderId="0" applyFill="0" applyBorder="0" applyAlignment="0"/>
    <xf numFmtId="0" fontId="2" fillId="4" borderId="3" applyNumberFormat="0" applyProtection="0">
      <alignment horizontal="left" vertical="center" indent="1"/>
    </xf>
    <xf numFmtId="0" fontId="2" fillId="4" borderId="3" applyNumberFormat="0" applyProtection="0">
      <alignment horizontal="left" vertical="center" indent="1"/>
    </xf>
    <xf numFmtId="0" fontId="45" fillId="0" borderId="0"/>
    <xf numFmtId="180" fontId="18" fillId="0" borderId="0" applyFill="0" applyBorder="0" applyAlignment="0"/>
    <xf numFmtId="184"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2" fillId="0" borderId="48">
      <alignment horizontal="right"/>
    </xf>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44" fontId="10" fillId="0" borderId="0">
      <protection locked="0"/>
    </xf>
    <xf numFmtId="44" fontId="10" fillId="0" borderId="0">
      <protection locked="0"/>
    </xf>
    <xf numFmtId="44" fontId="10"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75" fontId="2" fillId="3" borderId="51" applyNumberFormat="0" applyFont="0" applyAlignment="0">
      <protection locked="0"/>
    </xf>
    <xf numFmtId="175" fontId="2" fillId="3" borderId="51" applyNumberFormat="0" applyFont="0" applyAlignment="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9" borderId="0" applyNumberFormat="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1" borderId="57" applyNumberFormat="0" applyFont="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48"/>
    <xf numFmtId="44" fontId="10" fillId="0" borderId="0">
      <protection locked="0"/>
    </xf>
    <xf numFmtId="0" fontId="3" fillId="0" borderId="0"/>
    <xf numFmtId="169" fontId="18" fillId="0" borderId="0" applyFill="0" applyBorder="0" applyAlignment="0"/>
    <xf numFmtId="168" fontId="18" fillId="0" borderId="0" applyFill="0" applyBorder="0" applyAlignment="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2" fillId="0" borderId="48">
      <alignment horizontal="right"/>
    </xf>
    <xf numFmtId="0" fontId="14" fillId="13"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2" fillId="0" borderId="0"/>
    <xf numFmtId="0" fontId="14" fillId="12"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0" fillId="0" borderId="4">
      <protection locked="0"/>
    </xf>
    <xf numFmtId="0" fontId="12" fillId="0" borderId="0">
      <protection locked="0"/>
    </xf>
    <xf numFmtId="0" fontId="12" fillId="0" borderId="0">
      <protection locked="0"/>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0" fillId="0" borderId="0">
      <protection locked="0"/>
    </xf>
    <xf numFmtId="44" fontId="10" fillId="0" borderId="0">
      <protection locked="0"/>
    </xf>
    <xf numFmtId="44" fontId="10" fillId="0" borderId="0">
      <protection locked="0"/>
    </xf>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48"/>
    <xf numFmtId="44" fontId="10" fillId="0" borderId="0">
      <protection locked="0"/>
    </xf>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 fillId="0" borderId="48">
      <alignment horizontal="right"/>
    </xf>
    <xf numFmtId="0" fontId="2" fillId="0" borderId="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3" fillId="0" borderId="0" applyNumberFormat="0" applyFont="0" applyFill="0" applyBorder="0" applyAlignment="0" applyProtection="0">
      <alignment vertical="top"/>
    </xf>
    <xf numFmtId="3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4" fontId="2" fillId="0" borderId="48"/>
    <xf numFmtId="44" fontId="10" fillId="0" borderId="0">
      <protection locked="0"/>
    </xf>
    <xf numFmtId="175" fontId="2" fillId="3" borderId="51" applyNumberFormat="0" applyFont="0" applyAlignment="0">
      <protection locked="0"/>
    </xf>
    <xf numFmtId="164" fontId="3" fillId="0" borderId="0" applyFont="0" applyFill="0" applyBorder="0" applyAlignment="0" applyProtection="0"/>
    <xf numFmtId="4" fontId="2" fillId="0" borderId="51"/>
    <xf numFmtId="0" fontId="1" fillId="0" borderId="0"/>
    <xf numFmtId="10" fontId="28" fillId="29" borderId="51" applyNumberFormat="0" applyBorder="0" applyAlignment="0" applyProtection="0"/>
    <xf numFmtId="175" fontId="2" fillId="3" borderId="51" applyNumberFormat="0" applyFont="0" applyAlignment="0">
      <protection locked="0"/>
    </xf>
    <xf numFmtId="164" fontId="2" fillId="0" borderId="0" applyFont="0" applyFill="0" applyBorder="0" applyAlignment="0" applyProtection="0"/>
    <xf numFmtId="0" fontId="2" fillId="0" borderId="0"/>
    <xf numFmtId="0" fontId="22" fillId="31" borderId="56" applyNumberFormat="0" applyFont="0" applyAlignment="0" applyProtection="0"/>
    <xf numFmtId="0" fontId="1" fillId="0" borderId="0"/>
    <xf numFmtId="0" fontId="2" fillId="0" borderId="3" applyNumberFormat="0" applyProtection="0">
      <alignment horizontal="left" vertical="center"/>
    </xf>
    <xf numFmtId="4" fontId="6" fillId="5" borderId="3" applyNumberFormat="0" applyProtection="0">
      <alignment horizontal="right" vertical="center"/>
    </xf>
    <xf numFmtId="0" fontId="2" fillId="4" borderId="55" applyNumberFormat="0" applyProtection="0">
      <alignment horizontal="left" vertical="center" indent="1"/>
    </xf>
    <xf numFmtId="9" fontId="2" fillId="0" borderId="0" applyFon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2" fillId="0" borderId="49">
      <alignment horizontal="right"/>
    </xf>
    <xf numFmtId="0" fontId="2" fillId="0" borderId="49">
      <alignment horizontal="right"/>
    </xf>
    <xf numFmtId="0" fontId="3" fillId="31" borderId="57" applyNumberFormat="0" applyFont="0" applyAlignment="0" applyProtection="0"/>
    <xf numFmtId="0" fontId="3" fillId="31" borderId="57" applyNumberFormat="0" applyFont="0" applyAlignment="0" applyProtection="0"/>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6" fillId="37" borderId="55" applyNumberFormat="0" applyProtection="0">
      <alignment horizontal="right" vertical="center"/>
    </xf>
    <xf numFmtId="4" fontId="6" fillId="3" borderId="55" applyNumberFormat="0" applyProtection="0">
      <alignment horizontal="left" vertical="center" indent="1"/>
    </xf>
    <xf numFmtId="0" fontId="50" fillId="0" borderId="16" applyNumberFormat="0" applyFill="0" applyAlignment="0" applyProtection="0"/>
    <xf numFmtId="175" fontId="2" fillId="3" borderId="51" applyNumberFormat="0" applyFont="0" applyAlignment="0">
      <protection locked="0"/>
    </xf>
    <xf numFmtId="0" fontId="66" fillId="49" borderId="56" applyNumberFormat="0" applyAlignment="0" applyProtection="0"/>
    <xf numFmtId="0" fontId="2" fillId="0" borderId="51">
      <alignment horizontal="right"/>
    </xf>
    <xf numFmtId="0" fontId="2" fillId="0" borderId="51">
      <alignment horizontal="right"/>
    </xf>
    <xf numFmtId="0" fontId="52" fillId="11" borderId="56" applyNumberForma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50" fillId="0" borderId="54" applyNumberFormat="0" applyFill="0" applyAlignment="0" applyProtection="0"/>
    <xf numFmtId="4" fontId="6" fillId="5" borderId="15" applyNumberFormat="0" applyProtection="0">
      <alignment horizontal="left" vertical="center" indent="1"/>
    </xf>
    <xf numFmtId="10" fontId="26" fillId="26" borderId="49" applyNumberFormat="0" applyFill="0" applyBorder="0" applyAlignment="0" applyProtection="0">
      <protection locked="0"/>
    </xf>
    <xf numFmtId="0" fontId="29" fillId="0" borderId="2">
      <alignment horizontal="left" vertical="center"/>
    </xf>
    <xf numFmtId="175" fontId="2" fillId="3" borderId="49" applyNumberFormat="0" applyFont="0" applyAlignment="0">
      <protection locked="0"/>
    </xf>
    <xf numFmtId="10" fontId="28" fillId="29" borderId="49" applyNumberFormat="0" applyBorder="0" applyAlignment="0" applyProtection="0"/>
    <xf numFmtId="175" fontId="2" fillId="3" borderId="49" applyNumberFormat="0" applyFont="0" applyAlignment="0">
      <protection locked="0"/>
    </xf>
    <xf numFmtId="0" fontId="2" fillId="4" borderId="55" applyNumberFormat="0" applyProtection="0">
      <alignment horizontal="left" vertical="center" indent="1"/>
    </xf>
    <xf numFmtId="0" fontId="38" fillId="24" borderId="55" applyNumberFormat="0" applyAlignment="0" applyProtection="0"/>
    <xf numFmtId="175" fontId="2" fillId="3" borderId="51" applyNumberFormat="0" applyFont="0" applyAlignment="0">
      <protection locked="0"/>
    </xf>
    <xf numFmtId="175" fontId="2" fillId="3" borderId="49" applyNumberFormat="0" applyFont="0" applyAlignment="0">
      <protection locked="0"/>
    </xf>
    <xf numFmtId="10" fontId="28" fillId="29" borderId="49" applyNumberFormat="0" applyBorder="0" applyAlignment="0" applyProtection="0"/>
    <xf numFmtId="175" fontId="2" fillId="3" borderId="49" applyNumberFormat="0" applyFont="0" applyAlignment="0">
      <protection locked="0"/>
    </xf>
    <xf numFmtId="10" fontId="26" fillId="26" borderId="49" applyNumberFormat="0" applyFill="0" applyBorder="0" applyAlignment="0" applyProtection="0">
      <protection locked="0"/>
    </xf>
    <xf numFmtId="0" fontId="2" fillId="0" borderId="3" applyNumberFormat="0" applyProtection="0">
      <alignment horizontal="left" vertical="center"/>
    </xf>
    <xf numFmtId="0" fontId="2" fillId="0" borderId="49">
      <alignment horizontal="right"/>
    </xf>
    <xf numFmtId="0" fontId="2" fillId="0" borderId="49">
      <alignment horizontal="right"/>
    </xf>
    <xf numFmtId="0" fontId="2" fillId="0" borderId="49"/>
    <xf numFmtId="0" fontId="2" fillId="0" borderId="0"/>
    <xf numFmtId="175" fontId="2" fillId="3" borderId="51" applyNumberFormat="0" applyFont="0" applyAlignment="0">
      <protection locked="0"/>
    </xf>
    <xf numFmtId="9" fontId="2" fillId="0" borderId="0" applyFont="0" applyFill="0" applyBorder="0" applyAlignment="0" applyProtection="0"/>
    <xf numFmtId="175" fontId="2" fillId="3" borderId="51" applyNumberFormat="0" applyFont="0" applyAlignment="0">
      <protection locked="0"/>
    </xf>
    <xf numFmtId="43" fontId="1" fillId="0" borderId="0" applyFont="0" applyFill="0" applyBorder="0" applyAlignment="0" applyProtection="0"/>
    <xf numFmtId="164" fontId="2" fillId="0" borderId="0" applyFont="0" applyFill="0" applyBorder="0" applyAlignment="0" applyProtection="0"/>
    <xf numFmtId="4" fontId="2" fillId="0" borderId="49"/>
    <xf numFmtId="4" fontId="2" fillId="0" borderId="49"/>
    <xf numFmtId="175" fontId="2" fillId="3" borderId="51" applyNumberFormat="0" applyFont="0" applyAlignment="0">
      <protection locked="0"/>
    </xf>
    <xf numFmtId="185" fontId="3" fillId="0" borderId="0" applyFont="0" applyFill="0" applyBorder="0" applyAlignment="0" applyProtection="0"/>
    <xf numFmtId="0" fontId="2" fillId="43" borderId="55" applyNumberFormat="0" applyProtection="0">
      <alignment horizontal="left" vertical="center" indent="1"/>
    </xf>
    <xf numFmtId="164" fontId="2" fillId="0" borderId="0" applyFont="0" applyFill="0" applyBorder="0" applyAlignment="0" applyProtection="0"/>
    <xf numFmtId="0" fontId="76" fillId="49" borderId="55" applyNumberFormat="0" applyAlignment="0" applyProtection="0"/>
    <xf numFmtId="9" fontId="2" fillId="0" borderId="0" applyFont="0" applyFill="0" applyBorder="0" applyAlignment="0" applyProtection="0"/>
    <xf numFmtId="175" fontId="2" fillId="3" borderId="49" applyNumberFormat="0" applyFont="0" applyAlignment="0">
      <protection locked="0"/>
    </xf>
    <xf numFmtId="175" fontId="2" fillId="3" borderId="49" applyNumberFormat="0" applyFont="0" applyAlignment="0">
      <protection locked="0"/>
    </xf>
    <xf numFmtId="0" fontId="2" fillId="0" borderId="51">
      <alignment horizontal="right"/>
    </xf>
    <xf numFmtId="4" fontId="6" fillId="34" borderId="55" applyNumberFormat="0" applyProtection="0">
      <alignment horizontal="right" vertical="center"/>
    </xf>
    <xf numFmtId="4" fontId="6" fillId="5" borderId="55" applyNumberFormat="0" applyProtection="0">
      <alignment horizontal="right" vertical="center"/>
    </xf>
    <xf numFmtId="0" fontId="2" fillId="0" borderId="51">
      <alignment horizontal="right"/>
    </xf>
    <xf numFmtId="0" fontId="2" fillId="0" borderId="3" applyNumberFormat="0" applyProtection="0">
      <alignment horizontal="left" vertical="center"/>
    </xf>
    <xf numFmtId="0" fontId="2" fillId="0" borderId="49">
      <alignment horizontal="right"/>
    </xf>
    <xf numFmtId="0" fontId="2" fillId="0" borderId="49">
      <alignment horizontal="right"/>
    </xf>
    <xf numFmtId="0" fontId="2" fillId="0" borderId="49"/>
    <xf numFmtId="0" fontId="3" fillId="2" borderId="51" applyNumberFormat="0" applyAlignment="0">
      <alignment horizontal="left"/>
    </xf>
    <xf numFmtId="9" fontId="2" fillId="0" borderId="0" applyFont="0" applyFill="0" applyBorder="0" applyAlignment="0" applyProtection="0"/>
    <xf numFmtId="175" fontId="2" fillId="3" borderId="51" applyNumberFormat="0" applyFont="0" applyAlignment="0">
      <protection locked="0"/>
    </xf>
    <xf numFmtId="164" fontId="2" fillId="0" borderId="0" applyFont="0" applyFill="0" applyBorder="0" applyAlignment="0" applyProtection="0"/>
    <xf numFmtId="4" fontId="2" fillId="0" borderId="49"/>
    <xf numFmtId="4" fontId="2" fillId="0" borderId="49"/>
    <xf numFmtId="175" fontId="2" fillId="3" borderId="51" applyNumberFormat="0" applyFont="0" applyAlignment="0">
      <protection locked="0"/>
    </xf>
    <xf numFmtId="175" fontId="2" fillId="3" borderId="51" applyNumberFormat="0" applyFont="0" applyAlignment="0">
      <protection locked="0"/>
    </xf>
    <xf numFmtId="0" fontId="2" fillId="0" borderId="51">
      <alignment horizontal="right"/>
    </xf>
    <xf numFmtId="175" fontId="2" fillId="3" borderId="51" applyNumberFormat="0" applyFont="0" applyAlignment="0">
      <protection locked="0"/>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 fillId="4" borderId="55" applyNumberFormat="0" applyProtection="0">
      <alignment horizontal="left" vertical="center" indent="1"/>
    </xf>
    <xf numFmtId="43" fontId="14" fillId="0" borderId="0" applyFont="0" applyFill="0" applyBorder="0" applyAlignment="0" applyProtection="0"/>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35" borderId="55" applyNumberFormat="0" applyProtection="0">
      <alignment horizontal="right" vertical="center"/>
    </xf>
    <xf numFmtId="9" fontId="14" fillId="0" borderId="0" applyFont="0" applyFill="0" applyBorder="0" applyAlignment="0" applyProtection="0"/>
    <xf numFmtId="175" fontId="2" fillId="3" borderId="51" applyNumberFormat="0" applyFont="0" applyAlignment="0">
      <protection locked="0"/>
    </xf>
    <xf numFmtId="175" fontId="2" fillId="3" borderId="49" applyNumberFormat="0" applyFont="0" applyAlignment="0">
      <protection locked="0"/>
    </xf>
    <xf numFmtId="0" fontId="2" fillId="0" borderId="51"/>
    <xf numFmtId="0" fontId="1" fillId="0" borderId="0"/>
    <xf numFmtId="0" fontId="2" fillId="4" borderId="55" applyNumberFormat="0" applyProtection="0">
      <alignment horizontal="left" vertical="center" indent="1"/>
    </xf>
    <xf numFmtId="0" fontId="56" fillId="0" borderId="0"/>
    <xf numFmtId="0" fontId="2" fillId="0" borderId="51"/>
    <xf numFmtId="164" fontId="2" fillId="0" borderId="0" applyFont="0" applyFill="0" applyBorder="0" applyAlignment="0" applyProtection="0"/>
    <xf numFmtId="0" fontId="1" fillId="0" borderId="0"/>
    <xf numFmtId="0" fontId="2" fillId="4" borderId="55" applyNumberFormat="0" applyProtection="0">
      <alignment horizontal="left" vertical="center" indent="1"/>
    </xf>
    <xf numFmtId="175" fontId="2" fillId="3" borderId="49" applyNumberFormat="0" applyFont="0" applyAlignment="0">
      <protection locked="0"/>
    </xf>
    <xf numFmtId="0" fontId="2" fillId="0" borderId="55" applyNumberFormat="0" applyProtection="0">
      <alignment horizontal="left" vertical="center"/>
    </xf>
    <xf numFmtId="4" fontId="6" fillId="5" borderId="55" applyNumberFormat="0" applyProtection="0">
      <alignment horizontal="right" vertical="center"/>
    </xf>
    <xf numFmtId="175" fontId="2" fillId="3" borderId="49" applyNumberFormat="0" applyFont="0" applyAlignment="0">
      <protection locked="0"/>
    </xf>
    <xf numFmtId="0" fontId="3" fillId="31" borderId="57" applyNumberFormat="0" applyFont="0" applyAlignment="0" applyProtection="0"/>
    <xf numFmtId="0" fontId="20" fillId="24" borderId="56" applyNumberFormat="0" applyAlignment="0" applyProtection="0"/>
    <xf numFmtId="0" fontId="3" fillId="2" borderId="49" applyNumberFormat="0" applyAlignment="0">
      <alignment horizontal="left"/>
    </xf>
    <xf numFmtId="0" fontId="3" fillId="2" borderId="49" applyNumberFormat="0" applyAlignment="0">
      <alignment horizontal="left"/>
    </xf>
    <xf numFmtId="4" fontId="6" fillId="39" borderId="55" applyNumberFormat="0" applyProtection="0">
      <alignment horizontal="right" vertical="center"/>
    </xf>
    <xf numFmtId="175" fontId="2" fillId="3" borderId="49" applyNumberFormat="0" applyFont="0" applyAlignment="0">
      <protection locked="0"/>
    </xf>
    <xf numFmtId="175" fontId="2" fillId="3" borderId="49" applyNumberFormat="0" applyFont="0" applyAlignment="0">
      <protection locked="0"/>
    </xf>
    <xf numFmtId="4" fontId="2" fillId="0" borderId="51"/>
    <xf numFmtId="4" fontId="6" fillId="43" borderId="55" applyNumberFormat="0" applyProtection="0">
      <alignment horizontal="left" vertical="center" indent="1"/>
    </xf>
    <xf numFmtId="175" fontId="2" fillId="3" borderId="51" applyNumberFormat="0" applyFont="0" applyAlignment="0">
      <protection locked="0"/>
    </xf>
    <xf numFmtId="0" fontId="2" fillId="43" borderId="55" applyNumberFormat="0" applyProtection="0">
      <alignment horizontal="left" vertical="center" indent="1"/>
    </xf>
    <xf numFmtId="175" fontId="2" fillId="3" borderId="51" applyNumberFormat="0" applyFont="0" applyAlignment="0">
      <protection locked="0"/>
    </xf>
    <xf numFmtId="4" fontId="2" fillId="0" borderId="51"/>
    <xf numFmtId="4" fontId="2" fillId="0" borderId="51"/>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4" fontId="2" fillId="0" borderId="51"/>
    <xf numFmtId="4" fontId="44" fillId="43" borderId="55" applyNumberFormat="0" applyProtection="0">
      <alignment horizontal="left" vertical="center" indent="1"/>
    </xf>
    <xf numFmtId="175" fontId="2" fillId="3" borderId="51" applyNumberFormat="0" applyFont="0" applyAlignment="0">
      <protection locked="0"/>
    </xf>
    <xf numFmtId="4" fontId="2" fillId="0" borderId="51"/>
    <xf numFmtId="0" fontId="2" fillId="0" borderId="55" applyNumberFormat="0" applyProtection="0">
      <alignment horizontal="left" vertical="center"/>
    </xf>
    <xf numFmtId="0" fontId="2" fillId="0" borderId="51">
      <alignment horizontal="right"/>
    </xf>
    <xf numFmtId="4" fontId="2" fillId="0" borderId="51"/>
    <xf numFmtId="0" fontId="2" fillId="0" borderId="51">
      <alignment horizontal="right"/>
    </xf>
    <xf numFmtId="4" fontId="44" fillId="43" borderId="55" applyNumberFormat="0" applyProtection="0">
      <alignment horizontal="left" vertical="center" indent="1"/>
    </xf>
    <xf numFmtId="0" fontId="2" fillId="4" borderId="55" applyNumberFormat="0" applyProtection="0">
      <alignment horizontal="left" vertical="center" indent="1"/>
    </xf>
    <xf numFmtId="175" fontId="2" fillId="3" borderId="51" applyNumberFormat="0" applyFont="0" applyAlignment="0">
      <protection locked="0"/>
    </xf>
    <xf numFmtId="175" fontId="2" fillId="3" borderId="51" applyNumberFormat="0" applyFont="0" applyAlignment="0">
      <protection locked="0"/>
    </xf>
    <xf numFmtId="175" fontId="2" fillId="3" borderId="49" applyNumberFormat="0" applyFont="0" applyAlignment="0">
      <protection locked="0"/>
    </xf>
    <xf numFmtId="175" fontId="2" fillId="3" borderId="51"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44" fontId="11" fillId="0" borderId="0">
      <protection locked="0"/>
    </xf>
    <xf numFmtId="44" fontId="11" fillId="0" borderId="0">
      <protection locked="0"/>
    </xf>
    <xf numFmtId="44" fontId="11" fillId="0" borderId="0">
      <protection locked="0"/>
    </xf>
    <xf numFmtId="0" fontId="13" fillId="0" borderId="0">
      <protection locked="0"/>
    </xf>
    <xf numFmtId="0" fontId="13" fillId="0" borderId="0">
      <protection locked="0"/>
    </xf>
    <xf numFmtId="0" fontId="11" fillId="0" borderId="4">
      <protection locked="0"/>
    </xf>
    <xf numFmtId="0" fontId="3" fillId="31" borderId="57"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4" fontId="42" fillId="41" borderId="55" applyNumberFormat="0" applyProtection="0">
      <alignment horizontal="left" vertical="center" indent="1"/>
    </xf>
    <xf numFmtId="4" fontId="6" fillId="32" borderId="55" applyNumberFormat="0" applyProtection="0">
      <alignment horizontal="right" vertical="center"/>
    </xf>
    <xf numFmtId="175" fontId="2" fillId="3" borderId="51" applyNumberFormat="0" applyFont="0" applyAlignment="0">
      <protection locked="0"/>
    </xf>
    <xf numFmtId="10" fontId="28" fillId="29" borderId="51" applyNumberFormat="0" applyBorder="0" applyAlignment="0" applyProtection="0"/>
    <xf numFmtId="0" fontId="2" fillId="0" borderId="51">
      <alignment horizontal="right"/>
    </xf>
    <xf numFmtId="0" fontId="3" fillId="31" borderId="57" applyNumberFormat="0" applyFont="0" applyAlignment="0" applyProtection="0"/>
    <xf numFmtId="0" fontId="38" fillId="24" borderId="55" applyNumberFormat="0" applyAlignment="0" applyProtection="0"/>
    <xf numFmtId="4" fontId="46" fillId="5" borderId="55" applyNumberFormat="0" applyProtection="0">
      <alignment horizontal="right" vertical="center"/>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168" fontId="19" fillId="0" borderId="0" applyFill="0" applyBorder="0" applyAlignment="0"/>
    <xf numFmtId="169"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4" fontId="44" fillId="43" borderId="55" applyNumberFormat="0" applyProtection="0">
      <alignment horizontal="left" vertical="center" indent="1"/>
    </xf>
    <xf numFmtId="169" fontId="19" fillId="0" borderId="0" applyFont="0" applyFill="0" applyBorder="0" applyAlignment="0" applyProtection="0"/>
    <xf numFmtId="0" fontId="20" fillId="24" borderId="56" applyNumberFormat="0" applyAlignment="0" applyProtection="0"/>
    <xf numFmtId="170" fontId="19" fillId="0" borderId="0" applyFill="0" applyBorder="0" applyAlignment="0"/>
    <xf numFmtId="0" fontId="2" fillId="43" borderId="55" applyNumberFormat="0" applyProtection="0">
      <alignment horizontal="left" vertical="center" indent="1"/>
    </xf>
    <xf numFmtId="0" fontId="2" fillId="0" borderId="51">
      <alignment horizontal="right"/>
    </xf>
    <xf numFmtId="175" fontId="2" fillId="3" borderId="51" applyNumberFormat="0" applyFont="0" applyAlignment="0">
      <protection locked="0"/>
    </xf>
    <xf numFmtId="180" fontId="19" fillId="0" borderId="0" applyFill="0" applyBorder="0" applyAlignment="0"/>
    <xf numFmtId="184" fontId="19" fillId="0" borderId="0" applyFill="0" applyBorder="0" applyAlignment="0"/>
    <xf numFmtId="175" fontId="2" fillId="3" borderId="51" applyNumberFormat="0" applyFont="0" applyAlignment="0">
      <protection locked="0"/>
    </xf>
    <xf numFmtId="9" fontId="1" fillId="0" borderId="0" applyFont="0" applyFill="0" applyBorder="0" applyAlignment="0" applyProtection="0"/>
    <xf numFmtId="187" fontId="3" fillId="0" borderId="0" applyFont="0" applyFill="0" applyBorder="0" applyAlignment="0" applyProtection="0"/>
    <xf numFmtId="44" fontId="11" fillId="0" borderId="0">
      <protection locked="0"/>
    </xf>
    <xf numFmtId="0" fontId="3" fillId="31" borderId="57" applyNumberFormat="0" applyFont="0" applyAlignment="0" applyProtection="0"/>
    <xf numFmtId="43" fontId="2" fillId="0" borderId="0" applyFont="0" applyFill="0" applyBorder="0" applyAlignment="0" applyProtection="0"/>
    <xf numFmtId="175" fontId="2" fillId="3" borderId="51" applyNumberFormat="0" applyFont="0" applyAlignment="0">
      <protection locked="0"/>
    </xf>
    <xf numFmtId="43" fontId="2" fillId="0" borderId="0" applyFont="0" applyFill="0" applyBorder="0" applyAlignment="0" applyProtection="0"/>
    <xf numFmtId="10" fontId="26" fillId="26" borderId="51" applyNumberFormat="0" applyFill="0" applyBorder="0" applyAlignment="0" applyProtection="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0" fontId="2" fillId="0" borderId="49"/>
    <xf numFmtId="4" fontId="2" fillId="0" borderId="49"/>
    <xf numFmtId="4" fontId="2" fillId="0" borderId="49"/>
    <xf numFmtId="175" fontId="2" fillId="3" borderId="49" applyNumberFormat="0" applyFont="0" applyAlignment="0">
      <protection locked="0"/>
    </xf>
    <xf numFmtId="175" fontId="2" fillId="3" borderId="49" applyNumberFormat="0" applyFont="0" applyAlignment="0">
      <protection locked="0"/>
    </xf>
    <xf numFmtId="0" fontId="2" fillId="0" borderId="49">
      <alignment horizontal="right"/>
    </xf>
    <xf numFmtId="0" fontId="2" fillId="0" borderId="49">
      <alignment horizontal="right"/>
    </xf>
    <xf numFmtId="0" fontId="2" fillId="0" borderId="49"/>
    <xf numFmtId="4" fontId="2" fillId="0" borderId="49"/>
    <xf numFmtId="4" fontId="2" fillId="0" borderId="49"/>
    <xf numFmtId="175" fontId="2" fillId="3" borderId="49" applyNumberFormat="0" applyFont="0" applyAlignment="0">
      <protection locked="0"/>
    </xf>
    <xf numFmtId="175" fontId="2" fillId="3" borderId="49" applyNumberFormat="0" applyFont="0" applyAlignment="0">
      <protection locked="0"/>
    </xf>
    <xf numFmtId="0" fontId="3" fillId="2" borderId="49" applyNumberFormat="0" applyAlignment="0">
      <alignment horizontal="left"/>
    </xf>
    <xf numFmtId="0" fontId="3" fillId="2" borderId="49" applyNumberFormat="0" applyAlignment="0">
      <alignment horizontal="left"/>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0" fontId="80" fillId="0" borderId="24" applyNumberFormat="0" applyFill="0" applyAlignment="0" applyProtection="0"/>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0" fontId="14" fillId="6" borderId="0" applyNumberFormat="0" applyBorder="0" applyAlignment="0" applyProtection="0"/>
    <xf numFmtId="0" fontId="14" fillId="7" borderId="0" applyNumberFormat="0" applyBorder="0" applyAlignment="0" applyProtection="0"/>
    <xf numFmtId="175" fontId="2" fillId="3" borderId="49" applyNumberFormat="0" applyFont="0" applyAlignment="0">
      <protection locked="0"/>
    </xf>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3" fillId="2" borderId="49" applyNumberFormat="0" applyAlignment="0">
      <alignment horizontal="left"/>
    </xf>
    <xf numFmtId="0" fontId="14" fillId="12" borderId="0" applyNumberFormat="0" applyBorder="0" applyAlignment="0" applyProtection="0"/>
    <xf numFmtId="0" fontId="2" fillId="0" borderId="49"/>
    <xf numFmtId="0" fontId="14" fillId="15" borderId="0" applyNumberFormat="0" applyBorder="0" applyAlignment="0" applyProtection="0"/>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0" fontId="26" fillId="26" borderId="50" applyNumberFormat="0" applyFill="0" applyBorder="0" applyAlignment="0" applyProtection="0">
      <protection locked="0"/>
    </xf>
    <xf numFmtId="175" fontId="2" fillId="3" borderId="50" applyNumberFormat="0" applyFont="0" applyAlignment="0">
      <protection locked="0"/>
    </xf>
    <xf numFmtId="10" fontId="28" fillId="29" borderId="50" applyNumberFormat="0" applyBorder="0" applyAlignment="0" applyProtection="0"/>
    <xf numFmtId="175" fontId="2" fillId="3" borderId="50" applyNumberFormat="0" applyFont="0" applyAlignment="0">
      <protection locked="0"/>
    </xf>
    <xf numFmtId="4" fontId="2" fillId="0" borderId="49"/>
    <xf numFmtId="4" fontId="6" fillId="3" borderId="3" applyNumberFormat="0" applyProtection="0">
      <alignment vertical="center"/>
    </xf>
    <xf numFmtId="4" fontId="41" fillId="3" borderId="3" applyNumberFormat="0" applyProtection="0">
      <alignment vertical="center"/>
    </xf>
    <xf numFmtId="4" fontId="6" fillId="3" borderId="3" applyNumberFormat="0" applyProtection="0">
      <alignment horizontal="left" vertical="center" indent="1"/>
    </xf>
    <xf numFmtId="4" fontId="6" fillId="3"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32" borderId="3" applyNumberFormat="0" applyProtection="0">
      <alignment horizontal="right" vertical="center"/>
    </xf>
    <xf numFmtId="4" fontId="6" fillId="33" borderId="3" applyNumberFormat="0" applyProtection="0">
      <alignment horizontal="right" vertical="center"/>
    </xf>
    <xf numFmtId="4" fontId="6" fillId="34" borderId="3" applyNumberFormat="0" applyProtection="0">
      <alignment horizontal="right" vertical="center"/>
    </xf>
    <xf numFmtId="4" fontId="6" fillId="35" borderId="3" applyNumberFormat="0" applyProtection="0">
      <alignment horizontal="right" vertical="center"/>
    </xf>
    <xf numFmtId="4" fontId="6" fillId="36" borderId="3" applyNumberFormat="0" applyProtection="0">
      <alignment horizontal="right" vertical="center"/>
    </xf>
    <xf numFmtId="4" fontId="6" fillId="37" borderId="3" applyNumberFormat="0" applyProtection="0">
      <alignment horizontal="right" vertical="center"/>
    </xf>
    <xf numFmtId="4" fontId="6" fillId="38" borderId="3" applyNumberFormat="0" applyProtection="0">
      <alignment horizontal="right" vertical="center"/>
    </xf>
    <xf numFmtId="4" fontId="6" fillId="39" borderId="3" applyNumberFormat="0" applyProtection="0">
      <alignment horizontal="right" vertical="center"/>
    </xf>
    <xf numFmtId="4" fontId="6" fillId="40" borderId="3" applyNumberFormat="0" applyProtection="0">
      <alignment horizontal="right" vertical="center"/>
    </xf>
    <xf numFmtId="4" fontId="42" fillId="41"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6" fillId="29" borderId="3" applyNumberFormat="0" applyProtection="0">
      <alignment vertical="center"/>
    </xf>
    <xf numFmtId="4" fontId="41" fillId="29" borderId="3" applyNumberFormat="0" applyProtection="0">
      <alignment vertical="center"/>
    </xf>
    <xf numFmtId="4" fontId="6" fillId="29" borderId="3" applyNumberFormat="0" applyProtection="0">
      <alignment horizontal="left" vertical="center" indent="1"/>
    </xf>
    <xf numFmtId="4" fontId="6" fillId="29" borderId="3" applyNumberFormat="0" applyProtection="0">
      <alignment horizontal="left" vertical="center" indent="1"/>
    </xf>
    <xf numFmtId="4" fontId="6" fillId="5" borderId="3" applyNumberFormat="0" applyProtection="0">
      <alignment horizontal="right" vertical="center"/>
    </xf>
    <xf numFmtId="4" fontId="6" fillId="0" borderId="3" applyNumberFormat="0" applyProtection="0">
      <alignment horizontal="right" vertical="center"/>
    </xf>
    <xf numFmtId="4" fontId="6" fillId="0" borderId="3" applyNumberFormat="0" applyProtection="0">
      <alignment horizontal="right" vertical="center"/>
    </xf>
    <xf numFmtId="4" fontId="41"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4" fontId="46" fillId="5" borderId="3" applyNumberFormat="0" applyProtection="0">
      <alignment horizontal="right" vertical="center"/>
    </xf>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52" fillId="11" borderId="5"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38" fillId="24" borderId="3"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0" fillId="24" borderId="5" applyNumberFormat="0" applyAlignment="0" applyProtection="0"/>
    <xf numFmtId="0" fontId="2" fillId="0" borderId="50">
      <alignment horizontal="right"/>
    </xf>
    <xf numFmtId="0" fontId="2" fillId="0" borderId="50">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29" fillId="0" borderId="2">
      <alignment horizontal="left" vertical="center"/>
    </xf>
    <xf numFmtId="185" fontId="3" fillId="0" borderId="0" applyFont="0" applyFill="0" applyBorder="0" applyAlignment="0" applyProtection="0"/>
    <xf numFmtId="4" fontId="2" fillId="0" borderId="50"/>
    <xf numFmtId="4" fontId="2" fillId="0" borderId="50"/>
    <xf numFmtId="0" fontId="1" fillId="0" borderId="0"/>
    <xf numFmtId="0" fontId="2" fillId="0" borderId="0"/>
    <xf numFmtId="0" fontId="2" fillId="0" borderId="0"/>
    <xf numFmtId="0" fontId="2" fillId="0" borderId="0"/>
    <xf numFmtId="0" fontId="2" fillId="0" borderId="0"/>
    <xf numFmtId="0" fontId="2" fillId="0" borderId="49">
      <alignment horizontal="right"/>
    </xf>
    <xf numFmtId="0" fontId="2" fillId="0" borderId="49">
      <alignment horizontal="right"/>
    </xf>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75" fontId="2" fillId="3" borderId="49" applyNumberFormat="0" applyFont="0" applyAlignment="0">
      <protection locked="0"/>
    </xf>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3" fillId="2" borderId="49" applyNumberFormat="0" applyAlignment="0">
      <alignment horizontal="left"/>
    </xf>
    <xf numFmtId="0" fontId="20" fillId="24" borderId="5" applyNumberFormat="0" applyAlignment="0" applyProtection="0"/>
    <xf numFmtId="175" fontId="2" fillId="3" borderId="50" applyNumberFormat="0" applyFont="0" applyAlignment="0">
      <protection locked="0"/>
    </xf>
    <xf numFmtId="175" fontId="2" fillId="3" borderId="50" applyNumberFormat="0" applyFont="0" applyAlignment="0">
      <protection locked="0"/>
    </xf>
    <xf numFmtId="175" fontId="2" fillId="3" borderId="50" applyNumberFormat="0" applyFont="0" applyAlignment="0">
      <protection locked="0"/>
    </xf>
    <xf numFmtId="177" fontId="2" fillId="0" borderId="0"/>
    <xf numFmtId="0" fontId="3" fillId="31" borderId="14" applyNumberFormat="0" applyFont="0" applyAlignment="0" applyProtection="0"/>
    <xf numFmtId="0" fontId="38" fillId="24" borderId="3" applyNumberFormat="0" applyAlignment="0" applyProtection="0"/>
    <xf numFmtId="4" fontId="6" fillId="5" borderId="3" applyNumberFormat="0" applyProtection="0">
      <alignment horizontal="righ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0"/>
    <xf numFmtId="0" fontId="2" fillId="0" borderId="50"/>
    <xf numFmtId="0" fontId="1" fillId="0" borderId="0"/>
    <xf numFmtId="0" fontId="2" fillId="0" borderId="0"/>
    <xf numFmtId="0" fontId="2" fillId="0" borderId="0"/>
    <xf numFmtId="0" fontId="23" fillId="0" borderId="0"/>
    <xf numFmtId="9" fontId="2" fillId="0" borderId="0" applyFont="0" applyFill="0" applyBorder="0" applyAlignment="0" applyProtection="0"/>
    <xf numFmtId="0" fontId="3" fillId="2" borderId="50" applyNumberFormat="0" applyAlignment="0">
      <alignment horizontal="left"/>
    </xf>
    <xf numFmtId="0" fontId="3" fillId="2" borderId="50" applyNumberFormat="0" applyAlignment="0">
      <alignment horizontal="left"/>
    </xf>
    <xf numFmtId="43"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175" fontId="2" fillId="3" borderId="49" applyNumberFormat="0" applyFont="0" applyAlignment="0">
      <protection locked="0"/>
    </xf>
    <xf numFmtId="0" fontId="2" fillId="0" borderId="49"/>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175" fontId="2" fillId="3" borderId="50" applyNumberFormat="0" applyFont="0" applyAlignment="0">
      <protection locked="0"/>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4" fontId="44" fillId="43" borderId="3" applyNumberFormat="0" applyProtection="0">
      <alignment horizontal="left" vertical="center" indent="1"/>
    </xf>
    <xf numFmtId="4" fontId="44" fillId="5"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0" applyNumberFormat="0" applyFont="0" applyAlignment="0">
      <protection locked="0"/>
    </xf>
    <xf numFmtId="4" fontId="2" fillId="0" borderId="49"/>
    <xf numFmtId="0" fontId="2" fillId="4" borderId="3" applyNumberFormat="0" applyProtection="0">
      <alignment horizontal="left" vertical="center" indent="1"/>
    </xf>
    <xf numFmtId="0" fontId="2" fillId="4" borderId="3" applyNumberFormat="0" applyProtection="0">
      <alignment horizontal="left" vertical="center" indent="1"/>
    </xf>
    <xf numFmtId="175" fontId="2" fillId="3" borderId="50" applyNumberFormat="0" applyFont="0" applyAlignment="0">
      <protection locked="0"/>
    </xf>
    <xf numFmtId="0" fontId="2" fillId="4"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4" fontId="44" fillId="5" borderId="3" applyNumberFormat="0" applyProtection="0">
      <alignment horizontal="left" vertical="center" indent="1"/>
    </xf>
    <xf numFmtId="4" fontId="44"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0">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185" fontId="3" fillId="0" borderId="0" applyFont="0" applyFill="0" applyBorder="0" applyAlignment="0" applyProtection="0"/>
    <xf numFmtId="4" fontId="2" fillId="0" borderId="50"/>
    <xf numFmtId="0" fontId="3" fillId="0" borderId="0"/>
    <xf numFmtId="0" fontId="2" fillId="0" borderId="50">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6" fillId="26" borderId="49" applyNumberFormat="0" applyFill="0" applyBorder="0" applyAlignment="0" applyProtection="0">
      <protection locked="0"/>
    </xf>
    <xf numFmtId="4" fontId="2" fillId="0" borderId="50"/>
    <xf numFmtId="0" fontId="2" fillId="0" borderId="50">
      <alignment horizontal="right"/>
    </xf>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0" fontId="3" fillId="31" borderId="14" applyNumberFormat="0" applyFont="0" applyAlignment="0" applyProtection="0"/>
    <xf numFmtId="10" fontId="28" fillId="29" borderId="49" applyNumberFormat="0" applyBorder="0" applyAlignment="0" applyProtection="0"/>
    <xf numFmtId="4" fontId="2" fillId="0" borderId="50"/>
    <xf numFmtId="0" fontId="1" fillId="0" borderId="0"/>
    <xf numFmtId="0" fontId="1" fillId="0" borderId="0"/>
    <xf numFmtId="0" fontId="2" fillId="0" borderId="0"/>
    <xf numFmtId="0" fontId="2" fillId="0" borderId="3" applyNumberFormat="0" applyProtection="0">
      <alignment horizontal="left" vertical="center"/>
    </xf>
    <xf numFmtId="43" fontId="1" fillId="0" borderId="0" applyFont="0" applyFill="0" applyBorder="0" applyAlignment="0" applyProtection="0"/>
    <xf numFmtId="0" fontId="2" fillId="0" borderId="50">
      <alignment horizontal="right"/>
    </xf>
    <xf numFmtId="0" fontId="2" fillId="0" borderId="50">
      <alignment horizontal="right"/>
    </xf>
    <xf numFmtId="0" fontId="2" fillId="0" borderId="49">
      <alignment horizontal="right"/>
    </xf>
    <xf numFmtId="10" fontId="26" fillId="26" borderId="50" applyNumberFormat="0" applyFill="0" applyBorder="0" applyAlignment="0" applyProtection="0">
      <protection locked="0"/>
    </xf>
    <xf numFmtId="175" fontId="2" fillId="3" borderId="50" applyNumberFormat="0" applyFont="0" applyAlignment="0">
      <protection locked="0"/>
    </xf>
    <xf numFmtId="10" fontId="28" fillId="29" borderId="50" applyNumberFormat="0" applyBorder="0" applyAlignment="0" applyProtection="0"/>
    <xf numFmtId="175" fontId="2" fillId="3" borderId="50" applyNumberFormat="0" applyFont="0" applyAlignment="0">
      <protection locked="0"/>
    </xf>
    <xf numFmtId="175" fontId="2" fillId="3" borderId="50" applyNumberFormat="0" applyFont="0" applyAlignment="0">
      <protection locked="0"/>
    </xf>
    <xf numFmtId="10" fontId="28" fillId="29" borderId="50" applyNumberFormat="0" applyBorder="0" applyAlignment="0" applyProtection="0"/>
    <xf numFmtId="175" fontId="2" fillId="3" borderId="50" applyNumberFormat="0" applyFont="0" applyAlignment="0">
      <protection locked="0"/>
    </xf>
    <xf numFmtId="10" fontId="26" fillId="26" borderId="50" applyNumberFormat="0" applyFill="0" applyBorder="0" applyAlignment="0" applyProtection="0">
      <protection locked="0"/>
    </xf>
    <xf numFmtId="0" fontId="2" fillId="0" borderId="3" applyNumberFormat="0" applyProtection="0">
      <alignment horizontal="left" vertical="center"/>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50">
      <alignment horizontal="right"/>
    </xf>
    <xf numFmtId="0" fontId="2" fillId="0" borderId="50">
      <alignment horizontal="right"/>
    </xf>
    <xf numFmtId="0" fontId="2" fillId="31" borderId="14" applyNumberFormat="0" applyFont="0" applyAlignment="0" applyProtection="0"/>
    <xf numFmtId="9" fontId="2" fillId="0" borderId="0" applyFont="0" applyFill="0" applyBorder="0" applyAlignment="0" applyProtection="0"/>
    <xf numFmtId="43" fontId="1" fillId="0" borderId="0" applyFont="0" applyFill="0" applyBorder="0" applyAlignment="0" applyProtection="0"/>
    <xf numFmtId="4" fontId="2" fillId="0" borderId="50"/>
    <xf numFmtId="4" fontId="2" fillId="0" borderId="50"/>
    <xf numFmtId="164" fontId="2" fillId="0" borderId="0" applyFont="0" applyFill="0" applyBorder="0" applyAlignment="0" applyProtection="0"/>
    <xf numFmtId="0" fontId="1" fillId="0" borderId="0"/>
    <xf numFmtId="0" fontId="3" fillId="0" borderId="0"/>
    <xf numFmtId="4" fontId="6" fillId="5" borderId="3" applyNumberFormat="0" applyProtection="0">
      <alignment horizontal="righ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175" fontId="2" fillId="3" borderId="50" applyNumberFormat="0" applyFont="0" applyAlignment="0">
      <protection locked="0"/>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43" borderId="3" applyNumberFormat="0" applyProtection="0">
      <alignment horizontal="left" vertical="center" indent="1"/>
    </xf>
    <xf numFmtId="0" fontId="2" fillId="43" borderId="3" applyNumberFormat="0" applyProtection="0">
      <alignment horizontal="left" vertical="center" indent="1"/>
    </xf>
    <xf numFmtId="0" fontId="2" fillId="44" borderId="3" applyNumberFormat="0" applyProtection="0">
      <alignment horizontal="left" vertical="center" indent="1"/>
    </xf>
    <xf numFmtId="0" fontId="2" fillId="44" borderId="3" applyNumberFormat="0" applyProtection="0">
      <alignment horizontal="left" vertical="center" indent="1"/>
    </xf>
    <xf numFmtId="0" fontId="2" fillId="27" borderId="3" applyNumberFormat="0" applyProtection="0">
      <alignment horizontal="left" vertical="center" indent="1"/>
    </xf>
    <xf numFmtId="0" fontId="2" fillId="27" borderId="3" applyNumberFormat="0" applyProtection="0">
      <alignment horizontal="left" vertical="center" indent="1"/>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0" borderId="3" applyNumberFormat="0" applyProtection="0">
      <alignment horizontal="left" vertical="center"/>
    </xf>
    <xf numFmtId="0" fontId="2" fillId="4" borderId="3" applyNumberFormat="0" applyProtection="0">
      <alignment horizontal="left" vertical="center" indent="1"/>
    </xf>
    <xf numFmtId="0" fontId="2" fillId="4" borderId="3" applyNumberFormat="0" applyProtection="0">
      <alignment horizontal="left" vertical="center" indent="1"/>
    </xf>
    <xf numFmtId="0" fontId="2" fillId="0" borderId="50">
      <alignment horizontal="right"/>
    </xf>
    <xf numFmtId="0" fontId="2" fillId="0" borderId="50">
      <alignment horizontal="right"/>
    </xf>
    <xf numFmtId="0" fontId="2" fillId="0" borderId="50"/>
    <xf numFmtId="0" fontId="2" fillId="31" borderId="14" applyNumberFormat="0" applyFont="0" applyAlignment="0" applyProtection="0"/>
    <xf numFmtId="175" fontId="2" fillId="3" borderId="49" applyNumberFormat="0" applyFont="0" applyAlignment="0">
      <protection locked="0"/>
    </xf>
    <xf numFmtId="4" fontId="2" fillId="0" borderId="50"/>
    <xf numFmtId="4" fontId="2" fillId="0" borderId="50"/>
    <xf numFmtId="0" fontId="2" fillId="4" borderId="3" applyNumberFormat="0" applyProtection="0">
      <alignment horizontal="left" vertical="center" indent="1"/>
    </xf>
    <xf numFmtId="0" fontId="1" fillId="0" borderId="0"/>
    <xf numFmtId="0" fontId="3" fillId="0" borderId="0"/>
    <xf numFmtId="0" fontId="1" fillId="0" borderId="0"/>
    <xf numFmtId="0" fontId="2" fillId="0" borderId="0"/>
    <xf numFmtId="175" fontId="2" fillId="3" borderId="49"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50" applyNumberFormat="0" applyFont="0" applyAlignment="0">
      <protection locked="0"/>
    </xf>
    <xf numFmtId="0" fontId="2" fillId="4" borderId="3" applyNumberFormat="0" applyProtection="0">
      <alignment horizontal="left" vertical="center" indent="1"/>
    </xf>
    <xf numFmtId="175" fontId="2" fillId="3" borderId="50" applyNumberFormat="0" applyFont="0" applyAlignment="0">
      <protection locked="0"/>
    </xf>
    <xf numFmtId="0" fontId="1" fillId="0" borderId="0"/>
    <xf numFmtId="175" fontId="2" fillId="3" borderId="50" applyNumberFormat="0" applyFont="0" applyAlignment="0">
      <protection locked="0"/>
    </xf>
    <xf numFmtId="43" fontId="14" fillId="0" borderId="0" applyFont="0" applyFill="0" applyBorder="0" applyAlignment="0" applyProtection="0"/>
    <xf numFmtId="175" fontId="2" fillId="3" borderId="50" applyNumberFormat="0" applyFont="0" applyAlignment="0">
      <protection locked="0"/>
    </xf>
    <xf numFmtId="0" fontId="1" fillId="0" borderId="0"/>
    <xf numFmtId="4" fontId="6" fillId="0" borderId="3" applyNumberFormat="0" applyProtection="0">
      <alignment horizontal="right" vertical="center"/>
    </xf>
    <xf numFmtId="176" fontId="36" fillId="0" borderId="0"/>
    <xf numFmtId="0" fontId="2" fillId="0" borderId="3" applyNumberFormat="0" applyProtection="0">
      <alignment horizontal="left" vertical="center"/>
    </xf>
    <xf numFmtId="175" fontId="2" fillId="3" borderId="50" applyNumberFormat="0" applyFont="0" applyAlignment="0">
      <protection locked="0"/>
    </xf>
    <xf numFmtId="0" fontId="49" fillId="0" borderId="0" applyNumberFormat="0" applyFill="0" applyBorder="0" applyAlignment="0" applyProtection="0"/>
    <xf numFmtId="4" fontId="2" fillId="0" borderId="49"/>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5" applyNumberFormat="0" applyAlignment="0" applyProtection="0"/>
    <xf numFmtId="0" fontId="73" fillId="11" borderId="5" applyNumberFormat="0" applyAlignment="0" applyProtection="0"/>
    <xf numFmtId="0" fontId="73" fillId="11" borderId="5" applyNumberFormat="0" applyAlignment="0" applyProtection="0"/>
    <xf numFmtId="0" fontId="22" fillId="31" borderId="5" applyNumberFormat="0" applyFont="0" applyAlignment="0" applyProtection="0"/>
    <xf numFmtId="0" fontId="76" fillId="49" borderId="3" applyNumberFormat="0" applyAlignment="0" applyProtection="0"/>
    <xf numFmtId="4" fontId="6" fillId="5" borderId="3" applyNumberFormat="0" applyProtection="0">
      <alignment horizontal="left" vertical="center" indent="1"/>
    </xf>
    <xf numFmtId="4" fontId="44" fillId="5" borderId="3" applyNumberFormat="0" applyProtection="0">
      <alignment horizontal="left" vertical="center" indent="1"/>
    </xf>
    <xf numFmtId="4" fontId="6" fillId="43" borderId="3" applyNumberFormat="0" applyProtection="0">
      <alignment horizontal="left" vertical="center" indent="1"/>
    </xf>
    <xf numFmtId="4" fontId="44" fillId="43" borderId="3" applyNumberFormat="0" applyProtection="0">
      <alignment horizontal="left" vertical="center" indent="1"/>
    </xf>
    <xf numFmtId="0" fontId="1" fillId="0" borderId="0"/>
    <xf numFmtId="9" fontId="1" fillId="0" borderId="0" applyFont="0" applyFill="0" applyBorder="0" applyAlignment="0" applyProtection="0"/>
    <xf numFmtId="175" fontId="2" fillId="3" borderId="50" applyNumberFormat="0" applyFont="0" applyAlignment="0">
      <protection locked="0"/>
    </xf>
    <xf numFmtId="175" fontId="2" fillId="3" borderId="50" applyNumberFormat="0" applyFont="0" applyAlignment="0">
      <protection locked="0"/>
    </xf>
    <xf numFmtId="175" fontId="2" fillId="3" borderId="50" applyNumberFormat="0" applyFont="0" applyAlignment="0">
      <protection locked="0"/>
    </xf>
    <xf numFmtId="0" fontId="2" fillId="0" borderId="50"/>
    <xf numFmtId="4" fontId="2" fillId="0" borderId="50"/>
    <xf numFmtId="4" fontId="2" fillId="0" borderId="50"/>
    <xf numFmtId="175" fontId="2" fillId="3" borderId="50" applyNumberFormat="0" applyFont="0" applyAlignment="0">
      <protection locked="0"/>
    </xf>
    <xf numFmtId="175" fontId="2" fillId="3" borderId="50" applyNumberFormat="0" applyFont="0" applyAlignment="0">
      <protection locked="0"/>
    </xf>
    <xf numFmtId="0" fontId="2" fillId="0" borderId="50">
      <alignment horizontal="right"/>
    </xf>
    <xf numFmtId="0" fontId="2" fillId="0" borderId="50">
      <alignment horizontal="right"/>
    </xf>
    <xf numFmtId="0" fontId="2" fillId="0" borderId="50"/>
    <xf numFmtId="4" fontId="2" fillId="0" borderId="50"/>
    <xf numFmtId="4" fontId="2" fillId="0" borderId="50"/>
    <xf numFmtId="175" fontId="2" fillId="3" borderId="50" applyNumberFormat="0" applyFont="0" applyAlignment="0">
      <protection locked="0"/>
    </xf>
    <xf numFmtId="175" fontId="2" fillId="3" borderId="50" applyNumberFormat="0" applyFont="0" applyAlignment="0">
      <protection locked="0"/>
    </xf>
    <xf numFmtId="0" fontId="3" fillId="2" borderId="50" applyNumberFormat="0" applyAlignment="0">
      <alignment horizontal="left"/>
    </xf>
    <xf numFmtId="0" fontId="3" fillId="2" borderId="50" applyNumberFormat="0" applyAlignment="0">
      <alignment horizontal="left"/>
    </xf>
    <xf numFmtId="175" fontId="2" fillId="3" borderId="50" applyNumberFormat="0" applyFont="0" applyAlignment="0">
      <protection locked="0"/>
    </xf>
    <xf numFmtId="175" fontId="2" fillId="3" borderId="50" applyNumberFormat="0" applyFont="0" applyAlignment="0">
      <protection locked="0"/>
    </xf>
    <xf numFmtId="175" fontId="2" fillId="3" borderId="50" applyNumberFormat="0" applyFont="0" applyAlignment="0">
      <protection locked="0"/>
    </xf>
    <xf numFmtId="175" fontId="2" fillId="3" borderId="50" applyNumberFormat="0" applyFont="0" applyAlignment="0">
      <protection locked="0"/>
    </xf>
    <xf numFmtId="175" fontId="2" fillId="3" borderId="50" applyNumberFormat="0" applyFont="0" applyAlignment="0">
      <protection locked="0"/>
    </xf>
    <xf numFmtId="175" fontId="2" fillId="3" borderId="50" applyNumberFormat="0" applyFont="0" applyAlignment="0">
      <protection locked="0"/>
    </xf>
    <xf numFmtId="0" fontId="2" fillId="0" borderId="49">
      <alignment horizontal="right"/>
    </xf>
    <xf numFmtId="175" fontId="2" fillId="3" borderId="50" applyNumberFormat="0" applyFont="0" applyAlignment="0">
      <protection locked="0"/>
    </xf>
    <xf numFmtId="175" fontId="2" fillId="3" borderId="50" applyNumberFormat="0" applyFont="0" applyAlignment="0">
      <protection locked="0"/>
    </xf>
    <xf numFmtId="175" fontId="2" fillId="3" borderId="50" applyNumberFormat="0" applyFont="0" applyAlignment="0">
      <protection locked="0"/>
    </xf>
    <xf numFmtId="4" fontId="2" fillId="0" borderId="49"/>
    <xf numFmtId="0" fontId="2" fillId="0" borderId="49">
      <alignment horizontal="right"/>
    </xf>
    <xf numFmtId="4" fontId="2" fillId="0" borderId="49"/>
    <xf numFmtId="0" fontId="2" fillId="0" borderId="49">
      <alignment horizontal="right"/>
    </xf>
    <xf numFmtId="0" fontId="2" fillId="0" borderId="49">
      <alignment horizontal="right"/>
    </xf>
    <xf numFmtId="10" fontId="26" fillId="26" borderId="49" applyNumberFormat="0" applyFill="0" applyBorder="0" applyAlignment="0" applyProtection="0">
      <protection locked="0"/>
    </xf>
    <xf numFmtId="175" fontId="2" fillId="3" borderId="49" applyNumberFormat="0" applyFont="0" applyAlignment="0">
      <protection locked="0"/>
    </xf>
    <xf numFmtId="10" fontId="28" fillId="29" borderId="49" applyNumberFormat="0" applyBorder="0" applyAlignment="0" applyProtection="0"/>
    <xf numFmtId="175" fontId="2" fillId="3" borderId="49" applyNumberFormat="0" applyFont="0" applyAlignment="0">
      <protection locked="0"/>
    </xf>
    <xf numFmtId="175" fontId="2" fillId="3" borderId="49" applyNumberFormat="0" applyFont="0" applyAlignment="0">
      <protection locked="0"/>
    </xf>
    <xf numFmtId="10" fontId="28" fillId="29" borderId="49" applyNumberFormat="0" applyBorder="0" applyAlignment="0" applyProtection="0"/>
    <xf numFmtId="175" fontId="2" fillId="3" borderId="49" applyNumberFormat="0" applyFont="0" applyAlignment="0">
      <protection locked="0"/>
    </xf>
    <xf numFmtId="10" fontId="26" fillId="26" borderId="49" applyNumberFormat="0" applyFill="0" applyBorder="0" applyAlignment="0" applyProtection="0">
      <protection locked="0"/>
    </xf>
    <xf numFmtId="0" fontId="2" fillId="0" borderId="49">
      <alignment horizontal="right"/>
    </xf>
    <xf numFmtId="0" fontId="2" fillId="0" borderId="49">
      <alignment horizontal="right"/>
    </xf>
    <xf numFmtId="4" fontId="2" fillId="0" borderId="49"/>
    <xf numFmtId="4" fontId="2" fillId="0" borderId="49"/>
    <xf numFmtId="175" fontId="2" fillId="3" borderId="49" applyNumberFormat="0" applyFont="0" applyAlignment="0">
      <protection locked="0"/>
    </xf>
    <xf numFmtId="0" fontId="2" fillId="0" borderId="49">
      <alignment horizontal="right"/>
    </xf>
    <xf numFmtId="0" fontId="2" fillId="0" borderId="49">
      <alignment horizontal="right"/>
    </xf>
    <xf numFmtId="0" fontId="2" fillId="0" borderId="49"/>
    <xf numFmtId="4" fontId="2" fillId="0" borderId="49"/>
    <xf numFmtId="4" fontId="2" fillId="0" borderId="49"/>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0" fontId="2" fillId="0" borderId="49"/>
    <xf numFmtId="4" fontId="2" fillId="0" borderId="49"/>
    <xf numFmtId="4" fontId="2" fillId="0" borderId="49"/>
    <xf numFmtId="175" fontId="2" fillId="3" borderId="49" applyNumberFormat="0" applyFont="0" applyAlignment="0">
      <protection locked="0"/>
    </xf>
    <xf numFmtId="175" fontId="2" fillId="3" borderId="49" applyNumberFormat="0" applyFont="0" applyAlignment="0">
      <protection locked="0"/>
    </xf>
    <xf numFmtId="0" fontId="2" fillId="0" borderId="49">
      <alignment horizontal="right"/>
    </xf>
    <xf numFmtId="0" fontId="2" fillId="0" borderId="49">
      <alignment horizontal="right"/>
    </xf>
    <xf numFmtId="0" fontId="2" fillId="0" borderId="49"/>
    <xf numFmtId="4" fontId="2" fillId="0" borderId="49"/>
    <xf numFmtId="4" fontId="2" fillId="0" borderId="49"/>
    <xf numFmtId="175" fontId="2" fillId="3" borderId="49" applyNumberFormat="0" applyFont="0" applyAlignment="0">
      <protection locked="0"/>
    </xf>
    <xf numFmtId="175" fontId="2" fillId="3" borderId="49" applyNumberFormat="0" applyFont="0" applyAlignment="0">
      <protection locked="0"/>
    </xf>
    <xf numFmtId="0" fontId="3" fillId="2" borderId="49" applyNumberFormat="0" applyAlignment="0">
      <alignment horizontal="left"/>
    </xf>
    <xf numFmtId="0" fontId="3" fillId="2" borderId="49" applyNumberFormat="0" applyAlignment="0">
      <alignment horizontal="left"/>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49" applyNumberFormat="0" applyFont="0" applyAlignment="0">
      <protection locked="0"/>
    </xf>
    <xf numFmtId="175" fontId="2" fillId="3" borderId="51" applyNumberFormat="0" applyFont="0" applyAlignment="0">
      <protection locked="0"/>
    </xf>
    <xf numFmtId="175" fontId="2" fillId="3" borderId="51" applyNumberFormat="0" applyFont="0" applyAlignment="0">
      <protection locked="0"/>
    </xf>
    <xf numFmtId="175" fontId="2" fillId="3" borderId="51" applyNumberFormat="0" applyFont="0" applyAlignment="0">
      <protection locked="0"/>
    </xf>
    <xf numFmtId="175" fontId="2" fillId="3" borderId="51" applyNumberFormat="0" applyFont="0" applyAlignment="0">
      <protection locked="0"/>
    </xf>
    <xf numFmtId="175" fontId="2" fillId="3" borderId="51" applyNumberFormat="0" applyFont="0" applyAlignment="0">
      <protection locked="0"/>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51" applyNumberFormat="0" applyFont="0" applyAlignment="0">
      <protection locked="0"/>
    </xf>
    <xf numFmtId="175" fontId="2" fillId="3" borderId="51" applyNumberFormat="0" applyFont="0" applyAlignment="0">
      <protection locked="0"/>
    </xf>
    <xf numFmtId="175" fontId="2" fillId="3" borderId="51" applyNumberFormat="0" applyFont="0" applyAlignment="0">
      <protection locked="0"/>
    </xf>
    <xf numFmtId="175" fontId="2" fillId="3" borderId="51" applyNumberFormat="0" applyFont="0" applyAlignment="0">
      <protection locked="0"/>
    </xf>
    <xf numFmtId="0" fontId="2" fillId="4" borderId="55" applyNumberFormat="0" applyProtection="0">
      <alignment horizontal="left" vertical="center" indent="1"/>
    </xf>
    <xf numFmtId="175" fontId="2" fillId="3" borderId="51"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2" fillId="0" borderId="51"/>
    <xf numFmtId="0" fontId="2" fillId="44" borderId="55" applyNumberFormat="0" applyProtection="0">
      <alignment horizontal="left" vertical="center" indent="1"/>
    </xf>
    <xf numFmtId="4" fontId="2" fillId="0" borderId="51"/>
    <xf numFmtId="0" fontId="2" fillId="4" borderId="55" applyNumberFormat="0" applyProtection="0">
      <alignment horizontal="left" vertical="center" indent="1"/>
    </xf>
    <xf numFmtId="0" fontId="2" fillId="0" borderId="51">
      <alignment horizontal="right"/>
    </xf>
    <xf numFmtId="0" fontId="3" fillId="2" borderId="51" applyNumberFormat="0" applyAlignment="0">
      <alignment horizontal="left"/>
    </xf>
    <xf numFmtId="0" fontId="2" fillId="0" borderId="51">
      <alignment horizontal="right"/>
    </xf>
    <xf numFmtId="4" fontId="6" fillId="5" borderId="55" applyNumberFormat="0" applyProtection="0">
      <alignment horizontal="left" vertical="center" indent="1"/>
    </xf>
    <xf numFmtId="0" fontId="2" fillId="0" borderId="55" applyNumberFormat="0" applyProtection="0">
      <alignment horizontal="left" vertical="center"/>
    </xf>
    <xf numFmtId="175" fontId="2" fillId="3" borderId="51" applyNumberFormat="0" applyFont="0" applyAlignment="0">
      <protection locked="0"/>
    </xf>
    <xf numFmtId="0" fontId="2" fillId="0" borderId="51"/>
    <xf numFmtId="4" fontId="2" fillId="0" borderId="51"/>
    <xf numFmtId="0" fontId="2" fillId="27" borderId="55" applyNumberFormat="0" applyProtection="0">
      <alignment horizontal="left" vertical="center" indent="1"/>
    </xf>
    <xf numFmtId="175" fontId="2" fillId="3" borderId="51" applyNumberFormat="0" applyFont="0" applyAlignment="0">
      <protection locked="0"/>
    </xf>
    <xf numFmtId="4" fontId="2" fillId="0" borderId="51"/>
    <xf numFmtId="0" fontId="2" fillId="31" borderId="57" applyNumberFormat="0" applyFont="0" applyAlignment="0" applyProtection="0"/>
    <xf numFmtId="0" fontId="2" fillId="27" borderId="55" applyNumberFormat="0" applyProtection="0">
      <alignment horizontal="left" vertical="center" indent="1"/>
    </xf>
    <xf numFmtId="0" fontId="3" fillId="2" borderId="51" applyNumberFormat="0" applyAlignment="0">
      <alignment horizontal="left"/>
    </xf>
    <xf numFmtId="0" fontId="2" fillId="43" borderId="55" applyNumberFormat="0" applyProtection="0">
      <alignment horizontal="left" vertical="center" indent="1"/>
    </xf>
    <xf numFmtId="0" fontId="2" fillId="44" borderId="55" applyNumberFormat="0" applyProtection="0">
      <alignment horizontal="left" vertical="center" indent="1"/>
    </xf>
    <xf numFmtId="0" fontId="3" fillId="2" borderId="51" applyNumberFormat="0" applyAlignment="0">
      <alignment horizontal="left"/>
    </xf>
    <xf numFmtId="175" fontId="2" fillId="3" borderId="51" applyNumberFormat="0" applyFont="0" applyAlignment="0">
      <protection locked="0"/>
    </xf>
    <xf numFmtId="175" fontId="2" fillId="3" borderId="51" applyNumberFormat="0" applyFont="0" applyAlignment="0">
      <protection locked="0"/>
    </xf>
    <xf numFmtId="0" fontId="2" fillId="0" borderId="51"/>
    <xf numFmtId="4" fontId="44" fillId="5" borderId="55" applyNumberFormat="0" applyProtection="0">
      <alignment horizontal="left" vertical="center" indent="1"/>
    </xf>
    <xf numFmtId="0" fontId="73" fillId="11" borderId="56" applyNumberFormat="0" applyAlignment="0" applyProtection="0"/>
    <xf numFmtId="175" fontId="2" fillId="3" borderId="51"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1">
      <alignment horizontal="right"/>
    </xf>
    <xf numFmtId="10" fontId="26" fillId="26" borderId="51" applyNumberFormat="0" applyFill="0" applyBorder="0" applyAlignment="0" applyProtection="0">
      <protection locked="0"/>
    </xf>
    <xf numFmtId="0" fontId="2" fillId="0" borderId="51"/>
    <xf numFmtId="0" fontId="2" fillId="0" borderId="55" applyNumberFormat="0" applyProtection="0">
      <alignment horizontal="left" vertical="center"/>
    </xf>
    <xf numFmtId="0" fontId="38" fillId="24" borderId="55" applyNumberFormat="0" applyAlignment="0" applyProtection="0"/>
    <xf numFmtId="175" fontId="2" fillId="3" borderId="51" applyNumberFormat="0" applyFont="0" applyAlignment="0">
      <protection locked="0"/>
    </xf>
    <xf numFmtId="4" fontId="2" fillId="0" borderId="51"/>
    <xf numFmtId="0" fontId="2" fillId="0" borderId="51"/>
    <xf numFmtId="175" fontId="2" fillId="3" borderId="51" applyNumberFormat="0" applyFont="0" applyAlignment="0">
      <protection locked="0"/>
    </xf>
    <xf numFmtId="175" fontId="2" fillId="3" borderId="51" applyNumberFormat="0" applyFont="0" applyAlignment="0">
      <protection locked="0"/>
    </xf>
    <xf numFmtId="4" fontId="2" fillId="0" borderId="51"/>
    <xf numFmtId="175" fontId="2" fillId="3" borderId="49" applyNumberFormat="0" applyFont="0" applyAlignment="0">
      <protection locked="0"/>
    </xf>
    <xf numFmtId="175" fontId="2" fillId="3" borderId="51" applyNumberFormat="0" applyFont="0" applyAlignment="0">
      <protection locked="0"/>
    </xf>
    <xf numFmtId="0" fontId="3" fillId="2" borderId="51" applyNumberFormat="0" applyAlignment="0">
      <alignment horizontal="left"/>
    </xf>
    <xf numFmtId="0" fontId="3" fillId="31" borderId="57" applyNumberFormat="0" applyFont="0" applyAlignment="0" applyProtection="0"/>
    <xf numFmtId="0" fontId="3" fillId="31" borderId="57" applyNumberFormat="0" applyFont="0" applyAlignment="0" applyProtection="0"/>
    <xf numFmtId="0" fontId="2" fillId="44" borderId="55" applyNumberFormat="0" applyProtection="0">
      <alignment horizontal="left" vertical="center" indent="1"/>
    </xf>
    <xf numFmtId="175" fontId="2" fillId="3" borderId="51" applyNumberFormat="0" applyFont="0" applyAlignment="0">
      <protection locked="0"/>
    </xf>
    <xf numFmtId="0" fontId="20" fillId="24" borderId="56" applyNumberFormat="0" applyAlignment="0" applyProtection="0"/>
    <xf numFmtId="4" fontId="6" fillId="0" borderId="55" applyNumberFormat="0" applyProtection="0">
      <alignment horizontal="right" vertical="center"/>
    </xf>
    <xf numFmtId="0" fontId="2" fillId="44" borderId="55" applyNumberFormat="0" applyProtection="0">
      <alignment horizontal="left" vertical="center" indent="1"/>
    </xf>
    <xf numFmtId="4" fontId="6" fillId="36" borderId="55" applyNumberFormat="0" applyProtection="0">
      <alignment horizontal="right" vertical="center"/>
    </xf>
    <xf numFmtId="0" fontId="2" fillId="0" borderId="51">
      <alignment horizontal="right"/>
    </xf>
    <xf numFmtId="175" fontId="2" fillId="3" borderId="51" applyNumberFormat="0" applyFont="0" applyAlignment="0">
      <protection locked="0"/>
    </xf>
    <xf numFmtId="175" fontId="2" fillId="3" borderId="51" applyNumberFormat="0" applyFont="0" applyAlignment="0">
      <protection locked="0"/>
    </xf>
    <xf numFmtId="10" fontId="28" fillId="29" borderId="51" applyNumberFormat="0" applyBorder="0" applyAlignment="0" applyProtection="0"/>
    <xf numFmtId="0" fontId="50" fillId="0" borderId="54" applyNumberFormat="0" applyFill="0" applyAlignment="0" applyProtection="0"/>
    <xf numFmtId="0" fontId="50" fillId="0" borderId="54" applyNumberFormat="0" applyFill="0" applyAlignment="0" applyProtection="0"/>
    <xf numFmtId="175" fontId="2" fillId="3" borderId="51" applyNumberFormat="0" applyFont="0" applyAlignment="0">
      <protection locked="0"/>
    </xf>
    <xf numFmtId="4" fontId="6" fillId="5" borderId="55" applyNumberFormat="0" applyProtection="0">
      <alignment horizontal="right" vertical="center"/>
    </xf>
    <xf numFmtId="4" fontId="2" fillId="0" borderId="51"/>
    <xf numFmtId="0" fontId="2" fillId="31" borderId="57" applyNumberFormat="0" applyFont="0" applyAlignment="0" applyProtection="0"/>
    <xf numFmtId="0" fontId="2" fillId="0" borderId="55" applyNumberFormat="0" applyProtection="0">
      <alignment horizontal="left" vertical="center"/>
    </xf>
    <xf numFmtId="10" fontId="28" fillId="29" borderId="51" applyNumberFormat="0" applyBorder="0" applyAlignment="0" applyProtection="0"/>
    <xf numFmtId="0" fontId="3" fillId="2" borderId="51" applyNumberFormat="0" applyAlignment="0">
      <alignment horizontal="left"/>
    </xf>
    <xf numFmtId="0" fontId="2" fillId="4" borderId="55" applyNumberFormat="0" applyProtection="0">
      <alignment horizontal="left" vertical="center" indent="1"/>
    </xf>
    <xf numFmtId="0" fontId="2" fillId="0" borderId="55" applyNumberFormat="0" applyProtection="0">
      <alignment horizontal="left" vertical="center"/>
    </xf>
    <xf numFmtId="0" fontId="20" fillId="24" borderId="56" applyNumberFormat="0" applyAlignment="0" applyProtection="0"/>
    <xf numFmtId="0" fontId="50" fillId="0" borderId="54" applyNumberFormat="0" applyFill="0" applyAlignment="0" applyProtection="0"/>
    <xf numFmtId="0" fontId="29" fillId="0" borderId="52">
      <alignment horizontal="left" vertical="center"/>
    </xf>
    <xf numFmtId="4" fontId="2" fillId="0" borderId="51"/>
    <xf numFmtId="10" fontId="26" fillId="26" borderId="51" applyNumberFormat="0" applyFill="0" applyBorder="0" applyAlignment="0" applyProtection="0">
      <protection locked="0"/>
    </xf>
    <xf numFmtId="0" fontId="2" fillId="0" borderId="51">
      <alignment horizontal="right"/>
    </xf>
    <xf numFmtId="0" fontId="2" fillId="0" borderId="51">
      <alignment horizontal="right"/>
    </xf>
    <xf numFmtId="0" fontId="50" fillId="0" borderId="54" applyNumberFormat="0" applyFill="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1" applyNumberFormat="0" applyFont="0" applyAlignment="0">
      <protection locked="0"/>
    </xf>
    <xf numFmtId="0" fontId="3" fillId="2" borderId="51" applyNumberFormat="0" applyAlignment="0">
      <alignment horizontal="left"/>
    </xf>
    <xf numFmtId="0" fontId="2" fillId="0" borderId="51"/>
    <xf numFmtId="0" fontId="2" fillId="0" borderId="55" applyNumberFormat="0" applyProtection="0">
      <alignment horizontal="left" vertical="center"/>
    </xf>
    <xf numFmtId="0" fontId="3" fillId="31" borderId="57" applyNumberFormat="0" applyFont="0" applyAlignment="0" applyProtection="0"/>
    <xf numFmtId="175" fontId="2" fillId="3" borderId="51" applyNumberFormat="0" applyFont="0" applyAlignment="0">
      <protection locked="0"/>
    </xf>
    <xf numFmtId="10" fontId="26" fillId="26" borderId="51" applyNumberFormat="0" applyFill="0" applyBorder="0" applyAlignment="0" applyProtection="0">
      <protection locked="0"/>
    </xf>
    <xf numFmtId="175" fontId="2" fillId="3" borderId="51" applyNumberFormat="0" applyFont="0" applyAlignment="0">
      <protection locked="0"/>
    </xf>
    <xf numFmtId="175" fontId="2" fillId="3" borderId="51" applyNumberFormat="0" applyFont="0" applyAlignment="0">
      <protection locked="0"/>
    </xf>
    <xf numFmtId="0" fontId="3" fillId="2" borderId="69" applyNumberFormat="0" applyAlignment="0">
      <alignment horizontal="left"/>
    </xf>
    <xf numFmtId="175" fontId="2" fillId="3" borderId="69" applyNumberFormat="0" applyFont="0" applyAlignment="0">
      <protection locked="0"/>
    </xf>
    <xf numFmtId="175" fontId="2" fillId="3" borderId="69" applyNumberFormat="0" applyFont="0" applyAlignment="0">
      <protection locked="0"/>
    </xf>
    <xf numFmtId="0" fontId="3" fillId="31" borderId="67" applyNumberFormat="0" applyFont="0" applyAlignment="0" applyProtection="0"/>
    <xf numFmtId="0" fontId="3" fillId="31" borderId="67" applyNumberFormat="0" applyFont="0" applyAlignment="0" applyProtection="0"/>
    <xf numFmtId="0" fontId="20" fillId="24" borderId="65" applyNumberFormat="0" applyAlignment="0" applyProtection="0"/>
    <xf numFmtId="0" fontId="20" fillId="24" borderId="65" applyNumberFormat="0" applyAlignment="0" applyProtection="0"/>
    <xf numFmtId="0" fontId="73" fillId="11" borderId="65" applyNumberFormat="0" applyAlignment="0" applyProtection="0"/>
    <xf numFmtId="0" fontId="73" fillId="11" borderId="65" applyNumberForma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31" borderId="67" applyNumberFormat="0" applyFont="0" applyAlignment="0" applyProtection="0"/>
    <xf numFmtId="0" fontId="2" fillId="4" borderId="63" applyNumberFormat="0" applyProtection="0">
      <alignment horizontal="left" vertical="center" indent="1"/>
    </xf>
    <xf numFmtId="10" fontId="26" fillId="26" borderId="59" applyNumberFormat="0" applyFill="0" applyBorder="0" applyAlignment="0" applyProtection="0">
      <protection locked="0"/>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9" fillId="0" borderId="62">
      <alignment horizontal="left" vertical="center"/>
    </xf>
    <xf numFmtId="4" fontId="6" fillId="5" borderId="60" applyNumberFormat="0" applyProtection="0">
      <alignment horizontal="left" vertical="center" indent="1"/>
    </xf>
    <xf numFmtId="0" fontId="2" fillId="0" borderId="63" applyNumberFormat="0" applyProtection="0">
      <alignment horizontal="left" vertical="center"/>
    </xf>
    <xf numFmtId="0" fontId="3" fillId="31" borderId="67" applyNumberFormat="0" applyFon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59">
      <alignment horizontal="right"/>
    </xf>
    <xf numFmtId="0" fontId="2" fillId="0" borderId="59">
      <alignment horizontal="right"/>
    </xf>
    <xf numFmtId="0" fontId="50" fillId="0" borderId="66" applyNumberFormat="0" applyFill="0" applyAlignment="0" applyProtection="0"/>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175" fontId="2" fillId="3" borderId="59" applyNumberFormat="0" applyFont="0" applyAlignment="0">
      <protection locked="0"/>
    </xf>
    <xf numFmtId="4" fontId="2" fillId="0" borderId="59"/>
    <xf numFmtId="4" fontId="2" fillId="0" borderId="59"/>
    <xf numFmtId="0" fontId="2" fillId="0" borderId="69">
      <alignment horizontal="right"/>
    </xf>
    <xf numFmtId="0" fontId="2" fillId="44" borderId="63" applyNumberFormat="0" applyProtection="0">
      <alignment horizontal="left" vertical="center" indent="1"/>
    </xf>
    <xf numFmtId="0" fontId="20" fillId="24" borderId="65" applyNumberFormat="0" applyAlignment="0" applyProtection="0"/>
    <xf numFmtId="0" fontId="3" fillId="31" borderId="67" applyNumberFormat="0" applyFont="0" applyAlignment="0" applyProtection="0"/>
    <xf numFmtId="0" fontId="2" fillId="4" borderId="63" applyNumberFormat="0" applyProtection="0">
      <alignment horizontal="left" vertical="center" indent="1"/>
    </xf>
    <xf numFmtId="0" fontId="80" fillId="0" borderId="68" applyNumberFormat="0" applyFill="0" applyAlignment="0" applyProtection="0"/>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0" fontId="20" fillId="24" borderId="65" applyNumberFormat="0" applyAlignment="0" applyProtection="0"/>
    <xf numFmtId="0" fontId="38" fillId="24" borderId="63" applyNumberFormat="0" applyAlignment="0" applyProtection="0"/>
    <xf numFmtId="175" fontId="2" fillId="3" borderId="59" applyNumberFormat="0" applyFont="0" applyAlignment="0">
      <protection locked="0"/>
    </xf>
    <xf numFmtId="0" fontId="3" fillId="31" borderId="67" applyNumberFormat="0" applyFon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66" fillId="49" borderId="65" applyNumberFormat="0" applyAlignment="0" applyProtection="0"/>
    <xf numFmtId="0" fontId="76" fillId="49" borderId="63" applyNumberFormat="0" applyAlignment="0" applyProtection="0"/>
    <xf numFmtId="4" fontId="6" fillId="43" borderId="63" applyNumberFormat="0" applyProtection="0">
      <alignment horizontal="left" vertical="center" indent="1"/>
    </xf>
    <xf numFmtId="0" fontId="2" fillId="0" borderId="59">
      <alignment horizontal="right"/>
    </xf>
    <xf numFmtId="4" fontId="2" fillId="0" borderId="69"/>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4" fontId="2" fillId="0" borderId="59"/>
    <xf numFmtId="0" fontId="38" fillId="24" borderId="63" applyNumberFormat="0" applyAlignment="0" applyProtection="0"/>
    <xf numFmtId="0" fontId="2" fillId="0" borderId="59">
      <alignment horizontal="right"/>
    </xf>
    <xf numFmtId="0" fontId="2" fillId="0" borderId="63" applyNumberFormat="0" applyProtection="0">
      <alignment horizontal="left" vertical="center"/>
    </xf>
    <xf numFmtId="0" fontId="22" fillId="31" borderId="65" applyNumberFormat="0" applyFont="0" applyAlignment="0" applyProtection="0"/>
    <xf numFmtId="4" fontId="44" fillId="5" borderId="63" applyNumberFormat="0" applyProtection="0">
      <alignment horizontal="left" vertical="center" indent="1"/>
    </xf>
    <xf numFmtId="0" fontId="2" fillId="0" borderId="69">
      <alignment horizontal="right"/>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0" fontId="3" fillId="31" borderId="67" applyNumberFormat="0" applyFont="0" applyAlignment="0" applyProtection="0"/>
    <xf numFmtId="0" fontId="29" fillId="0" borderId="62">
      <alignment horizontal="left" vertical="center"/>
    </xf>
    <xf numFmtId="4" fontId="2" fillId="0" borderId="59"/>
    <xf numFmtId="0" fontId="2" fillId="0" borderId="59">
      <alignment horizontal="right"/>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4" fontId="2" fillId="0" borderId="59"/>
    <xf numFmtId="0" fontId="50" fillId="0" borderId="66" applyNumberFormat="0" applyFill="0" applyAlignment="0" applyProtection="0"/>
    <xf numFmtId="0" fontId="3" fillId="31" borderId="67" applyNumberFormat="0" applyFont="0" applyAlignment="0" applyProtection="0"/>
    <xf numFmtId="0" fontId="2" fillId="0" borderId="59">
      <alignment horizontal="right"/>
    </xf>
    <xf numFmtId="0" fontId="2" fillId="0" borderId="59">
      <alignment horizontal="right"/>
    </xf>
    <xf numFmtId="0" fontId="52" fillId="11" borderId="65" applyNumberFormat="0" applyAlignment="0" applyProtection="0"/>
    <xf numFmtId="0" fontId="20" fillId="24" borderId="65" applyNumberFormat="0" applyAlignment="0" applyProtection="0"/>
    <xf numFmtId="10" fontId="28" fillId="29" borderId="69" applyNumberFormat="0" applyBorder="0" applyAlignment="0" applyProtection="0"/>
    <xf numFmtId="175" fontId="2" fillId="3" borderId="59" applyNumberFormat="0" applyFont="0" applyAlignment="0">
      <protection locked="0"/>
    </xf>
    <xf numFmtId="4" fontId="6" fillId="5" borderId="60"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10" fontId="26" fillId="26" borderId="59" applyNumberFormat="0" applyFill="0" applyBorder="0" applyAlignment="0" applyProtection="0">
      <protection locked="0"/>
    </xf>
    <xf numFmtId="0" fontId="2" fillId="27" borderId="63" applyNumberFormat="0" applyProtection="0">
      <alignment horizontal="left" vertical="center" indent="1"/>
    </xf>
    <xf numFmtId="0" fontId="29" fillId="0" borderId="58">
      <alignment horizontal="left" vertical="center"/>
    </xf>
    <xf numFmtId="0" fontId="2" fillId="4" borderId="63" applyNumberFormat="0" applyProtection="0">
      <alignment horizontal="left" vertical="center" indent="1"/>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6" fillId="5" borderId="63" applyNumberFormat="0" applyProtection="0">
      <alignment horizontal="right" vertical="center"/>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0" borderId="59">
      <alignment horizontal="right"/>
    </xf>
    <xf numFmtId="0" fontId="2" fillId="0" borderId="59">
      <alignment horizontal="right"/>
    </xf>
    <xf numFmtId="0" fontId="2" fillId="0" borderId="59"/>
    <xf numFmtId="0" fontId="2" fillId="4" borderId="63" applyNumberFormat="0" applyProtection="0">
      <alignment horizontal="left" vertical="center" indent="1"/>
    </xf>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31" borderId="67" applyNumberFormat="0" applyFont="0" applyAlignment="0" applyProtection="0"/>
    <xf numFmtId="0" fontId="2" fillId="0" borderId="59">
      <alignment horizontal="right"/>
    </xf>
    <xf numFmtId="0" fontId="2" fillId="0" borderId="59">
      <alignment horizontal="right"/>
    </xf>
    <xf numFmtId="0" fontId="2" fillId="0" borderId="59"/>
    <xf numFmtId="0" fontId="52" fillId="11" borderId="65" applyNumberFormat="0" applyAlignment="0" applyProtection="0"/>
    <xf numFmtId="4" fontId="6" fillId="32" borderId="63" applyNumberFormat="0" applyProtection="0">
      <alignment horizontal="right" vertical="center"/>
    </xf>
    <xf numFmtId="4" fontId="2" fillId="0" borderId="59"/>
    <xf numFmtId="4" fontId="2" fillId="0" borderId="59"/>
    <xf numFmtId="0" fontId="3" fillId="31" borderId="67" applyNumberFormat="0" applyFont="0" applyAlignment="0" applyProtection="0"/>
    <xf numFmtId="4" fontId="6" fillId="34" borderId="63" applyNumberFormat="0" applyProtection="0">
      <alignment horizontal="right" vertical="center"/>
    </xf>
    <xf numFmtId="0" fontId="52" fillId="11" borderId="65" applyNumberFormat="0" applyAlignment="0" applyProtection="0"/>
    <xf numFmtId="0" fontId="38" fillId="24" borderId="63" applyNumberFormat="0" applyAlignment="0" applyProtection="0"/>
    <xf numFmtId="0" fontId="20" fillId="24" borderId="65" applyNumberFormat="0" applyAlignment="0" applyProtection="0"/>
    <xf numFmtId="0" fontId="20" fillId="24" borderId="65" applyNumberFormat="0" applyAlignment="0" applyProtection="0"/>
    <xf numFmtId="0" fontId="3" fillId="31" borderId="67" applyNumberFormat="0" applyFont="0" applyAlignment="0" applyProtection="0"/>
    <xf numFmtId="0" fontId="38" fillId="24" borderId="63" applyNumberFormat="0" applyAlignment="0" applyProtection="0"/>
    <xf numFmtId="0" fontId="3" fillId="31" borderId="67" applyNumberFormat="0" applyFont="0" applyAlignment="0" applyProtection="0"/>
    <xf numFmtId="175" fontId="2" fillId="3" borderId="59" applyNumberFormat="0" applyFont="0" applyAlignment="0">
      <protection locked="0"/>
    </xf>
    <xf numFmtId="0" fontId="2" fillId="0" borderId="69"/>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0" fontId="50" fillId="0" borderId="66" applyNumberFormat="0" applyFill="0" applyAlignment="0" applyProtection="0"/>
    <xf numFmtId="175" fontId="2" fillId="3" borderId="59" applyNumberFormat="0" applyFont="0" applyAlignment="0">
      <protection locked="0"/>
    </xf>
    <xf numFmtId="175" fontId="2" fillId="3" borderId="59" applyNumberFormat="0" applyFont="0" applyAlignment="0">
      <protection locked="0"/>
    </xf>
    <xf numFmtId="0" fontId="3" fillId="2" borderId="69" applyNumberFormat="0" applyAlignment="0">
      <alignment horizontal="left"/>
    </xf>
    <xf numFmtId="175" fontId="2" fillId="3" borderId="69" applyNumberFormat="0" applyFont="0" applyAlignment="0">
      <protection locked="0"/>
    </xf>
    <xf numFmtId="0" fontId="52" fillId="11" borderId="65" applyNumberFormat="0" applyAlignment="0" applyProtection="0"/>
    <xf numFmtId="0" fontId="52" fillId="11" borderId="65" applyNumberFormat="0" applyAlignment="0" applyProtection="0"/>
    <xf numFmtId="175" fontId="2" fillId="3" borderId="69" applyNumberFormat="0" applyFont="0" applyAlignment="0">
      <protection locked="0"/>
    </xf>
    <xf numFmtId="4" fontId="44" fillId="43" borderId="63" applyNumberFormat="0" applyProtection="0">
      <alignment horizontal="left" vertical="center" indent="1"/>
    </xf>
    <xf numFmtId="0" fontId="2" fillId="0" borderId="69"/>
    <xf numFmtId="175" fontId="2" fillId="3" borderId="6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50" fillId="0" borderId="66" applyNumberFormat="0" applyFill="0" applyAlignment="0" applyProtection="0"/>
    <xf numFmtId="175" fontId="2" fillId="3" borderId="69" applyNumberFormat="0" applyFont="0" applyAlignment="0">
      <protection locked="0"/>
    </xf>
    <xf numFmtId="4" fontId="2" fillId="0" borderId="69"/>
    <xf numFmtId="0" fontId="3" fillId="31" borderId="67" applyNumberFormat="0" applyFont="0" applyAlignment="0" applyProtection="0"/>
    <xf numFmtId="0" fontId="3" fillId="31" borderId="67" applyNumberFormat="0" applyFont="0" applyAlignment="0" applyProtection="0"/>
    <xf numFmtId="0" fontId="20" fillId="24" borderId="65" applyNumberFormat="0" applyAlignment="0" applyProtection="0"/>
    <xf numFmtId="0" fontId="52" fillId="11" borderId="65" applyNumberFormat="0" applyAlignment="0" applyProtection="0"/>
    <xf numFmtId="175" fontId="2" fillId="3" borderId="69" applyNumberFormat="0" applyFont="0" applyAlignment="0">
      <protection locked="0"/>
    </xf>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4" borderId="63"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80" fillId="0" borderId="68" applyNumberFormat="0" applyFill="0" applyAlignment="0" applyProtection="0"/>
    <xf numFmtId="175" fontId="2" fillId="3" borderId="59" applyNumberFormat="0" applyFont="0" applyAlignment="0">
      <protection locked="0"/>
    </xf>
    <xf numFmtId="4" fontId="6" fillId="5" borderId="63" applyNumberFormat="0" applyProtection="0">
      <alignment horizontal="left" vertical="center" indent="1"/>
    </xf>
    <xf numFmtId="0" fontId="3" fillId="2" borderId="59" applyNumberFormat="0" applyAlignment="0">
      <alignment horizontal="left"/>
    </xf>
    <xf numFmtId="0"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0" fontId="26" fillId="26" borderId="61" applyNumberFormat="0" applyFill="0" applyBorder="0" applyAlignment="0" applyProtection="0">
      <protection locked="0"/>
    </xf>
    <xf numFmtId="175" fontId="2" fillId="3" borderId="61" applyNumberFormat="0" applyFont="0" applyAlignment="0">
      <protection locked="0"/>
    </xf>
    <xf numFmtId="10" fontId="28" fillId="29" borderId="61" applyNumberFormat="0" applyBorder="0" applyAlignment="0" applyProtection="0"/>
    <xf numFmtId="175" fontId="2" fillId="3" borderId="61" applyNumberFormat="0" applyFont="0" applyAlignment="0">
      <protection locked="0"/>
    </xf>
    <xf numFmtId="4" fontId="2" fillId="0" borderId="59"/>
    <xf numFmtId="4" fontId="6" fillId="5" borderId="63" applyNumberFormat="0" applyProtection="0">
      <alignment horizontal="right" vertical="center"/>
    </xf>
    <xf numFmtId="0" fontId="3"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1">
      <alignment horizontal="right"/>
    </xf>
    <xf numFmtId="0" fontId="2" fillId="0" borderId="61">
      <alignment horizontal="right"/>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4" fontId="2" fillId="0" borderId="61"/>
    <xf numFmtId="4" fontId="2" fillId="0" borderId="61"/>
    <xf numFmtId="0" fontId="2" fillId="0" borderId="59">
      <alignment horizontal="right"/>
    </xf>
    <xf numFmtId="0" fontId="2" fillId="0" borderId="59">
      <alignment horizontal="right"/>
    </xf>
    <xf numFmtId="175" fontId="2" fillId="3" borderId="6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0" fontId="2" fillId="4" borderId="63" applyNumberFormat="0" applyProtection="0">
      <alignment horizontal="left" vertical="center" indent="1"/>
    </xf>
    <xf numFmtId="0" fontId="3" fillId="31" borderId="67" applyNumberFormat="0" applyFont="0" applyAlignment="0" applyProtection="0"/>
    <xf numFmtId="0" fontId="2" fillId="0" borderId="61"/>
    <xf numFmtId="0" fontId="2" fillId="0" borderId="61"/>
    <xf numFmtId="0" fontId="52" fillId="11" borderId="65" applyNumberFormat="0" applyAlignment="0" applyProtection="0"/>
    <xf numFmtId="4" fontId="6" fillId="36" borderId="63" applyNumberFormat="0" applyProtection="0">
      <alignment horizontal="right" vertical="center"/>
    </xf>
    <xf numFmtId="0" fontId="3" fillId="2" borderId="61" applyNumberFormat="0" applyAlignment="0">
      <alignment horizontal="left"/>
    </xf>
    <xf numFmtId="0" fontId="3" fillId="2" borderId="61" applyNumberFormat="0" applyAlignment="0">
      <alignment horizontal="left"/>
    </xf>
    <xf numFmtId="175" fontId="2" fillId="3" borderId="59" applyNumberFormat="0" applyFont="0" applyAlignment="0">
      <protection locked="0"/>
    </xf>
    <xf numFmtId="0" fontId="2" fillId="0" borderId="59"/>
    <xf numFmtId="175" fontId="2" fillId="3" borderId="61" applyNumberFormat="0" applyFont="0" applyAlignment="0">
      <protection locked="0"/>
    </xf>
    <xf numFmtId="175" fontId="2" fillId="3" borderId="61" applyNumberFormat="0" applyFont="0" applyAlignment="0">
      <protection locked="0"/>
    </xf>
    <xf numFmtId="4" fontId="2" fillId="0" borderId="59"/>
    <xf numFmtId="175" fontId="2" fillId="3" borderId="61" applyNumberFormat="0" applyFont="0" applyAlignment="0">
      <protection locked="0"/>
    </xf>
    <xf numFmtId="0" fontId="3" fillId="31" borderId="67" applyNumberFormat="0" applyFont="0" applyAlignment="0" applyProtection="0"/>
    <xf numFmtId="0" fontId="2" fillId="0" borderId="61">
      <alignment horizontal="right"/>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2" fillId="0" borderId="61"/>
    <xf numFmtId="0" fontId="2" fillId="0" borderId="61">
      <alignment horizontal="right"/>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10" fontId="26" fillId="26" borderId="59" applyNumberFormat="0" applyFill="0" applyBorder="0" applyAlignment="0" applyProtection="0">
      <protection locked="0"/>
    </xf>
    <xf numFmtId="4" fontId="2" fillId="0" borderId="61"/>
    <xf numFmtId="0" fontId="2" fillId="0" borderId="61">
      <alignment horizontal="right"/>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10" fontId="28" fillId="29" borderId="59" applyNumberFormat="0" applyBorder="0" applyAlignment="0" applyProtection="0"/>
    <xf numFmtId="4" fontId="2" fillId="0" borderId="61"/>
    <xf numFmtId="0" fontId="50" fillId="0" borderId="66" applyNumberFormat="0" applyFill="0" applyAlignment="0" applyProtection="0"/>
    <xf numFmtId="0" fontId="2" fillId="0" borderId="61">
      <alignment horizontal="right"/>
    </xf>
    <xf numFmtId="0" fontId="2" fillId="0" borderId="61">
      <alignment horizontal="right"/>
    </xf>
    <xf numFmtId="0" fontId="2" fillId="0" borderId="59">
      <alignment horizontal="right"/>
    </xf>
    <xf numFmtId="10" fontId="26" fillId="26" borderId="61" applyNumberFormat="0" applyFill="0" applyBorder="0" applyAlignment="0" applyProtection="0">
      <protection locked="0"/>
    </xf>
    <xf numFmtId="175" fontId="2" fillId="3" borderId="61" applyNumberFormat="0" applyFont="0" applyAlignment="0">
      <protection locked="0"/>
    </xf>
    <xf numFmtId="10" fontId="28" fillId="29" borderId="61" applyNumberFormat="0" applyBorder="0" applyAlignment="0" applyProtection="0"/>
    <xf numFmtId="175" fontId="2" fillId="3" borderId="61" applyNumberFormat="0" applyFont="0" applyAlignment="0">
      <protection locked="0"/>
    </xf>
    <xf numFmtId="175" fontId="2" fillId="3" borderId="61" applyNumberFormat="0" applyFont="0" applyAlignment="0">
      <protection locked="0"/>
    </xf>
    <xf numFmtId="10" fontId="28" fillId="29" borderId="61" applyNumberFormat="0" applyBorder="0" applyAlignment="0" applyProtection="0"/>
    <xf numFmtId="175" fontId="2" fillId="3" borderId="61" applyNumberFormat="0" applyFont="0" applyAlignment="0">
      <protection locked="0"/>
    </xf>
    <xf numFmtId="10" fontId="26" fillId="26" borderId="61" applyNumberFormat="0" applyFill="0" applyBorder="0" applyAlignment="0" applyProtection="0">
      <protection locked="0"/>
    </xf>
    <xf numFmtId="0" fontId="2" fillId="0" borderId="61">
      <alignment horizontal="right"/>
    </xf>
    <xf numFmtId="0" fontId="2" fillId="0" borderId="61">
      <alignment horizontal="right"/>
    </xf>
    <xf numFmtId="4" fontId="42" fillId="41" borderId="63" applyNumberFormat="0" applyProtection="0">
      <alignment horizontal="left" vertical="center" indent="1"/>
    </xf>
    <xf numFmtId="4" fontId="2" fillId="0" borderId="61"/>
    <xf numFmtId="4" fontId="2" fillId="0" borderId="61"/>
    <xf numFmtId="175" fontId="2" fillId="3" borderId="61" applyNumberFormat="0" applyFont="0" applyAlignment="0">
      <protection locked="0"/>
    </xf>
    <xf numFmtId="0" fontId="2" fillId="0" borderId="61">
      <alignment horizontal="right"/>
    </xf>
    <xf numFmtId="0" fontId="2" fillId="0" borderId="61">
      <alignment horizontal="right"/>
    </xf>
    <xf numFmtId="0" fontId="2" fillId="0" borderId="61"/>
    <xf numFmtId="4" fontId="6" fillId="5" borderId="64" applyNumberFormat="0" applyProtection="0">
      <alignment horizontal="left" vertical="center" indent="1"/>
    </xf>
    <xf numFmtId="175" fontId="2" fillId="3" borderId="59" applyNumberFormat="0" applyFont="0" applyAlignment="0">
      <protection locked="0"/>
    </xf>
    <xf numFmtId="4" fontId="2" fillId="0" borderId="61"/>
    <xf numFmtId="4" fontId="2" fillId="0" borderId="61"/>
    <xf numFmtId="175" fontId="2" fillId="3" borderId="59" applyNumberFormat="0" applyFont="0" applyAlignment="0">
      <protection locked="0"/>
    </xf>
    <xf numFmtId="0" fontId="52" fillId="11" borderId="65" applyNumberFormat="0" applyAlignment="0" applyProtection="0"/>
    <xf numFmtId="0" fontId="38" fillId="24" borderId="63" applyNumberFormat="0" applyAlignment="0" applyProtection="0"/>
    <xf numFmtId="0" fontId="20" fillId="24" borderId="65" applyNumberFormat="0" applyAlignment="0" applyProtection="0"/>
    <xf numFmtId="0" fontId="20" fillId="24" borderId="65" applyNumberFormat="0" applyAlignment="0" applyProtection="0"/>
    <xf numFmtId="0" fontId="3" fillId="31" borderId="67" applyNumberFormat="0" applyFont="0" applyAlignment="0" applyProtection="0"/>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4" fontId="2" fillId="0" borderId="59"/>
    <xf numFmtId="10" fontId="26" fillId="26" borderId="69" applyNumberFormat="0" applyFill="0" applyBorder="0" applyAlignment="0" applyProtection="0">
      <protection locked="0"/>
    </xf>
    <xf numFmtId="0" fontId="3" fillId="31" borderId="67" applyNumberFormat="0" applyFont="0" applyAlignment="0" applyProtection="0"/>
    <xf numFmtId="0" fontId="3" fillId="31" borderId="67" applyNumberFormat="0" applyFont="0" applyAlignment="0" applyProtection="0"/>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0" fontId="2" fillId="0" borderId="61"/>
    <xf numFmtId="4" fontId="2" fillId="0" borderId="61"/>
    <xf numFmtId="4" fontId="2" fillId="0" borderId="61"/>
    <xf numFmtId="175" fontId="2" fillId="3" borderId="61" applyNumberFormat="0" applyFont="0" applyAlignment="0">
      <protection locked="0"/>
    </xf>
    <xf numFmtId="175" fontId="2" fillId="3" borderId="61" applyNumberFormat="0" applyFont="0" applyAlignment="0">
      <protection locked="0"/>
    </xf>
    <xf numFmtId="0" fontId="2" fillId="0" borderId="61">
      <alignment horizontal="right"/>
    </xf>
    <xf numFmtId="0" fontId="2" fillId="0" borderId="61">
      <alignment horizontal="right"/>
    </xf>
    <xf numFmtId="0" fontId="2" fillId="0" borderId="61"/>
    <xf numFmtId="4" fontId="2" fillId="0" borderId="61"/>
    <xf numFmtId="4" fontId="2" fillId="0" borderId="61"/>
    <xf numFmtId="175" fontId="2" fillId="3" borderId="61" applyNumberFormat="0" applyFont="0" applyAlignment="0">
      <protection locked="0"/>
    </xf>
    <xf numFmtId="175" fontId="2" fillId="3" borderId="61" applyNumberFormat="0" applyFont="0" applyAlignment="0">
      <protection locked="0"/>
    </xf>
    <xf numFmtId="0" fontId="3" fillId="2" borderId="61" applyNumberFormat="0" applyAlignment="0">
      <alignment horizontal="left"/>
    </xf>
    <xf numFmtId="0" fontId="3" fillId="2" borderId="61" applyNumberFormat="0" applyAlignment="0">
      <alignment horizontal="left"/>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0" fontId="2" fillId="0" borderId="59">
      <alignment horizontal="right"/>
    </xf>
    <xf numFmtId="175" fontId="2" fillId="3" borderId="61" applyNumberFormat="0" applyFont="0" applyAlignment="0">
      <protection locked="0"/>
    </xf>
    <xf numFmtId="175" fontId="2" fillId="3" borderId="61" applyNumberFormat="0" applyFont="0" applyAlignment="0">
      <protection locked="0"/>
    </xf>
    <xf numFmtId="175" fontId="2" fillId="3" borderId="61" applyNumberFormat="0" applyFont="0" applyAlignment="0">
      <protection locked="0"/>
    </xf>
    <xf numFmtId="4" fontId="2" fillId="0" borderId="59"/>
    <xf numFmtId="0" fontId="2" fillId="0" borderId="59">
      <alignment horizontal="right"/>
    </xf>
    <xf numFmtId="4" fontId="2" fillId="0" borderId="59"/>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69">
      <alignment horizontal="right"/>
    </xf>
    <xf numFmtId="0" fontId="3"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4" fontId="2" fillId="0" borderId="69"/>
    <xf numFmtId="0" fontId="2" fillId="0" borderId="69">
      <alignment horizontal="right"/>
    </xf>
    <xf numFmtId="0" fontId="3"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4" fontId="2" fillId="0" borderId="69"/>
    <xf numFmtId="0" fontId="2" fillId="0" borderId="69">
      <alignment horizontal="right"/>
    </xf>
    <xf numFmtId="0" fontId="3"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0" fontId="3" fillId="31" borderId="67" applyNumberFormat="0" applyFont="0" applyAlignment="0" applyProtection="0"/>
    <xf numFmtId="4" fontId="2" fillId="0" borderId="69"/>
    <xf numFmtId="0" fontId="2" fillId="0" borderId="69">
      <alignment horizontal="right"/>
    </xf>
    <xf numFmtId="0" fontId="2" fillId="0" borderId="69">
      <alignment horizontal="right"/>
    </xf>
    <xf numFmtId="10" fontId="26" fillId="26" borderId="69" applyNumberFormat="0" applyFill="0" applyBorder="0" applyAlignment="0" applyProtection="0">
      <protection locked="0"/>
    </xf>
    <xf numFmtId="175" fontId="2" fillId="3" borderId="69" applyNumberFormat="0" applyFont="0" applyAlignment="0">
      <protection locked="0"/>
    </xf>
    <xf numFmtId="10" fontId="28" fillId="29" borderId="69" applyNumberFormat="0" applyBorder="0" applyAlignment="0" applyProtection="0"/>
    <xf numFmtId="175" fontId="2" fillId="3" borderId="69" applyNumberFormat="0" applyFont="0" applyAlignment="0">
      <protection locked="0"/>
    </xf>
    <xf numFmtId="175" fontId="2" fillId="3" borderId="69" applyNumberFormat="0" applyFont="0" applyAlignment="0">
      <protection locked="0"/>
    </xf>
    <xf numFmtId="10" fontId="28" fillId="29" borderId="69" applyNumberFormat="0" applyBorder="0" applyAlignment="0" applyProtection="0"/>
    <xf numFmtId="175" fontId="2" fillId="3" borderId="69" applyNumberFormat="0" applyFont="0" applyAlignment="0">
      <protection locked="0"/>
    </xf>
    <xf numFmtId="10" fontId="26" fillId="26" borderId="69" applyNumberFormat="0" applyFill="0" applyBorder="0" applyAlignment="0" applyProtection="0">
      <protection locked="0"/>
    </xf>
    <xf numFmtId="0" fontId="2" fillId="0" borderId="69">
      <alignment horizontal="right"/>
    </xf>
    <xf numFmtId="0" fontId="2" fillId="0" borderId="69">
      <alignment horizontal="right"/>
    </xf>
    <xf numFmtId="0" fontId="2" fillId="31" borderId="67" applyNumberFormat="0" applyFont="0" applyAlignment="0" applyProtection="0"/>
    <xf numFmtId="4" fontId="2" fillId="0" borderId="69"/>
    <xf numFmtId="4" fontId="2" fillId="0" borderId="69"/>
    <xf numFmtId="175" fontId="2" fillId="3" borderId="69" applyNumberFormat="0" applyFont="0" applyAlignment="0">
      <protection locked="0"/>
    </xf>
    <xf numFmtId="0" fontId="2" fillId="0" borderId="69">
      <alignment horizontal="right"/>
    </xf>
    <xf numFmtId="0" fontId="2" fillId="0" borderId="69">
      <alignment horizontal="right"/>
    </xf>
    <xf numFmtId="0" fontId="2" fillId="0" borderId="69"/>
    <xf numFmtId="0" fontId="2" fillId="31" borderId="67" applyNumberFormat="0" applyFont="0" applyAlignment="0" applyProtection="0"/>
    <xf numFmtId="4" fontId="2" fillId="0" borderId="69"/>
    <xf numFmtId="4" fontId="2" fillId="0" borderId="69"/>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0" fontId="66" fillId="49" borderId="65" applyNumberFormat="0" applyAlignment="0" applyProtection="0"/>
    <xf numFmtId="0" fontId="73" fillId="11" borderId="65" applyNumberFormat="0" applyAlignment="0" applyProtection="0"/>
    <xf numFmtId="0" fontId="73" fillId="11" borderId="65" applyNumberFormat="0" applyAlignment="0" applyProtection="0"/>
    <xf numFmtId="0" fontId="22" fillId="31" borderId="65" applyNumberFormat="0" applyFont="0" applyAlignment="0" applyProtection="0"/>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0" fontId="2" fillId="0" borderId="69"/>
    <xf numFmtId="4" fontId="2" fillId="0" borderId="69"/>
    <xf numFmtId="4" fontId="2" fillId="0" borderId="69"/>
    <xf numFmtId="175" fontId="2" fillId="3" borderId="69" applyNumberFormat="0" applyFont="0" applyAlignment="0">
      <protection locked="0"/>
    </xf>
    <xf numFmtId="175" fontId="2" fillId="3" borderId="69" applyNumberFormat="0" applyFont="0" applyAlignment="0">
      <protection locked="0"/>
    </xf>
    <xf numFmtId="0" fontId="2" fillId="0" borderId="69">
      <alignment horizontal="right"/>
    </xf>
    <xf numFmtId="0" fontId="2" fillId="0" borderId="69">
      <alignment horizontal="right"/>
    </xf>
    <xf numFmtId="0" fontId="2" fillId="0" borderId="69"/>
    <xf numFmtId="4" fontId="2" fillId="0" borderId="69"/>
    <xf numFmtId="4" fontId="2" fillId="0" borderId="69"/>
    <xf numFmtId="175" fontId="2" fillId="3" borderId="69" applyNumberFormat="0" applyFont="0" applyAlignment="0">
      <protection locked="0"/>
    </xf>
    <xf numFmtId="175" fontId="2" fillId="3" borderId="69" applyNumberFormat="0" applyFont="0" applyAlignment="0">
      <protection locked="0"/>
    </xf>
    <xf numFmtId="0" fontId="3" fillId="2" borderId="69" applyNumberFormat="0" applyAlignment="0">
      <alignment horizontal="left"/>
    </xf>
    <xf numFmtId="0" fontId="3" fillId="2" borderId="69" applyNumberFormat="0" applyAlignment="0">
      <alignment horizontal="left"/>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175" fontId="2" fillId="3" borderId="69" applyNumberFormat="0" applyFont="0" applyAlignment="0">
      <protection locked="0"/>
    </xf>
    <xf numFmtId="4" fontId="6" fillId="0" borderId="71" applyNumberFormat="0" applyProtection="0">
      <alignment horizontal="right" vertical="center"/>
    </xf>
    <xf numFmtId="4" fontId="6" fillId="3" borderId="71" applyNumberFormat="0" applyProtection="0">
      <alignment vertical="center"/>
    </xf>
    <xf numFmtId="0" fontId="2" fillId="4" borderId="71" applyNumberFormat="0" applyProtection="0">
      <alignment horizontal="left" vertical="center" indent="1"/>
    </xf>
    <xf numFmtId="0" fontId="2" fillId="0" borderId="71" applyNumberFormat="0" applyProtection="0">
      <alignment horizontal="left" vertical="center"/>
    </xf>
    <xf numFmtId="4" fontId="6" fillId="5" borderId="71" applyNumberFormat="0" applyProtection="0">
      <alignment horizontal="righ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50" fillId="0" borderId="88" applyNumberFormat="0" applyFill="0" applyAlignment="0" applyProtection="0"/>
    <xf numFmtId="0" fontId="20" fillId="24" borderId="85" applyNumberFormat="0" applyAlignment="0" applyProtection="0"/>
    <xf numFmtId="0" fontId="38" fillId="24" borderId="87" applyNumberFormat="0" applyAlignment="0" applyProtection="0"/>
    <xf numFmtId="0" fontId="2" fillId="4" borderId="87" applyNumberFormat="0" applyProtection="0">
      <alignment horizontal="left" vertical="center" indent="1"/>
    </xf>
    <xf numFmtId="0" fontId="50" fillId="0" borderId="92" applyNumberFormat="0" applyFill="0" applyAlignment="0" applyProtection="0"/>
    <xf numFmtId="0" fontId="38" fillId="24" borderId="87" applyNumberFormat="0" applyAlignment="0" applyProtection="0"/>
    <xf numFmtId="0" fontId="2" fillId="4" borderId="87" applyNumberFormat="0" applyProtection="0">
      <alignment horizontal="left" vertical="center" indent="1"/>
    </xf>
    <xf numFmtId="0" fontId="2" fillId="0" borderId="87" applyNumberFormat="0" applyProtection="0">
      <alignment horizontal="left" vertical="center"/>
    </xf>
    <xf numFmtId="4" fontId="6" fillId="5" borderId="87" applyNumberFormat="0" applyProtection="0">
      <alignment horizontal="right" vertical="center"/>
    </xf>
    <xf numFmtId="4" fontId="6" fillId="29" borderId="87" applyNumberFormat="0" applyProtection="0">
      <alignment vertical="center"/>
    </xf>
    <xf numFmtId="0" fontId="2" fillId="4" borderId="87" applyNumberFormat="0" applyProtection="0">
      <alignment horizontal="left" vertical="center" indent="1"/>
    </xf>
    <xf numFmtId="0" fontId="2" fillId="27" borderId="87" applyNumberFormat="0" applyProtection="0">
      <alignment horizontal="left" vertical="center" indent="1"/>
    </xf>
    <xf numFmtId="0" fontId="2" fillId="44" borderId="87" applyNumberFormat="0" applyProtection="0">
      <alignment horizontal="left" vertical="center" indent="1"/>
    </xf>
    <xf numFmtId="4" fontId="44" fillId="43" borderId="87" applyNumberFormat="0" applyProtection="0">
      <alignment horizontal="left" vertical="center" indent="1"/>
    </xf>
    <xf numFmtId="4" fontId="6" fillId="38" borderId="87" applyNumberFormat="0" applyProtection="0">
      <alignment horizontal="right" vertical="center"/>
    </xf>
    <xf numFmtId="4" fontId="6" fillId="34" borderId="87" applyNumberFormat="0" applyProtection="0">
      <alignment horizontal="right" vertical="center"/>
    </xf>
    <xf numFmtId="4" fontId="6" fillId="3" borderId="87" applyNumberFormat="0" applyProtection="0">
      <alignment horizontal="left" vertical="center" indent="1"/>
    </xf>
    <xf numFmtId="0" fontId="38" fillId="24" borderId="87" applyNumberFormat="0" applyAlignment="0" applyProtection="0"/>
    <xf numFmtId="0" fontId="20" fillId="24" borderId="72" applyNumberFormat="0" applyAlignment="0" applyProtection="0"/>
    <xf numFmtId="0" fontId="29" fillId="0" borderId="70">
      <alignment horizontal="left" vertical="center"/>
    </xf>
    <xf numFmtId="175" fontId="2" fillId="3" borderId="69" applyNumberFormat="0" applyFont="0" applyAlignment="0">
      <protection locked="0"/>
    </xf>
    <xf numFmtId="0" fontId="3" fillId="31" borderId="73" applyNumberFormat="0" applyFont="0" applyAlignment="0" applyProtection="0"/>
    <xf numFmtId="0" fontId="38" fillId="24" borderId="71" applyNumberFormat="0" applyAlignment="0" applyProtection="0"/>
    <xf numFmtId="4" fontId="41" fillId="3" borderId="71" applyNumberFormat="0" applyProtection="0">
      <alignment vertical="center"/>
    </xf>
    <xf numFmtId="4" fontId="6" fillId="3" borderId="71" applyNumberFormat="0" applyProtection="0">
      <alignment horizontal="left" vertical="center" indent="1"/>
    </xf>
    <xf numFmtId="4" fontId="6" fillId="3"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4" fontId="6" fillId="32" borderId="71" applyNumberFormat="0" applyProtection="0">
      <alignment horizontal="right" vertical="center"/>
    </xf>
    <xf numFmtId="4" fontId="6" fillId="33" borderId="71" applyNumberFormat="0" applyProtection="0">
      <alignment horizontal="right" vertical="center"/>
    </xf>
    <xf numFmtId="4" fontId="6" fillId="34" borderId="71" applyNumberFormat="0" applyProtection="0">
      <alignment horizontal="right" vertical="center"/>
    </xf>
    <xf numFmtId="4" fontId="6" fillId="35" borderId="71" applyNumberFormat="0" applyProtection="0">
      <alignment horizontal="right" vertical="center"/>
    </xf>
    <xf numFmtId="4" fontId="6" fillId="36" borderId="71" applyNumberFormat="0" applyProtection="0">
      <alignment horizontal="right" vertical="center"/>
    </xf>
    <xf numFmtId="4" fontId="6" fillId="37" borderId="71" applyNumberFormat="0" applyProtection="0">
      <alignment horizontal="right" vertical="center"/>
    </xf>
    <xf numFmtId="4" fontId="6" fillId="38" borderId="71" applyNumberFormat="0" applyProtection="0">
      <alignment horizontal="right" vertical="center"/>
    </xf>
    <xf numFmtId="4" fontId="6" fillId="39" borderId="71" applyNumberFormat="0" applyProtection="0">
      <alignment horizontal="right" vertical="center"/>
    </xf>
    <xf numFmtId="4" fontId="6" fillId="40" borderId="71" applyNumberFormat="0" applyProtection="0">
      <alignment horizontal="right" vertical="center"/>
    </xf>
    <xf numFmtId="4" fontId="42" fillId="41" borderId="71" applyNumberFormat="0" applyProtection="0">
      <alignment horizontal="left" vertical="center" indent="1"/>
    </xf>
    <xf numFmtId="4" fontId="6" fillId="5" borderId="74"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4" fontId="44" fillId="5" borderId="71" applyNumberFormat="0" applyProtection="0">
      <alignment horizontal="left" vertical="center" indent="1"/>
    </xf>
    <xf numFmtId="4" fontId="44" fillId="5" borderId="71" applyNumberFormat="0" applyProtection="0">
      <alignment horizontal="left" vertical="center" indent="1"/>
    </xf>
    <xf numFmtId="4" fontId="44" fillId="43" borderId="71" applyNumberFormat="0" applyProtection="0">
      <alignment horizontal="left" vertical="center" indent="1"/>
    </xf>
    <xf numFmtId="4" fontId="44" fillId="43" borderId="71" applyNumberFormat="0" applyProtection="0">
      <alignment horizontal="left" vertical="center" indent="1"/>
    </xf>
    <xf numFmtId="0" fontId="2" fillId="43" borderId="71" applyNumberFormat="0" applyProtection="0">
      <alignment horizontal="left" vertical="center" indent="1"/>
    </xf>
    <xf numFmtId="0" fontId="2" fillId="43" borderId="71" applyNumberFormat="0" applyProtection="0">
      <alignment horizontal="left" vertical="center" indent="1"/>
    </xf>
    <xf numFmtId="0" fontId="2" fillId="43" borderId="71" applyNumberFormat="0" applyProtection="0">
      <alignment horizontal="left" vertical="center" indent="1"/>
    </xf>
    <xf numFmtId="0" fontId="2" fillId="43" borderId="71" applyNumberFormat="0" applyProtection="0">
      <alignment horizontal="left" vertical="center" indent="1"/>
    </xf>
    <xf numFmtId="0" fontId="2" fillId="44" borderId="71" applyNumberFormat="0" applyProtection="0">
      <alignment horizontal="left" vertical="center" indent="1"/>
    </xf>
    <xf numFmtId="0" fontId="2" fillId="44" borderId="71" applyNumberFormat="0" applyProtection="0">
      <alignment horizontal="left" vertical="center" indent="1"/>
    </xf>
    <xf numFmtId="0" fontId="2" fillId="44" borderId="71" applyNumberFormat="0" applyProtection="0">
      <alignment horizontal="left" vertical="center" indent="1"/>
    </xf>
    <xf numFmtId="0" fontId="2" fillId="44" borderId="71" applyNumberFormat="0" applyProtection="0">
      <alignment horizontal="left" vertical="center" indent="1"/>
    </xf>
    <xf numFmtId="0" fontId="2" fillId="27" borderId="71" applyNumberFormat="0" applyProtection="0">
      <alignment horizontal="left" vertical="center" indent="1"/>
    </xf>
    <xf numFmtId="0" fontId="2" fillId="27" borderId="71" applyNumberFormat="0" applyProtection="0">
      <alignment horizontal="left" vertical="center" indent="1"/>
    </xf>
    <xf numFmtId="0" fontId="2" fillId="27" borderId="71" applyNumberFormat="0" applyProtection="0">
      <alignment horizontal="left" vertical="center" indent="1"/>
    </xf>
    <xf numFmtId="0" fontId="2" fillId="27"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4" fontId="6" fillId="29" borderId="71" applyNumberFormat="0" applyProtection="0">
      <alignment vertical="center"/>
    </xf>
    <xf numFmtId="4" fontId="41" fillId="29" borderId="71" applyNumberFormat="0" applyProtection="0">
      <alignment vertical="center"/>
    </xf>
    <xf numFmtId="4" fontId="6" fillId="29" borderId="71" applyNumberFormat="0" applyProtection="0">
      <alignment horizontal="left" vertical="center" indent="1"/>
    </xf>
    <xf numFmtId="4" fontId="6" fillId="29" borderId="71" applyNumberFormat="0" applyProtection="0">
      <alignment horizontal="left" vertical="center" indent="1"/>
    </xf>
    <xf numFmtId="4" fontId="6" fillId="0" borderId="71" applyNumberFormat="0" applyProtection="0">
      <alignment horizontal="right" vertical="center"/>
    </xf>
    <xf numFmtId="4" fontId="41" fillId="5" borderId="71" applyNumberFormat="0" applyProtection="0">
      <alignment horizontal="right" vertical="center"/>
    </xf>
    <xf numFmtId="0" fontId="2" fillId="0" borderId="71" applyNumberFormat="0" applyProtection="0">
      <alignment horizontal="left" vertical="center"/>
    </xf>
    <xf numFmtId="0" fontId="2" fillId="4" borderId="71" applyNumberFormat="0" applyProtection="0">
      <alignment horizontal="left" vertical="center" indent="1"/>
    </xf>
    <xf numFmtId="0" fontId="2" fillId="0" borderId="71" applyNumberFormat="0" applyProtection="0">
      <alignment horizontal="left" vertical="center"/>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4" fontId="46" fillId="5" borderId="71" applyNumberFormat="0" applyProtection="0">
      <alignment horizontal="right" vertical="center"/>
    </xf>
    <xf numFmtId="0" fontId="50" fillId="0" borderId="75" applyNumberFormat="0" applyFill="0" applyAlignment="0" applyProtection="0"/>
    <xf numFmtId="0" fontId="52" fillId="11" borderId="72" applyNumberFormat="0" applyAlignment="0" applyProtection="0"/>
    <xf numFmtId="0" fontId="52" fillId="11" borderId="72" applyNumberFormat="0" applyAlignment="0" applyProtection="0"/>
    <xf numFmtId="0" fontId="52" fillId="11" borderId="72" applyNumberFormat="0" applyAlignment="0" applyProtection="0"/>
    <xf numFmtId="0" fontId="52" fillId="11" borderId="72" applyNumberFormat="0" applyAlignment="0" applyProtection="0"/>
    <xf numFmtId="0" fontId="38" fillId="24" borderId="71" applyNumberFormat="0" applyAlignment="0" applyProtection="0"/>
    <xf numFmtId="0" fontId="38" fillId="24" borderId="71" applyNumberFormat="0" applyAlignment="0" applyProtection="0"/>
    <xf numFmtId="0" fontId="38" fillId="24" borderId="71" applyNumberFormat="0" applyAlignment="0" applyProtection="0"/>
    <xf numFmtId="0" fontId="38" fillId="24" borderId="71" applyNumberFormat="0" applyAlignment="0" applyProtection="0"/>
    <xf numFmtId="0" fontId="20" fillId="24" borderId="72" applyNumberFormat="0" applyAlignment="0" applyProtection="0"/>
    <xf numFmtId="0" fontId="20" fillId="24" borderId="72" applyNumberFormat="0" applyAlignment="0" applyProtection="0"/>
    <xf numFmtId="0" fontId="20" fillId="24" borderId="72" applyNumberFormat="0" applyAlignment="0" applyProtection="0"/>
    <xf numFmtId="0" fontId="20" fillId="24" borderId="72" applyNumberFormat="0" applyAlignment="0" applyProtection="0"/>
    <xf numFmtId="0" fontId="50" fillId="0" borderId="75" applyNumberFormat="0" applyFill="0" applyAlignment="0" applyProtection="0"/>
    <xf numFmtId="0" fontId="50" fillId="0" borderId="75" applyNumberFormat="0" applyFill="0" applyAlignment="0" applyProtection="0"/>
    <xf numFmtId="0" fontId="50" fillId="0" borderId="75" applyNumberFormat="0" applyFill="0" applyAlignment="0" applyProtection="0"/>
    <xf numFmtId="0" fontId="50" fillId="0" borderId="75" applyNumberFormat="0" applyFill="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2" fillId="31" borderId="73" applyNumberFormat="0" applyFont="0" applyAlignment="0" applyProtection="0"/>
    <xf numFmtId="4" fontId="6" fillId="5" borderId="71" applyNumberFormat="0" applyProtection="0">
      <alignment horizontal="right" vertical="center"/>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0" borderId="71" applyNumberFormat="0" applyProtection="0">
      <alignment horizontal="left" vertical="center"/>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43" borderId="71" applyNumberFormat="0" applyProtection="0">
      <alignment horizontal="left" vertical="center" indent="1"/>
    </xf>
    <xf numFmtId="0" fontId="2" fillId="43" borderId="71" applyNumberFormat="0" applyProtection="0">
      <alignment horizontal="left" vertical="center" indent="1"/>
    </xf>
    <xf numFmtId="0" fontId="2" fillId="43" borderId="71" applyNumberFormat="0" applyProtection="0">
      <alignment horizontal="left" vertical="center" indent="1"/>
    </xf>
    <xf numFmtId="0" fontId="2" fillId="43" borderId="71" applyNumberFormat="0" applyProtection="0">
      <alignment horizontal="left" vertical="center" indent="1"/>
    </xf>
    <xf numFmtId="0" fontId="2" fillId="44" borderId="71" applyNumberFormat="0" applyProtection="0">
      <alignment horizontal="left" vertical="center" indent="1"/>
    </xf>
    <xf numFmtId="0" fontId="2" fillId="44" borderId="71" applyNumberFormat="0" applyProtection="0">
      <alignment horizontal="left" vertical="center" indent="1"/>
    </xf>
    <xf numFmtId="0" fontId="2" fillId="44" borderId="71" applyNumberFormat="0" applyProtection="0">
      <alignment horizontal="left" vertical="center" indent="1"/>
    </xf>
    <xf numFmtId="0" fontId="2" fillId="44" borderId="71" applyNumberFormat="0" applyProtection="0">
      <alignment horizontal="left" vertical="center" indent="1"/>
    </xf>
    <xf numFmtId="0" fontId="2" fillId="27" borderId="71" applyNumberFormat="0" applyProtection="0">
      <alignment horizontal="left" vertical="center" indent="1"/>
    </xf>
    <xf numFmtId="0" fontId="2" fillId="27" borderId="71" applyNumberFormat="0" applyProtection="0">
      <alignment horizontal="left" vertical="center" indent="1"/>
    </xf>
    <xf numFmtId="0" fontId="2" fillId="27" borderId="71" applyNumberFormat="0" applyProtection="0">
      <alignment horizontal="left" vertical="center" indent="1"/>
    </xf>
    <xf numFmtId="0" fontId="2" fillId="27"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0" borderId="71" applyNumberFormat="0" applyProtection="0">
      <alignment horizontal="left" vertical="center"/>
    </xf>
    <xf numFmtId="0" fontId="2" fillId="4" borderId="71" applyNumberFormat="0" applyProtection="0">
      <alignment horizontal="left" vertical="center" indent="1"/>
    </xf>
    <xf numFmtId="0" fontId="2" fillId="0" borderId="71" applyNumberFormat="0" applyProtection="0">
      <alignment horizontal="left" vertical="center"/>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4" borderId="71" applyNumberFormat="0" applyProtection="0">
      <alignment horizontal="left" vertical="center" indent="1"/>
    </xf>
    <xf numFmtId="0" fontId="2" fillId="31" borderId="73" applyNumberFormat="0" applyFont="0" applyAlignment="0" applyProtection="0"/>
    <xf numFmtId="0" fontId="2" fillId="4" borderId="71"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71" applyNumberFormat="0" applyProtection="0">
      <alignment horizontal="left" vertical="center" indent="1"/>
    </xf>
    <xf numFmtId="4" fontId="44" fillId="5" borderId="87" applyNumberFormat="0" applyProtection="0">
      <alignment horizontal="left" vertical="center" indent="1"/>
    </xf>
    <xf numFmtId="0" fontId="2" fillId="27" borderId="87" applyNumberFormat="0" applyProtection="0">
      <alignment horizontal="left" vertical="center" indent="1"/>
    </xf>
    <xf numFmtId="4" fontId="44" fillId="43" borderId="87" applyNumberFormat="0" applyProtection="0">
      <alignment horizontal="left" vertical="center" indent="1"/>
    </xf>
    <xf numFmtId="0" fontId="2" fillId="4" borderId="87" applyNumberFormat="0" applyProtection="0">
      <alignment horizontal="left" vertical="center" indent="1"/>
    </xf>
    <xf numFmtId="0" fontId="2" fillId="43" borderId="87" applyNumberFormat="0" applyProtection="0">
      <alignment horizontal="left" vertical="center" indent="1"/>
    </xf>
    <xf numFmtId="0" fontId="2" fillId="43" borderId="87" applyNumberFormat="0" applyProtection="0">
      <alignment horizontal="left" vertical="center" indent="1"/>
    </xf>
    <xf numFmtId="0" fontId="2" fillId="27"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4" borderId="87" applyNumberFormat="0" applyProtection="0">
      <alignment horizontal="left" vertical="center" indent="1"/>
    </xf>
    <xf numFmtId="0" fontId="2" fillId="44" borderId="87" applyNumberFormat="0" applyProtection="0">
      <alignment horizontal="left" vertical="center" indent="1"/>
    </xf>
    <xf numFmtId="0" fontId="2" fillId="43" borderId="87" applyNumberFormat="0" applyProtection="0">
      <alignment horizontal="left" vertical="center" indent="1"/>
    </xf>
    <xf numFmtId="0" fontId="2" fillId="4" borderId="87" applyNumberFormat="0" applyProtection="0">
      <alignment horizontal="left" vertical="center" indent="1"/>
    </xf>
    <xf numFmtId="0" fontId="2" fillId="4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4" borderId="87" applyNumberFormat="0" applyProtection="0">
      <alignment horizontal="left" vertical="center" indent="1"/>
    </xf>
    <xf numFmtId="0" fontId="2" fillId="27" borderId="87" applyNumberFormat="0" applyProtection="0">
      <alignment horizontal="left" vertical="center" indent="1"/>
    </xf>
    <xf numFmtId="0" fontId="2" fillId="27" borderId="87" applyNumberFormat="0" applyProtection="0">
      <alignment horizontal="left" vertical="center" indent="1"/>
    </xf>
    <xf numFmtId="0" fontId="2" fillId="43" borderId="87" applyNumberFormat="0" applyProtection="0">
      <alignment horizontal="left" vertical="center" indent="1"/>
    </xf>
    <xf numFmtId="4" fontId="44" fillId="5" borderId="87" applyNumberFormat="0" applyProtection="0">
      <alignment horizontal="left" vertical="center" indent="1"/>
    </xf>
    <xf numFmtId="4" fontId="44" fillId="43" borderId="87" applyNumberFormat="0" applyProtection="0">
      <alignment horizontal="left" vertical="center" indent="1"/>
    </xf>
    <xf numFmtId="0" fontId="2" fillId="4" borderId="87" applyNumberFormat="0" applyProtection="0">
      <alignment horizontal="left" vertical="center" indent="1"/>
    </xf>
    <xf numFmtId="4" fontId="6" fillId="0" borderId="71" applyNumberFormat="0" applyProtection="0">
      <alignment horizontal="right" vertical="center"/>
    </xf>
    <xf numFmtId="0" fontId="2" fillId="0" borderId="71" applyNumberFormat="0" applyProtection="0">
      <alignment horizontal="left" vertical="center"/>
    </xf>
    <xf numFmtId="0" fontId="3" fillId="31" borderId="86" applyNumberFormat="0" applyFont="0" applyAlignment="0" applyProtection="0"/>
    <xf numFmtId="0" fontId="66" fillId="49" borderId="72" applyNumberFormat="0" applyAlignment="0" applyProtection="0"/>
    <xf numFmtId="0" fontId="73" fillId="11" borderId="72" applyNumberFormat="0" applyAlignment="0" applyProtection="0"/>
    <xf numFmtId="0" fontId="73" fillId="11" borderId="72" applyNumberFormat="0" applyAlignment="0" applyProtection="0"/>
    <xf numFmtId="0" fontId="22" fillId="31" borderId="72" applyNumberFormat="0" applyFont="0" applyAlignment="0" applyProtection="0"/>
    <xf numFmtId="0" fontId="76" fillId="49" borderId="71" applyNumberFormat="0" applyAlignment="0" applyProtection="0"/>
    <xf numFmtId="4" fontId="6" fillId="5" borderId="71" applyNumberFormat="0" applyProtection="0">
      <alignment horizontal="left" vertical="center" indent="1"/>
    </xf>
    <xf numFmtId="4" fontId="44" fillId="5" borderId="71" applyNumberFormat="0" applyProtection="0">
      <alignment horizontal="left" vertical="center" indent="1"/>
    </xf>
    <xf numFmtId="4" fontId="6" fillId="43" borderId="71" applyNumberFormat="0" applyProtection="0">
      <alignment horizontal="left" vertical="center" indent="1"/>
    </xf>
    <xf numFmtId="4" fontId="44" fillId="43" borderId="71" applyNumberFormat="0" applyProtection="0">
      <alignment horizontal="left" vertical="center" indent="1"/>
    </xf>
    <xf numFmtId="0" fontId="80" fillId="0" borderId="76" applyNumberFormat="0" applyFill="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50" fillId="0" borderId="88" applyNumberFormat="0" applyFill="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52" fillId="11" borderId="85" applyNumberFormat="0" applyAlignment="0" applyProtection="0"/>
    <xf numFmtId="0" fontId="2" fillId="4" borderId="87" applyNumberFormat="0" applyProtection="0">
      <alignment horizontal="left" vertical="center" indent="1"/>
    </xf>
    <xf numFmtId="4" fontId="44" fillId="5" borderId="87" applyNumberFormat="0" applyProtection="0">
      <alignment horizontal="left" vertical="center" indent="1"/>
    </xf>
    <xf numFmtId="4" fontId="6" fillId="3" borderId="87" applyNumberFormat="0" applyProtection="0">
      <alignment horizontal="left" vertical="center" indent="1"/>
    </xf>
    <xf numFmtId="0" fontId="20" fillId="24" borderId="78" applyNumberFormat="0" applyAlignment="0" applyProtection="0"/>
    <xf numFmtId="0" fontId="29" fillId="0" borderId="70">
      <alignment horizontal="left" vertical="center"/>
    </xf>
    <xf numFmtId="0" fontId="3" fillId="31" borderId="79" applyNumberFormat="0" applyFont="0" applyAlignment="0" applyProtection="0"/>
    <xf numFmtId="0" fontId="38" fillId="24" borderId="80" applyNumberFormat="0" applyAlignment="0" applyProtection="0"/>
    <xf numFmtId="4" fontId="6" fillId="3" borderId="80" applyNumberFormat="0" applyProtection="0">
      <alignment vertical="center"/>
    </xf>
    <xf numFmtId="4" fontId="41" fillId="3" borderId="80" applyNumberFormat="0" applyProtection="0">
      <alignment vertical="center"/>
    </xf>
    <xf numFmtId="4" fontId="6" fillId="3" borderId="80" applyNumberFormat="0" applyProtection="0">
      <alignment horizontal="left" vertical="center" indent="1"/>
    </xf>
    <xf numFmtId="4" fontId="6" fillId="3"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6" fillId="32" borderId="80" applyNumberFormat="0" applyProtection="0">
      <alignment horizontal="right" vertical="center"/>
    </xf>
    <xf numFmtId="4" fontId="6" fillId="33" borderId="80" applyNumberFormat="0" applyProtection="0">
      <alignment horizontal="right" vertical="center"/>
    </xf>
    <xf numFmtId="4" fontId="6" fillId="34" borderId="80" applyNumberFormat="0" applyProtection="0">
      <alignment horizontal="right" vertical="center"/>
    </xf>
    <xf numFmtId="4" fontId="6" fillId="35" borderId="80" applyNumberFormat="0" applyProtection="0">
      <alignment horizontal="right" vertical="center"/>
    </xf>
    <xf numFmtId="4" fontId="6" fillId="36" borderId="80" applyNumberFormat="0" applyProtection="0">
      <alignment horizontal="right" vertical="center"/>
    </xf>
    <xf numFmtId="4" fontId="6" fillId="37" borderId="80" applyNumberFormat="0" applyProtection="0">
      <alignment horizontal="right" vertical="center"/>
    </xf>
    <xf numFmtId="4" fontId="6" fillId="38" borderId="80" applyNumberFormat="0" applyProtection="0">
      <alignment horizontal="right" vertical="center"/>
    </xf>
    <xf numFmtId="4" fontId="6" fillId="39" borderId="80" applyNumberFormat="0" applyProtection="0">
      <alignment horizontal="right" vertical="center"/>
    </xf>
    <xf numFmtId="4" fontId="6" fillId="40" borderId="80" applyNumberFormat="0" applyProtection="0">
      <alignment horizontal="right" vertical="center"/>
    </xf>
    <xf numFmtId="4" fontId="42" fillId="41" borderId="80" applyNumberFormat="0" applyProtection="0">
      <alignment horizontal="left" vertical="center" indent="1"/>
    </xf>
    <xf numFmtId="4" fontId="6" fillId="5" borderId="74"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6" fillId="29" borderId="80" applyNumberFormat="0" applyProtection="0">
      <alignment vertical="center"/>
    </xf>
    <xf numFmtId="4" fontId="41" fillId="29" borderId="80" applyNumberFormat="0" applyProtection="0">
      <alignment vertical="center"/>
    </xf>
    <xf numFmtId="4" fontId="6" fillId="29" borderId="80" applyNumberFormat="0" applyProtection="0">
      <alignment horizontal="left" vertical="center" indent="1"/>
    </xf>
    <xf numFmtId="4" fontId="6" fillId="29" borderId="80" applyNumberFormat="0" applyProtection="0">
      <alignment horizontal="left" vertical="center" indent="1"/>
    </xf>
    <xf numFmtId="4" fontId="6" fillId="5" borderId="80" applyNumberFormat="0" applyProtection="0">
      <alignment horizontal="right" vertical="center"/>
    </xf>
    <xf numFmtId="4" fontId="6" fillId="5" borderId="80" applyNumberFormat="0" applyProtection="0">
      <alignment horizontal="right" vertical="center"/>
    </xf>
    <xf numFmtId="4" fontId="41" fillId="5" borderId="80" applyNumberFormat="0" applyProtection="0">
      <alignment horizontal="right" vertical="center"/>
    </xf>
    <xf numFmtId="0" fontId="2" fillId="0" borderId="80" applyNumberFormat="0" applyProtection="0">
      <alignment horizontal="left" vertical="center"/>
    </xf>
    <xf numFmtId="0" fontId="2" fillId="0" borderId="80" applyNumberFormat="0" applyProtection="0">
      <alignment horizontal="left" vertical="center"/>
    </xf>
    <xf numFmtId="0" fontId="2" fillId="0" borderId="80" applyNumberFormat="0" applyProtection="0">
      <alignment horizontal="lef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46" fillId="5" borderId="80" applyNumberFormat="0" applyProtection="0">
      <alignment horizontal="right" vertical="center"/>
    </xf>
    <xf numFmtId="0" fontId="50" fillId="0" borderId="81" applyNumberFormat="0" applyFill="0" applyAlignment="0" applyProtection="0"/>
    <xf numFmtId="0" fontId="52" fillId="11" borderId="78" applyNumberFormat="0" applyAlignment="0" applyProtection="0"/>
    <xf numFmtId="0" fontId="38" fillId="24" borderId="80" applyNumberFormat="0" applyAlignment="0" applyProtection="0"/>
    <xf numFmtId="0" fontId="20" fillId="24" borderId="78" applyNumberFormat="0" applyAlignment="0" applyProtection="0"/>
    <xf numFmtId="0" fontId="50" fillId="0" borderId="81" applyNumberFormat="0" applyFill="0" applyAlignment="0" applyProtection="0"/>
    <xf numFmtId="0" fontId="2" fillId="0" borderId="59"/>
    <xf numFmtId="0" fontId="3" fillId="0" borderId="0"/>
    <xf numFmtId="0" fontId="2" fillId="0" borderId="0"/>
    <xf numFmtId="0" fontId="2" fillId="0" borderId="0"/>
    <xf numFmtId="0" fontId="23" fillId="0" borderId="0"/>
    <xf numFmtId="0" fontId="3" fillId="31" borderId="79" applyNumberFormat="0" applyFont="0" applyAlignment="0" applyProtection="0"/>
    <xf numFmtId="0" fontId="3" fillId="0" borderId="0"/>
    <xf numFmtId="43" fontId="56" fillId="0" borderId="0" applyFont="0" applyFill="0" applyBorder="0" applyAlignment="0" applyProtection="0"/>
    <xf numFmtId="0" fontId="50" fillId="0" borderId="81" applyNumberFormat="0" applyFill="0" applyAlignment="0" applyProtection="0"/>
    <xf numFmtId="0" fontId="50" fillId="0" borderId="81" applyNumberFormat="0" applyFill="0" applyAlignment="0" applyProtection="0"/>
    <xf numFmtId="175" fontId="2" fillId="3" borderId="59" applyNumberFormat="0" applyFont="0" applyAlignment="0">
      <protection locked="0"/>
    </xf>
    <xf numFmtId="4" fontId="44" fillId="5" borderId="80" applyNumberFormat="0" applyProtection="0">
      <alignment horizontal="left" vertical="center" indent="1"/>
    </xf>
    <xf numFmtId="4" fontId="44" fillId="43" borderId="80" applyNumberFormat="0" applyProtection="0">
      <alignment horizontal="left" vertical="center" indent="1"/>
    </xf>
    <xf numFmtId="4" fontId="6" fillId="0" borderId="80" applyNumberFormat="0" applyProtection="0">
      <alignment horizontal="right" vertical="center"/>
    </xf>
    <xf numFmtId="4" fontId="6" fillId="0" borderId="80" applyNumberFormat="0" applyProtection="0">
      <alignment horizontal="right" vertical="center"/>
    </xf>
    <xf numFmtId="0" fontId="2" fillId="4" borderId="80" applyNumberFormat="0" applyProtection="0">
      <alignment horizontal="left" vertical="center" indent="1"/>
    </xf>
    <xf numFmtId="0" fontId="52" fillId="11" borderId="78" applyNumberFormat="0" applyAlignment="0" applyProtection="0"/>
    <xf numFmtId="0" fontId="52" fillId="11" borderId="78" applyNumberFormat="0" applyAlignment="0" applyProtection="0"/>
    <xf numFmtId="0" fontId="52" fillId="11" borderId="78" applyNumberFormat="0" applyAlignment="0" applyProtection="0"/>
    <xf numFmtId="0" fontId="38" fillId="24" borderId="80" applyNumberFormat="0" applyAlignment="0" applyProtection="0"/>
    <xf numFmtId="0" fontId="38" fillId="24" borderId="80" applyNumberFormat="0" applyAlignment="0" applyProtection="0"/>
    <xf numFmtId="0" fontId="38" fillId="24" borderId="80" applyNumberFormat="0" applyAlignment="0" applyProtection="0"/>
    <xf numFmtId="0" fontId="20" fillId="24" borderId="78" applyNumberFormat="0" applyAlignment="0" applyProtection="0"/>
    <xf numFmtId="0" fontId="20" fillId="24" borderId="78" applyNumberFormat="0" applyAlignment="0" applyProtection="0"/>
    <xf numFmtId="0" fontId="20" fillId="24" borderId="78" applyNumberFormat="0" applyAlignment="0" applyProtection="0"/>
    <xf numFmtId="0" fontId="50" fillId="0" borderId="81" applyNumberFormat="0" applyFill="0" applyAlignment="0" applyProtection="0"/>
    <xf numFmtId="0" fontId="50" fillId="0" borderId="81" applyNumberFormat="0" applyFill="0" applyAlignment="0" applyProtection="0"/>
    <xf numFmtId="0" fontId="50" fillId="0" borderId="81" applyNumberFormat="0" applyFill="0" applyAlignment="0" applyProtection="0"/>
    <xf numFmtId="4" fontId="44" fillId="5" borderId="87" applyNumberFormat="0" applyProtection="0">
      <alignment horizontal="left" vertical="center" indent="1"/>
    </xf>
    <xf numFmtId="0" fontId="2" fillId="4" borderId="87" applyNumberFormat="0" applyProtection="0">
      <alignment horizontal="left" vertical="center" indent="1"/>
    </xf>
    <xf numFmtId="0" fontId="20" fillId="24" borderId="85" applyNumberFormat="0" applyAlignment="0" applyProtection="0"/>
    <xf numFmtId="0" fontId="52" fillId="11" borderId="85" applyNumberFormat="0" applyAlignment="0" applyProtection="0"/>
    <xf numFmtId="4" fontId="6" fillId="0" borderId="87" applyNumberFormat="0" applyProtection="0">
      <alignment horizontal="right" vertical="center"/>
    </xf>
    <xf numFmtId="0" fontId="2" fillId="4" borderId="87" applyNumberFormat="0" applyProtection="0">
      <alignment horizontal="left" vertical="center" indent="1"/>
    </xf>
    <xf numFmtId="0" fontId="2" fillId="0" borderId="87" applyNumberFormat="0" applyProtection="0">
      <alignment horizontal="left" vertical="center"/>
    </xf>
    <xf numFmtId="4" fontId="6" fillId="5" borderId="87" applyNumberFormat="0" applyProtection="0">
      <alignment horizontal="right" vertical="center"/>
    </xf>
    <xf numFmtId="0" fontId="2" fillId="27" borderId="87" applyNumberFormat="0" applyProtection="0">
      <alignment horizontal="left" vertical="center" indent="1"/>
    </xf>
    <xf numFmtId="0" fontId="2" fillId="44" borderId="87" applyNumberFormat="0" applyProtection="0">
      <alignment horizontal="left" vertical="center" indent="1"/>
    </xf>
    <xf numFmtId="0" fontId="2" fillId="43" borderId="87" applyNumberFormat="0" applyProtection="0">
      <alignment horizontal="left" vertical="center" indent="1"/>
    </xf>
    <xf numFmtId="4" fontId="42" fillId="41" borderId="87" applyNumberFormat="0" applyProtection="0">
      <alignment horizontal="left" vertical="center" indent="1"/>
    </xf>
    <xf numFmtId="4" fontId="6" fillId="37" borderId="87" applyNumberFormat="0" applyProtection="0">
      <alignment horizontal="right" vertical="center"/>
    </xf>
    <xf numFmtId="4" fontId="6" fillId="33" borderId="87" applyNumberFormat="0" applyProtection="0">
      <alignment horizontal="right" vertical="center"/>
    </xf>
    <xf numFmtId="0" fontId="3" fillId="31" borderId="86" applyNumberFormat="0" applyFont="0" applyAlignment="0" applyProtection="0"/>
    <xf numFmtId="0" fontId="2" fillId="4" borderId="80" applyNumberFormat="0" applyProtection="0">
      <alignment horizontal="left" vertical="center" indent="1"/>
    </xf>
    <xf numFmtId="4" fontId="44" fillId="43" borderId="80" applyNumberFormat="0" applyProtection="0">
      <alignment horizontal="left" vertical="center" indent="1"/>
    </xf>
    <xf numFmtId="4" fontId="44" fillId="5" borderId="80" applyNumberFormat="0" applyProtection="0">
      <alignment horizontal="left" vertical="center" indent="1"/>
    </xf>
    <xf numFmtId="175" fontId="2" fillId="3" borderId="59" applyNumberFormat="0" applyFont="0" applyAlignment="0">
      <protection locked="0"/>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 borderId="80" applyNumberFormat="0" applyProtection="0">
      <alignment horizontal="left" vertical="center" indent="1"/>
    </xf>
    <xf numFmtId="0" fontId="2" fillId="43"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0" fillId="24" borderId="85" applyNumberFormat="0" applyAlignment="0" applyProtection="0"/>
    <xf numFmtId="4" fontId="41" fillId="3" borderId="87" applyNumberFormat="0" applyProtection="0">
      <alignment vertical="center"/>
    </xf>
    <xf numFmtId="4" fontId="6" fillId="32" borderId="87" applyNumberFormat="0" applyProtection="0">
      <alignment horizontal="right" vertical="center"/>
    </xf>
    <xf numFmtId="4" fontId="6" fillId="36" borderId="87" applyNumberFormat="0" applyProtection="0">
      <alignment horizontal="right" vertical="center"/>
    </xf>
    <xf numFmtId="4" fontId="6" fillId="40" borderId="87" applyNumberFormat="0" applyProtection="0">
      <alignment horizontal="right" vertical="center"/>
    </xf>
    <xf numFmtId="0" fontId="2" fillId="4" borderId="87" applyNumberFormat="0" applyProtection="0">
      <alignment horizontal="left" vertical="center" indent="1"/>
    </xf>
    <xf numFmtId="0" fontId="2" fillId="43" borderId="87" applyNumberFormat="0" applyProtection="0">
      <alignment horizontal="left" vertical="center" indent="1"/>
    </xf>
    <xf numFmtId="0" fontId="2" fillId="44" borderId="87" applyNumberFormat="0" applyProtection="0">
      <alignment horizontal="left" vertical="center" indent="1"/>
    </xf>
    <xf numFmtId="0" fontId="2" fillId="27" borderId="87" applyNumberFormat="0" applyProtection="0">
      <alignment horizontal="left" vertical="center" indent="1"/>
    </xf>
    <xf numFmtId="0" fontId="2" fillId="4" borderId="87" applyNumberFormat="0" applyProtection="0">
      <alignment horizontal="left" vertical="center" indent="1"/>
    </xf>
    <xf numFmtId="4" fontId="6" fillId="29" borderId="87" applyNumberFormat="0" applyProtection="0">
      <alignment horizontal="left" vertical="center" indent="1"/>
    </xf>
    <xf numFmtId="0" fontId="2" fillId="0" borderId="87" applyNumberFormat="0" applyProtection="0">
      <alignment horizontal="left" vertical="center"/>
    </xf>
    <xf numFmtId="0" fontId="2" fillId="4" borderId="87" applyNumberFormat="0" applyProtection="0">
      <alignment horizontal="left" vertical="center" indent="1"/>
    </xf>
    <xf numFmtId="0" fontId="50" fillId="0" borderId="88" applyNumberFormat="0" applyFill="0" applyAlignment="0" applyProtection="0"/>
    <xf numFmtId="4" fontId="6" fillId="0" borderId="87" applyNumberFormat="0" applyProtection="0">
      <alignment horizontal="right" vertical="center"/>
    </xf>
    <xf numFmtId="0" fontId="52" fillId="11" borderId="85" applyNumberFormat="0" applyAlignment="0" applyProtection="0"/>
    <xf numFmtId="0" fontId="38" fillId="24" borderId="87" applyNumberFormat="0" applyAlignment="0" applyProtection="0"/>
    <xf numFmtId="0" fontId="50" fillId="0" borderId="88" applyNumberFormat="0" applyFill="0" applyAlignment="0" applyProtection="0"/>
    <xf numFmtId="0" fontId="2" fillId="0" borderId="59">
      <alignment horizontal="right"/>
    </xf>
    <xf numFmtId="4" fontId="44" fillId="43" borderId="87" applyNumberFormat="0" applyProtection="0">
      <alignment horizontal="left" vertical="center" indent="1"/>
    </xf>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4" fontId="2" fillId="0" borderId="59"/>
    <xf numFmtId="4" fontId="6" fillId="3" borderId="87" applyNumberFormat="0" applyProtection="0">
      <alignment vertical="center"/>
    </xf>
    <xf numFmtId="0" fontId="2" fillId="4" borderId="87" applyNumberFormat="0" applyProtection="0">
      <alignment horizontal="left" vertical="center" indent="1"/>
    </xf>
    <xf numFmtId="4" fontId="6" fillId="35" borderId="87" applyNumberFormat="0" applyProtection="0">
      <alignment horizontal="right" vertical="center"/>
    </xf>
    <xf numFmtId="4" fontId="6" fillId="39" borderId="87" applyNumberFormat="0" applyProtection="0">
      <alignment horizontal="right" vertical="center"/>
    </xf>
    <xf numFmtId="0" fontId="2" fillId="4" borderId="87" applyNumberFormat="0" applyProtection="0">
      <alignment horizontal="left" vertical="center" indent="1"/>
    </xf>
    <xf numFmtId="0" fontId="2" fillId="43" borderId="87" applyNumberFormat="0" applyProtection="0">
      <alignment horizontal="left" vertical="center" indent="1"/>
    </xf>
    <xf numFmtId="0" fontId="2" fillId="44" borderId="87" applyNumberFormat="0" applyProtection="0">
      <alignment horizontal="left" vertical="center" indent="1"/>
    </xf>
    <xf numFmtId="0" fontId="2" fillId="27" borderId="87" applyNumberFormat="0" applyProtection="0">
      <alignment horizontal="left" vertical="center" indent="1"/>
    </xf>
    <xf numFmtId="0" fontId="2" fillId="4" borderId="87" applyNumberFormat="0" applyProtection="0">
      <alignment horizontal="left" vertical="center" indent="1"/>
    </xf>
    <xf numFmtId="4" fontId="6" fillId="29" borderId="87" applyNumberFormat="0" applyProtection="0">
      <alignment horizontal="left" vertical="center" indent="1"/>
    </xf>
    <xf numFmtId="4" fontId="41" fillId="5" borderId="87" applyNumberFormat="0" applyProtection="0">
      <alignment horizontal="right" vertical="center"/>
    </xf>
    <xf numFmtId="0" fontId="2" fillId="4" borderId="87" applyNumberFormat="0" applyProtection="0">
      <alignment horizontal="left" vertical="center" indent="1"/>
    </xf>
    <xf numFmtId="4" fontId="46" fillId="5" borderId="87" applyNumberFormat="0" applyProtection="0">
      <alignment horizontal="right" vertical="center"/>
    </xf>
    <xf numFmtId="0" fontId="50" fillId="0" borderId="92" applyNumberFormat="0" applyFill="0" applyAlignment="0" applyProtection="0"/>
    <xf numFmtId="4" fontId="44" fillId="43" borderId="87" applyNumberFormat="0" applyProtection="0">
      <alignment horizontal="left" vertical="center" indent="1"/>
    </xf>
    <xf numFmtId="0" fontId="52" fillId="11" borderId="85" applyNumberFormat="0" applyAlignment="0" applyProtection="0"/>
    <xf numFmtId="0" fontId="38" fillId="24" borderId="87" applyNumberFormat="0" applyAlignment="0" applyProtection="0"/>
    <xf numFmtId="0" fontId="20" fillId="24" borderId="85" applyNumberForma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175" fontId="2" fillId="3" borderId="59" applyNumberFormat="0" applyFont="0" applyAlignment="0">
      <protection locked="0"/>
    </xf>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50" fillId="0" borderId="81" applyNumberFormat="0" applyFill="0" applyAlignment="0" applyProtection="0"/>
    <xf numFmtId="0" fontId="50" fillId="0" borderId="81" applyNumberFormat="0" applyFill="0" applyAlignment="0" applyProtection="0"/>
    <xf numFmtId="0" fontId="50" fillId="0" borderId="81" applyNumberFormat="0" applyFill="0" applyAlignment="0" applyProtection="0"/>
    <xf numFmtId="0" fontId="50" fillId="0" borderId="81" applyNumberFormat="0" applyFill="0" applyAlignment="0" applyProtection="0"/>
    <xf numFmtId="0" fontId="2" fillId="0" borderId="80" applyNumberFormat="0" applyProtection="0">
      <alignment horizontal="left" vertical="center"/>
    </xf>
    <xf numFmtId="0" fontId="2" fillId="0" borderId="80" applyNumberFormat="0" applyProtection="0">
      <alignment horizontal="left" vertical="center"/>
    </xf>
    <xf numFmtId="0" fontId="2" fillId="4" borderId="80" applyNumberFormat="0" applyProtection="0">
      <alignment horizontal="left" vertical="center" indent="1"/>
    </xf>
    <xf numFmtId="4" fontId="6" fillId="5" borderId="80" applyNumberFormat="0" applyProtection="0">
      <alignment horizontal="righ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80" applyNumberFormat="0" applyProtection="0">
      <alignment horizontal="lef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0" borderId="80" applyNumberFormat="0" applyProtection="0">
      <alignment horizontal="left" vertical="center"/>
    </xf>
    <xf numFmtId="0" fontId="2" fillId="4" borderId="80" applyNumberFormat="0" applyProtection="0">
      <alignment horizontal="left" vertical="center" indent="1"/>
    </xf>
    <xf numFmtId="0" fontId="2" fillId="0" borderId="80" applyNumberFormat="0" applyProtection="0">
      <alignment horizontal="lef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59">
      <alignment horizontal="right"/>
    </xf>
    <xf numFmtId="0" fontId="2" fillId="0" borderId="59"/>
    <xf numFmtId="4" fontId="2" fillId="0" borderId="59"/>
    <xf numFmtId="0" fontId="2" fillId="4" borderId="80" applyNumberFormat="0" applyProtection="0">
      <alignment horizontal="left" vertical="center" indent="1"/>
    </xf>
    <xf numFmtId="175" fontId="2" fillId="3" borderId="59" applyNumberFormat="0" applyFont="0" applyAlignment="0">
      <protection locked="0"/>
    </xf>
    <xf numFmtId="0" fontId="1" fillId="0" borderId="0"/>
    <xf numFmtId="175" fontId="2" fillId="3" borderId="59" applyNumberFormat="0" applyFont="0" applyAlignment="0">
      <protection locked="0"/>
    </xf>
    <xf numFmtId="0" fontId="2" fillId="4" borderId="80" applyNumberFormat="0" applyProtection="0">
      <alignment horizontal="left" vertical="center" indent="1"/>
    </xf>
    <xf numFmtId="175" fontId="2" fillId="3" borderId="59" applyNumberFormat="0" applyFont="0" applyAlignment="0">
      <protection locked="0"/>
    </xf>
    <xf numFmtId="0" fontId="50" fillId="0" borderId="81" applyNumberFormat="0" applyFill="0" applyAlignment="0" applyProtection="0"/>
    <xf numFmtId="0" fontId="29" fillId="0" borderId="83">
      <alignment horizontal="left" vertical="center"/>
    </xf>
    <xf numFmtId="175" fontId="2" fillId="3" borderId="59" applyNumberFormat="0" applyFont="0" applyAlignment="0">
      <protection locked="0"/>
    </xf>
    <xf numFmtId="175" fontId="2" fillId="3" borderId="59" applyNumberFormat="0" applyFont="0" applyAlignment="0">
      <protection locked="0"/>
    </xf>
    <xf numFmtId="4" fontId="6" fillId="0" borderId="80" applyNumberFormat="0" applyProtection="0">
      <alignment horizontal="right" vertical="center"/>
    </xf>
    <xf numFmtId="0" fontId="2" fillId="0" borderId="80" applyNumberFormat="0" applyProtection="0">
      <alignment horizontal="left" vertical="center"/>
    </xf>
    <xf numFmtId="175" fontId="2" fillId="3" borderId="59" applyNumberFormat="0" applyFont="0" applyAlignment="0">
      <protection locked="0"/>
    </xf>
    <xf numFmtId="0" fontId="50" fillId="0" borderId="81" applyNumberFormat="0" applyFill="0" applyAlignment="0" applyProtection="0"/>
    <xf numFmtId="0" fontId="66" fillId="49" borderId="78" applyNumberFormat="0" applyAlignment="0" applyProtection="0"/>
    <xf numFmtId="0" fontId="73" fillId="11" borderId="78" applyNumberFormat="0" applyAlignment="0" applyProtection="0"/>
    <xf numFmtId="0" fontId="73" fillId="11" borderId="78" applyNumberFormat="0" applyAlignment="0" applyProtection="0"/>
    <xf numFmtId="0" fontId="22" fillId="31" borderId="78" applyNumberFormat="0" applyFont="0" applyAlignment="0" applyProtection="0"/>
    <xf numFmtId="0" fontId="76" fillId="49" borderId="80" applyNumberFormat="0" applyAlignment="0" applyProtection="0"/>
    <xf numFmtId="4" fontId="6" fillId="5" borderId="80" applyNumberFormat="0" applyProtection="0">
      <alignment horizontal="left" vertical="center" indent="1"/>
    </xf>
    <xf numFmtId="4" fontId="44" fillId="5" borderId="80" applyNumberFormat="0" applyProtection="0">
      <alignment horizontal="left" vertical="center" indent="1"/>
    </xf>
    <xf numFmtId="4" fontId="6" fillId="43" borderId="80" applyNumberFormat="0" applyProtection="0">
      <alignment horizontal="left" vertical="center" indent="1"/>
    </xf>
    <xf numFmtId="4" fontId="44" fillId="43" borderId="80" applyNumberFormat="0" applyProtection="0">
      <alignment horizontal="left" vertical="center" indent="1"/>
    </xf>
    <xf numFmtId="0" fontId="80" fillId="0" borderId="82" applyNumberFormat="0" applyFill="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80" fillId="0" borderId="82" applyNumberFormat="0" applyFill="0" applyAlignment="0" applyProtection="0"/>
    <xf numFmtId="4" fontId="44" fillId="5" borderId="87" applyNumberFormat="0" applyProtection="0">
      <alignment horizontal="left" vertical="center" indent="1"/>
    </xf>
    <xf numFmtId="4" fontId="41" fillId="29" borderId="87" applyNumberFormat="0" applyProtection="0">
      <alignment vertical="center"/>
    </xf>
    <xf numFmtId="0" fontId="2" fillId="43" borderId="87" applyNumberFormat="0" applyProtection="0">
      <alignment horizontal="left" vertical="center" indent="1"/>
    </xf>
    <xf numFmtId="0" fontId="2" fillId="4" borderId="87" applyNumberFormat="0" applyProtection="0">
      <alignment horizontal="left" vertical="center" indent="1"/>
    </xf>
    <xf numFmtId="10" fontId="26" fillId="26" borderId="77" applyNumberFormat="0" applyFill="0" applyBorder="0" applyAlignment="0" applyProtection="0">
      <protection locked="0"/>
    </xf>
    <xf numFmtId="175" fontId="2" fillId="3" borderId="77" applyNumberFormat="0" applyFont="0" applyAlignment="0">
      <protection locked="0"/>
    </xf>
    <xf numFmtId="10" fontId="28" fillId="29" borderId="77" applyNumberFormat="0" applyBorder="0" applyAlignment="0" applyProtection="0"/>
    <xf numFmtId="175" fontId="2" fillId="3" borderId="77" applyNumberFormat="0" applyFont="0" applyAlignment="0">
      <protection locked="0"/>
    </xf>
    <xf numFmtId="0" fontId="2" fillId="4" borderId="80" applyNumberFormat="0" applyProtection="0">
      <alignment horizontal="left" vertical="center" indent="1"/>
    </xf>
    <xf numFmtId="0" fontId="2" fillId="4"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6" fillId="0" borderId="80" applyNumberFormat="0" applyProtection="0">
      <alignment horizontal="right" vertical="center"/>
    </xf>
    <xf numFmtId="4" fontId="6" fillId="0" borderId="80" applyNumberFormat="0" applyProtection="0">
      <alignment horizontal="righ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52" fillId="11" borderId="78" applyNumberFormat="0" applyAlignment="0" applyProtection="0"/>
    <xf numFmtId="0" fontId="52" fillId="11" borderId="78" applyNumberFormat="0" applyAlignment="0" applyProtection="0"/>
    <xf numFmtId="0" fontId="52" fillId="11" borderId="78" applyNumberFormat="0" applyAlignment="0" applyProtection="0"/>
    <xf numFmtId="0" fontId="38" fillId="24" borderId="80" applyNumberFormat="0" applyAlignment="0" applyProtection="0"/>
    <xf numFmtId="0" fontId="38" fillId="24" borderId="80" applyNumberFormat="0" applyAlignment="0" applyProtection="0"/>
    <xf numFmtId="0" fontId="38" fillId="24" borderId="80" applyNumberFormat="0" applyAlignment="0" applyProtection="0"/>
    <xf numFmtId="0" fontId="20" fillId="24" borderId="78" applyNumberFormat="0" applyAlignment="0" applyProtection="0"/>
    <xf numFmtId="0" fontId="20" fillId="24" borderId="78" applyNumberFormat="0" applyAlignment="0" applyProtection="0"/>
    <xf numFmtId="0" fontId="20" fillId="24" borderId="78" applyNumberFormat="0" applyAlignment="0" applyProtection="0"/>
    <xf numFmtId="0" fontId="2" fillId="0" borderId="77">
      <alignment horizontal="right"/>
    </xf>
    <xf numFmtId="0" fontId="2" fillId="0" borderId="77">
      <alignment horizontal="right"/>
    </xf>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29" fillId="0" borderId="70">
      <alignment horizontal="left" vertical="center"/>
    </xf>
    <xf numFmtId="4" fontId="2" fillId="0" borderId="77"/>
    <xf numFmtId="4" fontId="2" fillId="0" borderId="77"/>
    <xf numFmtId="0" fontId="2" fillId="4" borderId="87" applyNumberFormat="0" applyProtection="0">
      <alignment horizontal="left" vertical="center" indent="1"/>
    </xf>
    <xf numFmtId="0" fontId="50" fillId="0" borderId="88" applyNumberFormat="0" applyFill="0" applyAlignment="0" applyProtection="0"/>
    <xf numFmtId="0" fontId="20" fillId="24" borderId="85" applyNumberFormat="0" applyAlignment="0" applyProtection="0"/>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0" fontId="3" fillId="31" borderId="73" applyNumberFormat="0" applyFont="0" applyAlignment="0" applyProtection="0"/>
    <xf numFmtId="4" fontId="6" fillId="5" borderId="80" applyNumberFormat="0" applyProtection="0">
      <alignment horizontal="right" vertical="center"/>
    </xf>
    <xf numFmtId="0" fontId="2" fillId="0" borderId="80" applyNumberFormat="0" applyProtection="0">
      <alignment horizontal="left" vertical="center"/>
    </xf>
    <xf numFmtId="0" fontId="2" fillId="0" borderId="80" applyNumberFormat="0" applyProtection="0">
      <alignment horizontal="left" vertical="center"/>
    </xf>
    <xf numFmtId="0" fontId="2" fillId="0" borderId="80" applyNumberFormat="0" applyProtection="0">
      <alignment horizontal="lef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77"/>
    <xf numFmtId="0" fontId="2" fillId="0" borderId="77"/>
    <xf numFmtId="0" fontId="3" fillId="2" borderId="77" applyNumberFormat="0" applyAlignment="0">
      <alignment horizontal="left"/>
    </xf>
    <xf numFmtId="0" fontId="3" fillId="2" borderId="77" applyNumberFormat="0" applyAlignment="0">
      <alignment horizontal="left"/>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27" borderId="80" applyNumberFormat="0" applyProtection="0">
      <alignment horizontal="left" vertical="center" indent="1"/>
    </xf>
    <xf numFmtId="175" fontId="2" fillId="3" borderId="77" applyNumberFormat="0" applyFont="0" applyAlignment="0">
      <protection locked="0"/>
    </xf>
    <xf numFmtId="0" fontId="2" fillId="27"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4" fontId="44" fillId="43" borderId="80" applyNumberFormat="0" applyProtection="0">
      <alignment horizontal="left" vertical="center" indent="1"/>
    </xf>
    <xf numFmtId="4" fontId="44" fillId="5"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175" fontId="2" fillId="3" borderId="77" applyNumberFormat="0" applyFont="0" applyAlignment="0">
      <protection locked="0"/>
    </xf>
    <xf numFmtId="0" fontId="2" fillId="4" borderId="80" applyNumberFormat="0" applyProtection="0">
      <alignment horizontal="left" vertical="center" indent="1"/>
    </xf>
    <xf numFmtId="0" fontId="2" fillId="4" borderId="80" applyNumberFormat="0" applyProtection="0">
      <alignment horizontal="left" vertical="center" indent="1"/>
    </xf>
    <xf numFmtId="175" fontId="2" fillId="3" borderId="77" applyNumberFormat="0" applyFont="0" applyAlignment="0">
      <protection locked="0"/>
    </xf>
    <xf numFmtId="0" fontId="2" fillId="4"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 borderId="80" applyNumberFormat="0" applyProtection="0">
      <alignment horizontal="left" vertical="center" indent="1"/>
    </xf>
    <xf numFmtId="0" fontId="2" fillId="43"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77">
      <alignment horizontal="right"/>
    </xf>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4" fontId="2" fillId="0" borderId="77"/>
    <xf numFmtId="0" fontId="2" fillId="0" borderId="77">
      <alignment horizontal="right"/>
    </xf>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4" fontId="2" fillId="0" borderId="77"/>
    <xf numFmtId="0" fontId="2" fillId="0" borderId="77">
      <alignment horizontal="right"/>
    </xf>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0" fontId="3" fillId="31" borderId="73" applyNumberFormat="0" applyFont="0" applyAlignment="0" applyProtection="0"/>
    <xf numFmtId="4" fontId="2" fillId="0" borderId="77"/>
    <xf numFmtId="0" fontId="2" fillId="0" borderId="80" applyNumberFormat="0" applyProtection="0">
      <alignment horizontal="left" vertical="center"/>
    </xf>
    <xf numFmtId="0" fontId="2" fillId="0" borderId="77">
      <alignment horizontal="right"/>
    </xf>
    <xf numFmtId="0" fontId="2" fillId="0" borderId="77">
      <alignment horizontal="right"/>
    </xf>
    <xf numFmtId="10" fontId="26" fillId="26" borderId="77" applyNumberFormat="0" applyFill="0" applyBorder="0" applyAlignment="0" applyProtection="0">
      <protection locked="0"/>
    </xf>
    <xf numFmtId="175" fontId="2" fillId="3" borderId="77" applyNumberFormat="0" applyFont="0" applyAlignment="0">
      <protection locked="0"/>
    </xf>
    <xf numFmtId="10" fontId="28" fillId="29" borderId="77" applyNumberFormat="0" applyBorder="0" applyAlignment="0" applyProtection="0"/>
    <xf numFmtId="175" fontId="2" fillId="3" borderId="77" applyNumberFormat="0" applyFont="0" applyAlignment="0">
      <protection locked="0"/>
    </xf>
    <xf numFmtId="175" fontId="2" fillId="3" borderId="77" applyNumberFormat="0" applyFont="0" applyAlignment="0">
      <protection locked="0"/>
    </xf>
    <xf numFmtId="10" fontId="28" fillId="29" borderId="77" applyNumberFormat="0" applyBorder="0" applyAlignment="0" applyProtection="0"/>
    <xf numFmtId="175" fontId="2" fillId="3" borderId="77" applyNumberFormat="0" applyFont="0" applyAlignment="0">
      <protection locked="0"/>
    </xf>
    <xf numFmtId="10" fontId="26" fillId="26" borderId="77" applyNumberFormat="0" applyFill="0" applyBorder="0" applyAlignment="0" applyProtection="0">
      <protection locked="0"/>
    </xf>
    <xf numFmtId="0" fontId="2" fillId="0" borderId="80" applyNumberFormat="0" applyProtection="0">
      <alignment horizontal="left" vertical="center"/>
    </xf>
    <xf numFmtId="0" fontId="2" fillId="0" borderId="80" applyNumberFormat="0" applyProtection="0">
      <alignment horizontal="left" vertical="center"/>
    </xf>
    <xf numFmtId="0" fontId="2" fillId="4" borderId="80" applyNumberFormat="0" applyProtection="0">
      <alignment horizontal="left" vertical="center" indent="1"/>
    </xf>
    <xf numFmtId="0" fontId="2" fillId="0" borderId="77">
      <alignment horizontal="right"/>
    </xf>
    <xf numFmtId="0" fontId="2" fillId="0" borderId="77">
      <alignment horizontal="right"/>
    </xf>
    <xf numFmtId="0" fontId="2" fillId="31" borderId="73" applyNumberFormat="0" applyFont="0" applyAlignment="0" applyProtection="0"/>
    <xf numFmtId="4" fontId="2" fillId="0" borderId="77"/>
    <xf numFmtId="4" fontId="2" fillId="0" borderId="77"/>
    <xf numFmtId="164" fontId="2" fillId="0" borderId="0" applyFont="0" applyFill="0" applyBorder="0" applyAlignment="0" applyProtection="0"/>
    <xf numFmtId="0" fontId="1" fillId="0" borderId="0"/>
    <xf numFmtId="0" fontId="3" fillId="0" borderId="0"/>
    <xf numFmtId="4" fontId="6" fillId="5" borderId="80" applyNumberFormat="0" applyProtection="0">
      <alignment horizontal="righ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80" applyNumberFormat="0" applyProtection="0">
      <alignment horizontal="left" vertical="center"/>
    </xf>
    <xf numFmtId="175" fontId="2" fillId="3" borderId="77" applyNumberFormat="0" applyFont="0" applyAlignment="0">
      <protection locked="0"/>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0" borderId="80" applyNumberFormat="0" applyProtection="0">
      <alignment horizontal="left" vertical="center"/>
    </xf>
    <xf numFmtId="0" fontId="2" fillId="4" borderId="80" applyNumberFormat="0" applyProtection="0">
      <alignment horizontal="left" vertical="center" indent="1"/>
    </xf>
    <xf numFmtId="0" fontId="2" fillId="0" borderId="80" applyNumberFormat="0" applyProtection="0">
      <alignment horizontal="lef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77">
      <alignment horizontal="right"/>
    </xf>
    <xf numFmtId="0" fontId="2" fillId="0" borderId="77">
      <alignment horizontal="right"/>
    </xf>
    <xf numFmtId="0" fontId="2" fillId="0" borderId="77"/>
    <xf numFmtId="0" fontId="2" fillId="31" borderId="73" applyNumberFormat="0" applyFont="0" applyAlignment="0" applyProtection="0"/>
    <xf numFmtId="4" fontId="2" fillId="0" borderId="77"/>
    <xf numFmtId="4" fontId="2" fillId="0" borderId="77"/>
    <xf numFmtId="0" fontId="2" fillId="4" borderId="80" applyNumberFormat="0" applyProtection="0">
      <alignment horizontal="left" vertical="center" indent="1"/>
    </xf>
    <xf numFmtId="0" fontId="1" fillId="0" borderId="0"/>
    <xf numFmtId="0" fontId="1" fillId="0" borderId="0"/>
    <xf numFmtId="175" fontId="2" fillId="3" borderId="77" applyNumberFormat="0" applyFont="0" applyAlignment="0">
      <protection locked="0"/>
    </xf>
    <xf numFmtId="0" fontId="2" fillId="4" borderId="80" applyNumberFormat="0" applyProtection="0">
      <alignment horizontal="left" vertical="center" indent="1"/>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4" fontId="6" fillId="0" borderId="80" applyNumberFormat="0" applyProtection="0">
      <alignment horizontal="right" vertical="center"/>
    </xf>
    <xf numFmtId="0" fontId="2" fillId="0" borderId="80" applyNumberFormat="0" applyProtection="0">
      <alignment horizontal="left" vertical="center"/>
    </xf>
    <xf numFmtId="175" fontId="2" fillId="3" borderId="77" applyNumberFormat="0" applyFont="0" applyAlignment="0">
      <protection locked="0"/>
    </xf>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66" fillId="49" borderId="78" applyNumberFormat="0" applyAlignment="0" applyProtection="0"/>
    <xf numFmtId="0" fontId="73" fillId="11" borderId="78" applyNumberFormat="0" applyAlignment="0" applyProtection="0"/>
    <xf numFmtId="0" fontId="73" fillId="11" borderId="78" applyNumberFormat="0" applyAlignment="0" applyProtection="0"/>
    <xf numFmtId="0" fontId="22" fillId="31" borderId="78" applyNumberFormat="0" applyFont="0" applyAlignment="0" applyProtection="0"/>
    <xf numFmtId="0" fontId="76" fillId="49" borderId="80" applyNumberFormat="0" applyAlignment="0" applyProtection="0"/>
    <xf numFmtId="4" fontId="6" fillId="5" borderId="80" applyNumberFormat="0" applyProtection="0">
      <alignment horizontal="left" vertical="center" indent="1"/>
    </xf>
    <xf numFmtId="4" fontId="44" fillId="5" borderId="80" applyNumberFormat="0" applyProtection="0">
      <alignment horizontal="left" vertical="center" indent="1"/>
    </xf>
    <xf numFmtId="4" fontId="6" fillId="43" borderId="80" applyNumberFormat="0" applyProtection="0">
      <alignment horizontal="left" vertical="center" indent="1"/>
    </xf>
    <xf numFmtId="4" fontId="44" fillId="43" borderId="80" applyNumberFormat="0" applyProtection="0">
      <alignment horizontal="left" vertical="center" indent="1"/>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0" fontId="2" fillId="0" borderId="77"/>
    <xf numFmtId="4" fontId="2" fillId="0" borderId="77"/>
    <xf numFmtId="4" fontId="2" fillId="0" borderId="77"/>
    <xf numFmtId="175" fontId="2" fillId="3" borderId="77" applyNumberFormat="0" applyFont="0" applyAlignment="0">
      <protection locked="0"/>
    </xf>
    <xf numFmtId="175" fontId="2" fillId="3" borderId="77" applyNumberFormat="0" applyFont="0" applyAlignment="0">
      <protection locked="0"/>
    </xf>
    <xf numFmtId="0" fontId="2" fillId="0" borderId="77">
      <alignment horizontal="right"/>
    </xf>
    <xf numFmtId="0" fontId="2" fillId="0" borderId="77">
      <alignment horizontal="right"/>
    </xf>
    <xf numFmtId="0" fontId="2" fillId="0" borderId="77"/>
    <xf numFmtId="4" fontId="2" fillId="0" borderId="77"/>
    <xf numFmtId="4" fontId="2" fillId="0" borderId="77"/>
    <xf numFmtId="175" fontId="2" fillId="3" borderId="77" applyNumberFormat="0" applyFont="0" applyAlignment="0">
      <protection locked="0"/>
    </xf>
    <xf numFmtId="175" fontId="2" fillId="3" borderId="77" applyNumberFormat="0" applyFont="0" applyAlignment="0">
      <protection locked="0"/>
    </xf>
    <xf numFmtId="0" fontId="3" fillId="2" borderId="77" applyNumberFormat="0" applyAlignment="0">
      <alignment horizontal="left"/>
    </xf>
    <xf numFmtId="0" fontId="3" fillId="2" borderId="77" applyNumberFormat="0" applyAlignment="0">
      <alignment horizontal="left"/>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59" applyNumberFormat="0" applyFont="0" applyAlignment="0">
      <protection locked="0"/>
    </xf>
    <xf numFmtId="0" fontId="80" fillId="0" borderId="82" applyNumberFormat="0" applyFill="0" applyAlignment="0" applyProtection="0"/>
    <xf numFmtId="0" fontId="80" fillId="0" borderId="82" applyNumberFormat="0" applyFill="0" applyAlignment="0" applyProtection="0"/>
    <xf numFmtId="10" fontId="26" fillId="26" borderId="77" applyNumberFormat="0" applyFill="0" applyBorder="0" applyAlignment="0" applyProtection="0">
      <protection locked="0"/>
    </xf>
    <xf numFmtId="175" fontId="2" fillId="3" borderId="77" applyNumberFormat="0" applyFont="0" applyAlignment="0">
      <protection locked="0"/>
    </xf>
    <xf numFmtId="10" fontId="28" fillId="29" borderId="77" applyNumberFormat="0" applyBorder="0" applyAlignment="0" applyProtection="0"/>
    <xf numFmtId="175" fontId="2" fillId="3" borderId="77" applyNumberFormat="0" applyFont="0" applyAlignment="0">
      <protection locked="0"/>
    </xf>
    <xf numFmtId="4" fontId="6" fillId="3" borderId="80" applyNumberFormat="0" applyProtection="0">
      <alignment vertical="center"/>
    </xf>
    <xf numFmtId="4" fontId="41" fillId="3" borderId="80" applyNumberFormat="0" applyProtection="0">
      <alignment vertical="center"/>
    </xf>
    <xf numFmtId="4" fontId="6" fillId="3" borderId="80" applyNumberFormat="0" applyProtection="0">
      <alignment horizontal="left" vertical="center" indent="1"/>
    </xf>
    <xf numFmtId="4" fontId="6" fillId="3"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6" fillId="32" borderId="80" applyNumberFormat="0" applyProtection="0">
      <alignment horizontal="right" vertical="center"/>
    </xf>
    <xf numFmtId="4" fontId="6" fillId="33" borderId="80" applyNumberFormat="0" applyProtection="0">
      <alignment horizontal="right" vertical="center"/>
    </xf>
    <xf numFmtId="4" fontId="6" fillId="34" borderId="80" applyNumberFormat="0" applyProtection="0">
      <alignment horizontal="right" vertical="center"/>
    </xf>
    <xf numFmtId="4" fontId="6" fillId="35" borderId="80" applyNumberFormat="0" applyProtection="0">
      <alignment horizontal="right" vertical="center"/>
    </xf>
    <xf numFmtId="4" fontId="6" fillId="36" borderId="80" applyNumberFormat="0" applyProtection="0">
      <alignment horizontal="right" vertical="center"/>
    </xf>
    <xf numFmtId="4" fontId="6" fillId="37" borderId="80" applyNumberFormat="0" applyProtection="0">
      <alignment horizontal="right" vertical="center"/>
    </xf>
    <xf numFmtId="4" fontId="6" fillId="38" borderId="80" applyNumberFormat="0" applyProtection="0">
      <alignment horizontal="right" vertical="center"/>
    </xf>
    <xf numFmtId="4" fontId="6" fillId="39" borderId="80" applyNumberFormat="0" applyProtection="0">
      <alignment horizontal="right" vertical="center"/>
    </xf>
    <xf numFmtId="4" fontId="6" fillId="40" borderId="80" applyNumberFormat="0" applyProtection="0">
      <alignment horizontal="right" vertical="center"/>
    </xf>
    <xf numFmtId="4" fontId="42" fillId="41"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44" fillId="5"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4" fontId="44"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6" fillId="29" borderId="80" applyNumberFormat="0" applyProtection="0">
      <alignment vertical="center"/>
    </xf>
    <xf numFmtId="4" fontId="41" fillId="29" borderId="80" applyNumberFormat="0" applyProtection="0">
      <alignment vertical="center"/>
    </xf>
    <xf numFmtId="4" fontId="6" fillId="29" borderId="80" applyNumberFormat="0" applyProtection="0">
      <alignment horizontal="left" vertical="center" indent="1"/>
    </xf>
    <xf numFmtId="4" fontId="6" fillId="29" borderId="80" applyNumberFormat="0" applyProtection="0">
      <alignment horizontal="left" vertical="center" indent="1"/>
    </xf>
    <xf numFmtId="4" fontId="6" fillId="5" borderId="80" applyNumberFormat="0" applyProtection="0">
      <alignment horizontal="right" vertical="center"/>
    </xf>
    <xf numFmtId="4" fontId="6" fillId="0" borderId="80" applyNumberFormat="0" applyProtection="0">
      <alignment horizontal="right" vertical="center"/>
    </xf>
    <xf numFmtId="4" fontId="6" fillId="0" borderId="80" applyNumberFormat="0" applyProtection="0">
      <alignment horizontal="right" vertical="center"/>
    </xf>
    <xf numFmtId="4" fontId="41" fillId="5" borderId="80" applyNumberFormat="0" applyProtection="0">
      <alignment horizontal="righ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4" fontId="46" fillId="5" borderId="80" applyNumberFormat="0" applyProtection="0">
      <alignment horizontal="right" vertical="center"/>
    </xf>
    <xf numFmtId="0" fontId="52" fillId="11" borderId="78" applyNumberFormat="0" applyAlignment="0" applyProtection="0"/>
    <xf numFmtId="0" fontId="52" fillId="11" borderId="78" applyNumberFormat="0" applyAlignment="0" applyProtection="0"/>
    <xf numFmtId="0" fontId="52" fillId="11" borderId="78" applyNumberFormat="0" applyAlignment="0" applyProtection="0"/>
    <xf numFmtId="0" fontId="52" fillId="11" borderId="78" applyNumberFormat="0" applyAlignment="0" applyProtection="0"/>
    <xf numFmtId="0" fontId="38" fillId="24" borderId="80" applyNumberFormat="0" applyAlignment="0" applyProtection="0"/>
    <xf numFmtId="0" fontId="38" fillId="24" borderId="80" applyNumberFormat="0" applyAlignment="0" applyProtection="0"/>
    <xf numFmtId="0" fontId="38" fillId="24" borderId="80" applyNumberFormat="0" applyAlignment="0" applyProtection="0"/>
    <xf numFmtId="0" fontId="38" fillId="24" borderId="80" applyNumberFormat="0" applyAlignment="0" applyProtection="0"/>
    <xf numFmtId="0" fontId="20" fillId="24" borderId="78" applyNumberFormat="0" applyAlignment="0" applyProtection="0"/>
    <xf numFmtId="0" fontId="20" fillId="24" borderId="78" applyNumberFormat="0" applyAlignment="0" applyProtection="0"/>
    <xf numFmtId="0" fontId="20" fillId="24" borderId="78" applyNumberFormat="0" applyAlignment="0" applyProtection="0"/>
    <xf numFmtId="0" fontId="20" fillId="24" borderId="78" applyNumberFormat="0" applyAlignment="0" applyProtection="0"/>
    <xf numFmtId="0" fontId="2" fillId="0" borderId="77">
      <alignment horizontal="right"/>
    </xf>
    <xf numFmtId="0" fontId="2" fillId="0" borderId="77">
      <alignment horizontal="right"/>
    </xf>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4" fontId="2" fillId="0" borderId="77"/>
    <xf numFmtId="4" fontId="2" fillId="0" borderId="77"/>
    <xf numFmtId="0" fontId="20" fillId="24" borderId="78" applyNumberFormat="0" applyAlignment="0" applyProtection="0"/>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0" fontId="3" fillId="31" borderId="79" applyNumberFormat="0" applyFont="0" applyAlignment="0" applyProtection="0"/>
    <xf numFmtId="0" fontId="38" fillId="24" borderId="80" applyNumberFormat="0" applyAlignment="0" applyProtection="0"/>
    <xf numFmtId="4" fontId="6" fillId="5" borderId="80" applyNumberFormat="0" applyProtection="0">
      <alignment horizontal="right" vertical="center"/>
    </xf>
    <xf numFmtId="0" fontId="2" fillId="0" borderId="80" applyNumberFormat="0" applyProtection="0">
      <alignment horizontal="left" vertical="center"/>
    </xf>
    <xf numFmtId="0" fontId="2" fillId="0" borderId="80" applyNumberFormat="0" applyProtection="0">
      <alignment horizontal="left" vertical="center"/>
    </xf>
    <xf numFmtId="0" fontId="2" fillId="0" borderId="80" applyNumberFormat="0" applyProtection="0">
      <alignment horizontal="lef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77"/>
    <xf numFmtId="0" fontId="2" fillId="0" borderId="77"/>
    <xf numFmtId="0" fontId="3" fillId="2" borderId="77" applyNumberFormat="0" applyAlignment="0">
      <alignment horizontal="left"/>
    </xf>
    <xf numFmtId="0" fontId="3" fillId="2" borderId="77" applyNumberFormat="0" applyAlignment="0">
      <alignment horizontal="left"/>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27" borderId="80" applyNumberFormat="0" applyProtection="0">
      <alignment horizontal="left" vertical="center" indent="1"/>
    </xf>
    <xf numFmtId="175" fontId="2" fillId="3" borderId="77" applyNumberFormat="0" applyFont="0" applyAlignment="0">
      <protection locked="0"/>
    </xf>
    <xf numFmtId="0" fontId="2" fillId="27"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4" fontId="44" fillId="43" borderId="80" applyNumberFormat="0" applyProtection="0">
      <alignment horizontal="left" vertical="center" indent="1"/>
    </xf>
    <xf numFmtId="4" fontId="44" fillId="5"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175" fontId="2" fillId="3" borderId="77" applyNumberFormat="0" applyFont="0" applyAlignment="0">
      <protection locked="0"/>
    </xf>
    <xf numFmtId="0" fontId="2" fillId="4" borderId="80" applyNumberFormat="0" applyProtection="0">
      <alignment horizontal="left" vertical="center" indent="1"/>
    </xf>
    <xf numFmtId="0" fontId="2" fillId="4" borderId="80" applyNumberFormat="0" applyProtection="0">
      <alignment horizontal="left" vertical="center" indent="1"/>
    </xf>
    <xf numFmtId="175" fontId="2" fillId="3" borderId="77" applyNumberFormat="0" applyFont="0" applyAlignment="0">
      <protection locked="0"/>
    </xf>
    <xf numFmtId="0" fontId="2" fillId="4"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 borderId="80" applyNumberFormat="0" applyProtection="0">
      <alignment horizontal="left" vertical="center" indent="1"/>
    </xf>
    <xf numFmtId="0" fontId="2" fillId="43" borderId="80" applyNumberFormat="0" applyProtection="0">
      <alignment horizontal="left" vertical="center" indent="1"/>
    </xf>
    <xf numFmtId="4" fontId="44" fillId="5" borderId="80" applyNumberFormat="0" applyProtection="0">
      <alignment horizontal="left" vertical="center" indent="1"/>
    </xf>
    <xf numFmtId="4" fontId="44"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77">
      <alignment horizontal="right"/>
    </xf>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4" fontId="2" fillId="0" borderId="77"/>
    <xf numFmtId="0" fontId="2" fillId="0" borderId="77">
      <alignment horizontal="right"/>
    </xf>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4" fontId="2" fillId="0" borderId="77"/>
    <xf numFmtId="0" fontId="2" fillId="0" borderId="77">
      <alignment horizontal="right"/>
    </xf>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0" fontId="3" fillId="31" borderId="79" applyNumberFormat="0" applyFont="0" applyAlignment="0" applyProtection="0"/>
    <xf numFmtId="4" fontId="2" fillId="0" borderId="77"/>
    <xf numFmtId="0" fontId="2" fillId="0" borderId="80" applyNumberFormat="0" applyProtection="0">
      <alignment horizontal="left" vertical="center"/>
    </xf>
    <xf numFmtId="0" fontId="2" fillId="0" borderId="77">
      <alignment horizontal="right"/>
    </xf>
    <xf numFmtId="0" fontId="2" fillId="0" borderId="77">
      <alignment horizontal="right"/>
    </xf>
    <xf numFmtId="10" fontId="26" fillId="26" borderId="77" applyNumberFormat="0" applyFill="0" applyBorder="0" applyAlignment="0" applyProtection="0">
      <protection locked="0"/>
    </xf>
    <xf numFmtId="175" fontId="2" fillId="3" borderId="77" applyNumberFormat="0" applyFont="0" applyAlignment="0">
      <protection locked="0"/>
    </xf>
    <xf numFmtId="10" fontId="28" fillId="29" borderId="77" applyNumberFormat="0" applyBorder="0" applyAlignment="0" applyProtection="0"/>
    <xf numFmtId="175" fontId="2" fillId="3" borderId="77" applyNumberFormat="0" applyFont="0" applyAlignment="0">
      <protection locked="0"/>
    </xf>
    <xf numFmtId="175" fontId="2" fillId="3" borderId="77" applyNumberFormat="0" applyFont="0" applyAlignment="0">
      <protection locked="0"/>
    </xf>
    <xf numFmtId="10" fontId="28" fillId="29" borderId="77" applyNumberFormat="0" applyBorder="0" applyAlignment="0" applyProtection="0"/>
    <xf numFmtId="175" fontId="2" fillId="3" borderId="77" applyNumberFormat="0" applyFont="0" applyAlignment="0">
      <protection locked="0"/>
    </xf>
    <xf numFmtId="10" fontId="26" fillId="26" borderId="77" applyNumberFormat="0" applyFill="0" applyBorder="0" applyAlignment="0" applyProtection="0">
      <protection locked="0"/>
    </xf>
    <xf numFmtId="0" fontId="2" fillId="0" borderId="80" applyNumberFormat="0" applyProtection="0">
      <alignment horizontal="left" vertical="center"/>
    </xf>
    <xf numFmtId="0" fontId="2" fillId="0" borderId="80" applyNumberFormat="0" applyProtection="0">
      <alignment horizontal="left" vertical="center"/>
    </xf>
    <xf numFmtId="0" fontId="2" fillId="4" borderId="80" applyNumberFormat="0" applyProtection="0">
      <alignment horizontal="left" vertical="center" indent="1"/>
    </xf>
    <xf numFmtId="0" fontId="2" fillId="0" borderId="77">
      <alignment horizontal="right"/>
    </xf>
    <xf numFmtId="0" fontId="2" fillId="0" borderId="77">
      <alignment horizontal="right"/>
    </xf>
    <xf numFmtId="0" fontId="2" fillId="31" borderId="79" applyNumberFormat="0" applyFont="0" applyAlignment="0" applyProtection="0"/>
    <xf numFmtId="4" fontId="2" fillId="0" borderId="77"/>
    <xf numFmtId="4" fontId="2" fillId="0" borderId="77"/>
    <xf numFmtId="4" fontId="6" fillId="5" borderId="80" applyNumberFormat="0" applyProtection="0">
      <alignment horizontal="righ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80" applyNumberFormat="0" applyProtection="0">
      <alignment horizontal="left" vertical="center"/>
    </xf>
    <xf numFmtId="175" fontId="2" fillId="3" borderId="77" applyNumberFormat="0" applyFont="0" applyAlignment="0">
      <protection locked="0"/>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43" borderId="80" applyNumberFormat="0" applyProtection="0">
      <alignment horizontal="left" vertical="center" indent="1"/>
    </xf>
    <xf numFmtId="0" fontId="2" fillId="43" borderId="80" applyNumberFormat="0" applyProtection="0">
      <alignment horizontal="left" vertical="center" indent="1"/>
    </xf>
    <xf numFmtId="0" fontId="2" fillId="44" borderId="80" applyNumberFormat="0" applyProtection="0">
      <alignment horizontal="left" vertical="center" indent="1"/>
    </xf>
    <xf numFmtId="0" fontId="2" fillId="44" borderId="80" applyNumberFormat="0" applyProtection="0">
      <alignment horizontal="left" vertical="center" indent="1"/>
    </xf>
    <xf numFmtId="0" fontId="2" fillId="27" borderId="80" applyNumberFormat="0" applyProtection="0">
      <alignment horizontal="left" vertical="center" indent="1"/>
    </xf>
    <xf numFmtId="0" fontId="2" fillId="27" borderId="80" applyNumberFormat="0" applyProtection="0">
      <alignment horizontal="left" vertical="center" indent="1"/>
    </xf>
    <xf numFmtId="0" fontId="2" fillId="4" borderId="80" applyNumberFormat="0" applyProtection="0">
      <alignment horizontal="left" vertical="center" indent="1"/>
    </xf>
    <xf numFmtId="0" fontId="2" fillId="0" borderId="80" applyNumberFormat="0" applyProtection="0">
      <alignment horizontal="left" vertical="center"/>
    </xf>
    <xf numFmtId="0" fontId="2" fillId="4" borderId="80" applyNumberFormat="0" applyProtection="0">
      <alignment horizontal="left" vertical="center" indent="1"/>
    </xf>
    <xf numFmtId="0" fontId="2" fillId="0" borderId="80" applyNumberFormat="0" applyProtection="0">
      <alignment horizontal="left" vertical="center"/>
    </xf>
    <xf numFmtId="0" fontId="2" fillId="4" borderId="80" applyNumberFormat="0" applyProtection="0">
      <alignment horizontal="left" vertical="center" indent="1"/>
    </xf>
    <xf numFmtId="0" fontId="2" fillId="4" borderId="80" applyNumberFormat="0" applyProtection="0">
      <alignment horizontal="left" vertical="center" indent="1"/>
    </xf>
    <xf numFmtId="0" fontId="2" fillId="0" borderId="77">
      <alignment horizontal="right"/>
    </xf>
    <xf numFmtId="0" fontId="2" fillId="0" borderId="77">
      <alignment horizontal="right"/>
    </xf>
    <xf numFmtId="0" fontId="2" fillId="0" borderId="77"/>
    <xf numFmtId="0" fontId="2" fillId="31" borderId="79" applyNumberFormat="0" applyFont="0" applyAlignment="0" applyProtection="0"/>
    <xf numFmtId="0" fontId="29" fillId="0" borderId="83">
      <alignment horizontal="left" vertical="center"/>
    </xf>
    <xf numFmtId="4" fontId="2" fillId="0" borderId="77"/>
    <xf numFmtId="4" fontId="2" fillId="0" borderId="77"/>
    <xf numFmtId="0" fontId="2" fillId="4" borderId="80" applyNumberFormat="0" applyProtection="0">
      <alignment horizontal="left" vertical="center" indent="1"/>
    </xf>
    <xf numFmtId="175" fontId="2" fillId="3" borderId="77" applyNumberFormat="0" applyFont="0" applyAlignment="0">
      <protection locked="0"/>
    </xf>
    <xf numFmtId="0" fontId="2" fillId="4" borderId="80" applyNumberFormat="0" applyProtection="0">
      <alignment horizontal="left" vertical="center" indent="1"/>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4" fontId="6" fillId="0" borderId="80" applyNumberFormat="0" applyProtection="0">
      <alignment horizontal="right" vertical="center"/>
    </xf>
    <xf numFmtId="0" fontId="2" fillId="0" borderId="80" applyNumberFormat="0" applyProtection="0">
      <alignment horizontal="left" vertical="center"/>
    </xf>
    <xf numFmtId="175" fontId="2" fillId="3" borderId="77" applyNumberFormat="0" applyFont="0" applyAlignment="0">
      <protection locked="0"/>
    </xf>
    <xf numFmtId="0" fontId="66" fillId="49" borderId="78" applyNumberFormat="0" applyAlignment="0" applyProtection="0"/>
    <xf numFmtId="0" fontId="73" fillId="11" borderId="78" applyNumberFormat="0" applyAlignment="0" applyProtection="0"/>
    <xf numFmtId="0" fontId="73" fillId="11" borderId="78" applyNumberFormat="0" applyAlignment="0" applyProtection="0"/>
    <xf numFmtId="0" fontId="22" fillId="31" borderId="78" applyNumberFormat="0" applyFont="0" applyAlignment="0" applyProtection="0"/>
    <xf numFmtId="0" fontId="76" fillId="49" borderId="80" applyNumberFormat="0" applyAlignment="0" applyProtection="0"/>
    <xf numFmtId="4" fontId="6" fillId="5" borderId="80" applyNumberFormat="0" applyProtection="0">
      <alignment horizontal="left" vertical="center" indent="1"/>
    </xf>
    <xf numFmtId="4" fontId="44" fillId="5" borderId="80" applyNumberFormat="0" applyProtection="0">
      <alignment horizontal="left" vertical="center" indent="1"/>
    </xf>
    <xf numFmtId="4" fontId="6" fillId="43" borderId="80" applyNumberFormat="0" applyProtection="0">
      <alignment horizontal="left" vertical="center" indent="1"/>
    </xf>
    <xf numFmtId="4" fontId="44" fillId="43" borderId="80" applyNumberFormat="0" applyProtection="0">
      <alignment horizontal="left" vertical="center" indent="1"/>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0" fontId="2" fillId="0" borderId="77"/>
    <xf numFmtId="4" fontId="2" fillId="0" borderId="77"/>
    <xf numFmtId="4" fontId="2" fillId="0" borderId="77"/>
    <xf numFmtId="175" fontId="2" fillId="3" borderId="77" applyNumberFormat="0" applyFont="0" applyAlignment="0">
      <protection locked="0"/>
    </xf>
    <xf numFmtId="175" fontId="2" fillId="3" borderId="77" applyNumberFormat="0" applyFont="0" applyAlignment="0">
      <protection locked="0"/>
    </xf>
    <xf numFmtId="0" fontId="2" fillId="0" borderId="77">
      <alignment horizontal="right"/>
    </xf>
    <xf numFmtId="0" fontId="2" fillId="0" borderId="77">
      <alignment horizontal="right"/>
    </xf>
    <xf numFmtId="0" fontId="2" fillId="0" borderId="77"/>
    <xf numFmtId="4" fontId="2" fillId="0" borderId="77"/>
    <xf numFmtId="4" fontId="2" fillId="0" borderId="77"/>
    <xf numFmtId="175" fontId="2" fillId="3" borderId="77" applyNumberFormat="0" applyFont="0" applyAlignment="0">
      <protection locked="0"/>
    </xf>
    <xf numFmtId="175" fontId="2" fillId="3" borderId="77" applyNumberFormat="0" applyFont="0" applyAlignment="0">
      <protection locked="0"/>
    </xf>
    <xf numFmtId="0" fontId="3" fillId="2" borderId="77" applyNumberFormat="0" applyAlignment="0">
      <alignment horizontal="left"/>
    </xf>
    <xf numFmtId="0" fontId="3" fillId="2" borderId="77" applyNumberFormat="0" applyAlignment="0">
      <alignment horizontal="left"/>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175" fontId="2" fillId="3" borderId="77" applyNumberFormat="0" applyFont="0" applyAlignment="0">
      <protection locked="0"/>
    </xf>
    <xf numFmtId="0" fontId="50" fillId="0" borderId="88" applyNumberFormat="0" applyFill="0" applyAlignment="0" applyProtection="0"/>
    <xf numFmtId="0" fontId="50" fillId="0" borderId="88" applyNumberFormat="0" applyFill="0" applyAlignment="0" applyProtection="0"/>
    <xf numFmtId="0" fontId="50" fillId="0" borderId="88" applyNumberFormat="0" applyFill="0" applyAlignment="0" applyProtection="0"/>
    <xf numFmtId="0" fontId="50" fillId="0" borderId="92" applyNumberFormat="0" applyFill="0" applyAlignment="0" applyProtection="0"/>
    <xf numFmtId="0" fontId="2" fillId="0" borderId="87" applyNumberFormat="0" applyProtection="0">
      <alignment horizontal="left" vertical="center"/>
    </xf>
    <xf numFmtId="0" fontId="2" fillId="0" borderId="87" applyNumberFormat="0" applyProtection="0">
      <alignment horizontal="left" vertical="center"/>
    </xf>
    <xf numFmtId="0" fontId="2" fillId="4" borderId="87" applyNumberFormat="0" applyProtection="0">
      <alignment horizontal="left" vertical="center" indent="1"/>
    </xf>
    <xf numFmtId="4" fontId="6" fillId="5" borderId="87" applyNumberFormat="0" applyProtection="0">
      <alignment horizontal="righ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0" borderId="87" applyNumberFormat="0" applyProtection="0">
      <alignment horizontal="lef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3" borderId="87" applyNumberFormat="0" applyProtection="0">
      <alignment horizontal="left" vertical="center" indent="1"/>
    </xf>
    <xf numFmtId="0" fontId="2" fillId="43" borderId="87" applyNumberFormat="0" applyProtection="0">
      <alignment horizontal="left" vertical="center" indent="1"/>
    </xf>
    <xf numFmtId="0" fontId="2" fillId="44" borderId="87" applyNumberFormat="0" applyProtection="0">
      <alignment horizontal="left" vertical="center" indent="1"/>
    </xf>
    <xf numFmtId="0" fontId="2" fillId="44" borderId="87" applyNumberFormat="0" applyProtection="0">
      <alignment horizontal="left" vertical="center" indent="1"/>
    </xf>
    <xf numFmtId="0" fontId="2" fillId="27" borderId="87" applyNumberFormat="0" applyProtection="0">
      <alignment horizontal="left" vertical="center" indent="1"/>
    </xf>
    <xf numFmtId="0" fontId="2" fillId="27" borderId="87" applyNumberFormat="0" applyProtection="0">
      <alignment horizontal="left" vertical="center" indent="1"/>
    </xf>
    <xf numFmtId="0" fontId="2" fillId="4" borderId="87" applyNumberFormat="0" applyProtection="0">
      <alignment horizontal="left" vertical="center" indent="1"/>
    </xf>
    <xf numFmtId="0" fontId="2" fillId="0" borderId="87" applyNumberFormat="0" applyProtection="0">
      <alignment horizontal="left" vertical="center"/>
    </xf>
    <xf numFmtId="0" fontId="2" fillId="4" borderId="87" applyNumberFormat="0" applyProtection="0">
      <alignment horizontal="left" vertical="center" indent="1"/>
    </xf>
    <xf numFmtId="0" fontId="2" fillId="0" borderId="87" applyNumberFormat="0" applyProtection="0">
      <alignment horizontal="lef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50" fillId="0" borderId="92" applyNumberFormat="0" applyFill="0" applyAlignment="0" applyProtection="0"/>
    <xf numFmtId="0" fontId="29" fillId="0" borderId="90">
      <alignment horizontal="left" vertical="center"/>
    </xf>
    <xf numFmtId="4" fontId="6" fillId="0" borderId="87" applyNumberFormat="0" applyProtection="0">
      <alignment horizontal="right" vertical="center"/>
    </xf>
    <xf numFmtId="0" fontId="2" fillId="0" borderId="87" applyNumberFormat="0" applyProtection="0">
      <alignment horizontal="left" vertical="center"/>
    </xf>
    <xf numFmtId="0" fontId="50" fillId="0" borderId="92" applyNumberFormat="0" applyFill="0" applyAlignment="0" applyProtection="0"/>
    <xf numFmtId="0" fontId="66" fillId="49" borderId="85" applyNumberFormat="0" applyAlignment="0" applyProtection="0"/>
    <xf numFmtId="0" fontId="73" fillId="11" borderId="85" applyNumberFormat="0" applyAlignment="0" applyProtection="0"/>
    <xf numFmtId="0" fontId="73" fillId="11" borderId="85" applyNumberFormat="0" applyAlignment="0" applyProtection="0"/>
    <xf numFmtId="0" fontId="22" fillId="31" borderId="85" applyNumberFormat="0" applyFont="0" applyAlignment="0" applyProtection="0"/>
    <xf numFmtId="0" fontId="76" fillId="49" borderId="87" applyNumberFormat="0" applyAlignment="0" applyProtection="0"/>
    <xf numFmtId="4" fontId="6" fillId="5" borderId="87" applyNumberFormat="0" applyProtection="0">
      <alignment horizontal="left" vertical="center" indent="1"/>
    </xf>
    <xf numFmtId="4" fontId="44" fillId="5" borderId="87" applyNumberFormat="0" applyProtection="0">
      <alignment horizontal="left" vertical="center" indent="1"/>
    </xf>
    <xf numFmtId="4" fontId="6" fillId="43" borderId="87" applyNumberFormat="0" applyProtection="0">
      <alignment horizontal="left" vertical="center" indent="1"/>
    </xf>
    <xf numFmtId="4" fontId="44" fillId="43" borderId="87" applyNumberFormat="0" applyProtection="0">
      <alignment horizontal="left" vertical="center" indent="1"/>
    </xf>
    <xf numFmtId="0" fontId="80" fillId="0" borderId="89" applyNumberFormat="0" applyFill="0" applyAlignment="0" applyProtection="0"/>
    <xf numFmtId="0" fontId="80" fillId="0" borderId="89" applyNumberFormat="0" applyFill="0" applyAlignment="0" applyProtection="0"/>
    <xf numFmtId="10" fontId="26" fillId="26" borderId="84" applyNumberFormat="0" applyFill="0" applyBorder="0" applyAlignment="0" applyProtection="0">
      <protection locked="0"/>
    </xf>
    <xf numFmtId="175" fontId="2" fillId="3" borderId="84" applyNumberFormat="0" applyFont="0" applyAlignment="0">
      <protection locked="0"/>
    </xf>
    <xf numFmtId="10" fontId="28" fillId="29" borderId="84" applyNumberFormat="0" applyBorder="0" applyAlignment="0" applyProtection="0"/>
    <xf numFmtId="175" fontId="2" fillId="3" borderId="84" applyNumberFormat="0" applyFont="0" applyAlignment="0">
      <protection locked="0"/>
    </xf>
    <xf numFmtId="0" fontId="2" fillId="4" borderId="87" applyNumberFormat="0" applyProtection="0">
      <alignment horizontal="left" vertical="center" indent="1"/>
    </xf>
    <xf numFmtId="0" fontId="2" fillId="4" borderId="87" applyNumberFormat="0" applyProtection="0">
      <alignment horizontal="left" vertical="center" indent="1"/>
    </xf>
    <xf numFmtId="4" fontId="44" fillId="5" borderId="87" applyNumberFormat="0" applyProtection="0">
      <alignment horizontal="left" vertical="center" indent="1"/>
    </xf>
    <xf numFmtId="4" fontId="44" fillId="43" borderId="87" applyNumberFormat="0" applyProtection="0">
      <alignment horizontal="left" vertical="center" indent="1"/>
    </xf>
    <xf numFmtId="0" fontId="2" fillId="43" borderId="87" applyNumberFormat="0" applyProtection="0">
      <alignment horizontal="left" vertical="center" indent="1"/>
    </xf>
    <xf numFmtId="0" fontId="2" fillId="43" borderId="87" applyNumberFormat="0" applyProtection="0">
      <alignment horizontal="left" vertical="center" indent="1"/>
    </xf>
    <xf numFmtId="0" fontId="2" fillId="44" borderId="87" applyNumberFormat="0" applyProtection="0">
      <alignment horizontal="left" vertical="center" indent="1"/>
    </xf>
    <xf numFmtId="0" fontId="2" fillId="44" borderId="87" applyNumberFormat="0" applyProtection="0">
      <alignment horizontal="left" vertical="center" indent="1"/>
    </xf>
    <xf numFmtId="0" fontId="2" fillId="27" borderId="87" applyNumberFormat="0" applyProtection="0">
      <alignment horizontal="left" vertical="center" indent="1"/>
    </xf>
    <xf numFmtId="0" fontId="2" fillId="27"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4" fontId="6" fillId="0" borderId="87" applyNumberFormat="0" applyProtection="0">
      <alignment horizontal="right" vertical="center"/>
    </xf>
    <xf numFmtId="4" fontId="6" fillId="0" borderId="87" applyNumberFormat="0" applyProtection="0">
      <alignment horizontal="righ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52" fillId="11" borderId="85" applyNumberFormat="0" applyAlignment="0" applyProtection="0"/>
    <xf numFmtId="0" fontId="52" fillId="11" borderId="85" applyNumberFormat="0" applyAlignment="0" applyProtection="0"/>
    <xf numFmtId="0" fontId="52" fillId="11" borderId="85" applyNumberFormat="0" applyAlignment="0" applyProtection="0"/>
    <xf numFmtId="0" fontId="38" fillId="24" borderId="87" applyNumberFormat="0" applyAlignment="0" applyProtection="0"/>
    <xf numFmtId="0" fontId="38" fillId="24" borderId="87" applyNumberFormat="0" applyAlignment="0" applyProtection="0"/>
    <xf numFmtId="0" fontId="38" fillId="24" borderId="87" applyNumberFormat="0" applyAlignment="0" applyProtection="0"/>
    <xf numFmtId="0" fontId="20" fillId="24" borderId="85" applyNumberFormat="0" applyAlignment="0" applyProtection="0"/>
    <xf numFmtId="0" fontId="20" fillId="24" borderId="85" applyNumberFormat="0" applyAlignment="0" applyProtection="0"/>
    <xf numFmtId="0" fontId="20" fillId="24" borderId="85" applyNumberFormat="0" applyAlignment="0" applyProtection="0"/>
    <xf numFmtId="0" fontId="2" fillId="0" borderId="84">
      <alignment horizontal="right"/>
    </xf>
    <xf numFmtId="0" fontId="2" fillId="0" borderId="84">
      <alignment horizontal="right"/>
    </xf>
    <xf numFmtId="4" fontId="2" fillId="0" borderId="84"/>
    <xf numFmtId="4" fontId="2" fillId="0" borderId="84"/>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4" fontId="6" fillId="5" borderId="87" applyNumberFormat="0" applyProtection="0">
      <alignment horizontal="right" vertical="center"/>
    </xf>
    <xf numFmtId="0" fontId="2" fillId="0" borderId="87" applyNumberFormat="0" applyProtection="0">
      <alignment horizontal="left" vertical="center"/>
    </xf>
    <xf numFmtId="0" fontId="2" fillId="0" borderId="87" applyNumberFormat="0" applyProtection="0">
      <alignment horizontal="left" vertical="center"/>
    </xf>
    <xf numFmtId="0" fontId="2" fillId="0" borderId="87" applyNumberFormat="0" applyProtection="0">
      <alignment horizontal="lef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0" borderId="84"/>
    <xf numFmtId="0" fontId="2" fillId="0" borderId="84"/>
    <xf numFmtId="0" fontId="3" fillId="2" borderId="84" applyNumberFormat="0" applyAlignment="0">
      <alignment horizontal="left"/>
    </xf>
    <xf numFmtId="0" fontId="3" fillId="2" borderId="84" applyNumberFormat="0" applyAlignment="0">
      <alignment horizontal="left"/>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27" borderId="87" applyNumberFormat="0" applyProtection="0">
      <alignment horizontal="left" vertical="center" indent="1"/>
    </xf>
    <xf numFmtId="175" fontId="2" fillId="3" borderId="84" applyNumberFormat="0" applyFont="0" applyAlignment="0">
      <protection locked="0"/>
    </xf>
    <xf numFmtId="0" fontId="2" fillId="27" borderId="87" applyNumberFormat="0" applyProtection="0">
      <alignment horizontal="left" vertical="center" indent="1"/>
    </xf>
    <xf numFmtId="0" fontId="2" fillId="44" borderId="87" applyNumberFormat="0" applyProtection="0">
      <alignment horizontal="left" vertical="center" indent="1"/>
    </xf>
    <xf numFmtId="0" fontId="2" fillId="44" borderId="87" applyNumberFormat="0" applyProtection="0">
      <alignment horizontal="left" vertical="center" indent="1"/>
    </xf>
    <xf numFmtId="0" fontId="2" fillId="43" borderId="87" applyNumberFormat="0" applyProtection="0">
      <alignment horizontal="left" vertical="center" indent="1"/>
    </xf>
    <xf numFmtId="0" fontId="2" fillId="43" borderId="87" applyNumberFormat="0" applyProtection="0">
      <alignment horizontal="left" vertical="center" indent="1"/>
    </xf>
    <xf numFmtId="4" fontId="44" fillId="43" borderId="87" applyNumberFormat="0" applyProtection="0">
      <alignment horizontal="left" vertical="center" indent="1"/>
    </xf>
    <xf numFmtId="4" fontId="44" fillId="5"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175" fontId="2" fillId="3" borderId="84" applyNumberFormat="0" applyFont="0" applyAlignment="0">
      <protection locked="0"/>
    </xf>
    <xf numFmtId="0" fontId="2" fillId="4" borderId="87" applyNumberFormat="0" applyProtection="0">
      <alignment horizontal="left" vertical="center" indent="1"/>
    </xf>
    <xf numFmtId="0" fontId="2" fillId="4" borderId="87" applyNumberFormat="0" applyProtection="0">
      <alignment horizontal="left" vertical="center" indent="1"/>
    </xf>
    <xf numFmtId="175" fontId="2" fillId="3" borderId="84" applyNumberFormat="0" applyFont="0" applyAlignment="0">
      <protection locked="0"/>
    </xf>
    <xf numFmtId="0" fontId="2" fillId="4" borderId="87" applyNumberFormat="0" applyProtection="0">
      <alignment horizontal="left" vertical="center" indent="1"/>
    </xf>
    <xf numFmtId="4" fontId="44" fillId="5" borderId="87" applyNumberFormat="0" applyProtection="0">
      <alignment horizontal="left" vertical="center" indent="1"/>
    </xf>
    <xf numFmtId="4" fontId="44" fillId="43" borderId="87" applyNumberFormat="0" applyProtection="0">
      <alignment horizontal="left" vertical="center" indent="1"/>
    </xf>
    <xf numFmtId="0" fontId="2" fillId="4" borderId="87" applyNumberFormat="0" applyProtection="0">
      <alignment horizontal="left" vertical="center" indent="1"/>
    </xf>
    <xf numFmtId="0" fontId="2" fillId="43" borderId="87" applyNumberFormat="0" applyProtection="0">
      <alignment horizontal="left" vertical="center" indent="1"/>
    </xf>
    <xf numFmtId="4" fontId="44" fillId="5" borderId="87" applyNumberFormat="0" applyProtection="0">
      <alignment horizontal="left" vertical="center" indent="1"/>
    </xf>
    <xf numFmtId="4" fontId="44" fillId="43" borderId="87" applyNumberFormat="0" applyProtection="0">
      <alignment horizontal="left" vertical="center" indent="1"/>
    </xf>
    <xf numFmtId="0" fontId="2" fillId="43" borderId="87" applyNumberFormat="0" applyProtection="0">
      <alignment horizontal="left" vertical="center" indent="1"/>
    </xf>
    <xf numFmtId="0" fontId="2" fillId="43" borderId="87" applyNumberFormat="0" applyProtection="0">
      <alignment horizontal="left" vertical="center" indent="1"/>
    </xf>
    <xf numFmtId="0" fontId="2" fillId="43" borderId="87" applyNumberFormat="0" applyProtection="0">
      <alignment horizontal="left" vertical="center" indent="1"/>
    </xf>
    <xf numFmtId="0" fontId="2" fillId="44" borderId="87" applyNumberFormat="0" applyProtection="0">
      <alignment horizontal="left" vertical="center" indent="1"/>
    </xf>
    <xf numFmtId="0" fontId="2" fillId="44" borderId="87" applyNumberFormat="0" applyProtection="0">
      <alignment horizontal="left" vertical="center" indent="1"/>
    </xf>
    <xf numFmtId="0" fontId="2" fillId="44" borderId="87" applyNumberFormat="0" applyProtection="0">
      <alignment horizontal="left" vertical="center" indent="1"/>
    </xf>
    <xf numFmtId="0" fontId="2" fillId="27" borderId="87" applyNumberFormat="0" applyProtection="0">
      <alignment horizontal="left" vertical="center" indent="1"/>
    </xf>
    <xf numFmtId="0" fontId="2" fillId="27" borderId="87" applyNumberFormat="0" applyProtection="0">
      <alignment horizontal="left" vertical="center" indent="1"/>
    </xf>
    <xf numFmtId="0" fontId="2" fillId="4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27" borderId="87" applyNumberFormat="0" applyProtection="0">
      <alignment horizontal="left" vertical="center" indent="1"/>
    </xf>
    <xf numFmtId="0" fontId="2" fillId="27"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0" borderId="84">
      <alignment horizontal="right"/>
    </xf>
    <xf numFmtId="4" fontId="2" fillId="0" borderId="84"/>
    <xf numFmtId="0" fontId="2" fillId="0" borderId="84">
      <alignment horizontal="right"/>
    </xf>
    <xf numFmtId="4" fontId="2" fillId="0" borderId="84"/>
    <xf numFmtId="0" fontId="2" fillId="0" borderId="84">
      <alignment horizontal="right"/>
    </xf>
    <xf numFmtId="4" fontId="2" fillId="0" borderId="84"/>
    <xf numFmtId="0" fontId="2" fillId="0" borderId="87" applyNumberFormat="0" applyProtection="0">
      <alignment horizontal="left" vertical="center"/>
    </xf>
    <xf numFmtId="0" fontId="2" fillId="0" borderId="84">
      <alignment horizontal="right"/>
    </xf>
    <xf numFmtId="0" fontId="2" fillId="0" borderId="84">
      <alignment horizontal="right"/>
    </xf>
    <xf numFmtId="10" fontId="26" fillId="26" borderId="84" applyNumberFormat="0" applyFill="0" applyBorder="0" applyAlignment="0" applyProtection="0">
      <protection locked="0"/>
    </xf>
    <xf numFmtId="175" fontId="2" fillId="3" borderId="84" applyNumberFormat="0" applyFont="0" applyAlignment="0">
      <protection locked="0"/>
    </xf>
    <xf numFmtId="10" fontId="28" fillId="29" borderId="84" applyNumberFormat="0" applyBorder="0" applyAlignment="0" applyProtection="0"/>
    <xf numFmtId="175" fontId="2" fillId="3" borderId="84" applyNumberFormat="0" applyFont="0" applyAlignment="0">
      <protection locked="0"/>
    </xf>
    <xf numFmtId="175" fontId="2" fillId="3" borderId="84" applyNumberFormat="0" applyFont="0" applyAlignment="0">
      <protection locked="0"/>
    </xf>
    <xf numFmtId="10" fontId="28" fillId="29" borderId="84" applyNumberFormat="0" applyBorder="0" applyAlignment="0" applyProtection="0"/>
    <xf numFmtId="175" fontId="2" fillId="3" borderId="84" applyNumberFormat="0" applyFont="0" applyAlignment="0">
      <protection locked="0"/>
    </xf>
    <xf numFmtId="10" fontId="26" fillId="26" borderId="84" applyNumberFormat="0" applyFill="0" applyBorder="0" applyAlignment="0" applyProtection="0">
      <protection locked="0"/>
    </xf>
    <xf numFmtId="0" fontId="2" fillId="0" borderId="87" applyNumberFormat="0" applyProtection="0">
      <alignment horizontal="left" vertical="center"/>
    </xf>
    <xf numFmtId="0" fontId="2" fillId="0" borderId="87" applyNumberFormat="0" applyProtection="0">
      <alignment horizontal="left" vertical="center"/>
    </xf>
    <xf numFmtId="0" fontId="2" fillId="4" borderId="87" applyNumberFormat="0" applyProtection="0">
      <alignment horizontal="left" vertical="center" indent="1"/>
    </xf>
    <xf numFmtId="0" fontId="2" fillId="0" borderId="84">
      <alignment horizontal="right"/>
    </xf>
    <xf numFmtId="0" fontId="2" fillId="0" borderId="84">
      <alignment horizontal="right"/>
    </xf>
    <xf numFmtId="4" fontId="2" fillId="0" borderId="84"/>
    <xf numFmtId="4" fontId="2" fillId="0" borderId="84"/>
    <xf numFmtId="4" fontId="6" fillId="5" borderId="87" applyNumberFormat="0" applyProtection="0">
      <alignment horizontal="righ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0" borderId="87" applyNumberFormat="0" applyProtection="0">
      <alignment horizontal="left" vertical="center"/>
    </xf>
    <xf numFmtId="175" fontId="2" fillId="3" borderId="84" applyNumberFormat="0" applyFont="0" applyAlignment="0">
      <protection locked="0"/>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43" borderId="87" applyNumberFormat="0" applyProtection="0">
      <alignment horizontal="left" vertical="center" indent="1"/>
    </xf>
    <xf numFmtId="0" fontId="2" fillId="43" borderId="87" applyNumberFormat="0" applyProtection="0">
      <alignment horizontal="left" vertical="center" indent="1"/>
    </xf>
    <xf numFmtId="0" fontId="2" fillId="44" borderId="87" applyNumberFormat="0" applyProtection="0">
      <alignment horizontal="left" vertical="center" indent="1"/>
    </xf>
    <xf numFmtId="0" fontId="2" fillId="44" borderId="87" applyNumberFormat="0" applyProtection="0">
      <alignment horizontal="left" vertical="center" indent="1"/>
    </xf>
    <xf numFmtId="0" fontId="2" fillId="27" borderId="87" applyNumberFormat="0" applyProtection="0">
      <alignment horizontal="left" vertical="center" indent="1"/>
    </xf>
    <xf numFmtId="0" fontId="2" fillId="27" borderId="87" applyNumberFormat="0" applyProtection="0">
      <alignment horizontal="left" vertical="center" indent="1"/>
    </xf>
    <xf numFmtId="0" fontId="2" fillId="4" borderId="87" applyNumberFormat="0" applyProtection="0">
      <alignment horizontal="left" vertical="center" indent="1"/>
    </xf>
    <xf numFmtId="0" fontId="2" fillId="0" borderId="87" applyNumberFormat="0" applyProtection="0">
      <alignment horizontal="left" vertical="center"/>
    </xf>
    <xf numFmtId="0" fontId="2" fillId="4" borderId="87" applyNumberFormat="0" applyProtection="0">
      <alignment horizontal="left" vertical="center" indent="1"/>
    </xf>
    <xf numFmtId="0" fontId="2" fillId="0" borderId="87" applyNumberFormat="0" applyProtection="0">
      <alignment horizontal="left" vertical="center"/>
    </xf>
    <xf numFmtId="0" fontId="2" fillId="4" borderId="87" applyNumberFormat="0" applyProtection="0">
      <alignment horizontal="left" vertical="center" indent="1"/>
    </xf>
    <xf numFmtId="0" fontId="2" fillId="4" borderId="87" applyNumberFormat="0" applyProtection="0">
      <alignment horizontal="left" vertical="center" indent="1"/>
    </xf>
    <xf numFmtId="0" fontId="2" fillId="0" borderId="84">
      <alignment horizontal="right"/>
    </xf>
    <xf numFmtId="0" fontId="2" fillId="0" borderId="84">
      <alignment horizontal="right"/>
    </xf>
    <xf numFmtId="0" fontId="2" fillId="0" borderId="84"/>
    <xf numFmtId="4" fontId="2" fillId="0" borderId="84"/>
    <xf numFmtId="4" fontId="2" fillId="0" borderId="84"/>
    <xf numFmtId="0" fontId="2" fillId="4" borderId="87" applyNumberFormat="0" applyProtection="0">
      <alignment horizontal="left" vertical="center" indent="1"/>
    </xf>
    <xf numFmtId="175" fontId="2" fillId="3" borderId="84" applyNumberFormat="0" applyFont="0" applyAlignment="0">
      <protection locked="0"/>
    </xf>
    <xf numFmtId="0" fontId="2" fillId="4" borderId="87" applyNumberFormat="0" applyProtection="0">
      <alignment horizontal="left" vertical="center" indent="1"/>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4" fontId="6" fillId="0" borderId="87" applyNumberFormat="0" applyProtection="0">
      <alignment horizontal="right" vertical="center"/>
    </xf>
    <xf numFmtId="0" fontId="2" fillId="0" borderId="87" applyNumberFormat="0" applyProtection="0">
      <alignment horizontal="left" vertical="center"/>
    </xf>
    <xf numFmtId="175" fontId="2" fillId="3" borderId="84" applyNumberFormat="0" applyFont="0" applyAlignment="0">
      <protection locked="0"/>
    </xf>
    <xf numFmtId="0" fontId="66" fillId="49" borderId="85" applyNumberFormat="0" applyAlignment="0" applyProtection="0"/>
    <xf numFmtId="0" fontId="73" fillId="11" borderId="85" applyNumberFormat="0" applyAlignment="0" applyProtection="0"/>
    <xf numFmtId="0" fontId="73" fillId="11" borderId="85" applyNumberFormat="0" applyAlignment="0" applyProtection="0"/>
    <xf numFmtId="0" fontId="22" fillId="31" borderId="85" applyNumberFormat="0" applyFont="0" applyAlignment="0" applyProtection="0"/>
    <xf numFmtId="0" fontId="76" fillId="49" borderId="87" applyNumberFormat="0" applyAlignment="0" applyProtection="0"/>
    <xf numFmtId="4" fontId="6" fillId="5" borderId="87" applyNumberFormat="0" applyProtection="0">
      <alignment horizontal="left" vertical="center" indent="1"/>
    </xf>
    <xf numFmtId="4" fontId="44" fillId="5" borderId="87" applyNumberFormat="0" applyProtection="0">
      <alignment horizontal="left" vertical="center" indent="1"/>
    </xf>
    <xf numFmtId="4" fontId="6" fillId="43" borderId="87" applyNumberFormat="0" applyProtection="0">
      <alignment horizontal="left" vertical="center" indent="1"/>
    </xf>
    <xf numFmtId="4" fontId="44" fillId="43" borderId="87" applyNumberFormat="0" applyProtection="0">
      <alignment horizontal="left" vertical="center" indent="1"/>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0" fontId="2" fillId="0" borderId="84"/>
    <xf numFmtId="4" fontId="2" fillId="0" borderId="84"/>
    <xf numFmtId="4" fontId="2" fillId="0" borderId="84"/>
    <xf numFmtId="175" fontId="2" fillId="3" borderId="84" applyNumberFormat="0" applyFont="0" applyAlignment="0">
      <protection locked="0"/>
    </xf>
    <xf numFmtId="175" fontId="2" fillId="3" borderId="84" applyNumberFormat="0" applyFont="0" applyAlignment="0">
      <protection locked="0"/>
    </xf>
    <xf numFmtId="0" fontId="2" fillId="0" borderId="84">
      <alignment horizontal="right"/>
    </xf>
    <xf numFmtId="0" fontId="2" fillId="0" borderId="84">
      <alignment horizontal="right"/>
    </xf>
    <xf numFmtId="0" fontId="2" fillId="0" borderId="84"/>
    <xf numFmtId="4" fontId="2" fillId="0" borderId="84"/>
    <xf numFmtId="4" fontId="2" fillId="0" borderId="84"/>
    <xf numFmtId="175" fontId="2" fillId="3" borderId="84" applyNumberFormat="0" applyFont="0" applyAlignment="0">
      <protection locked="0"/>
    </xf>
    <xf numFmtId="175" fontId="2" fillId="3" borderId="84" applyNumberFormat="0" applyFont="0" applyAlignment="0">
      <protection locked="0"/>
    </xf>
    <xf numFmtId="0" fontId="3" fillId="2" borderId="84" applyNumberFormat="0" applyAlignment="0">
      <alignment horizontal="left"/>
    </xf>
    <xf numFmtId="0" fontId="3" fillId="2" borderId="84" applyNumberFormat="0" applyAlignment="0">
      <alignment horizontal="left"/>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175" fontId="2" fillId="3" borderId="84" applyNumberFormat="0" applyFont="0" applyAlignment="0">
      <protection locked="0"/>
    </xf>
    <xf numFmtId="0" fontId="80" fillId="0" borderId="91" applyNumberFormat="0" applyFill="0" applyAlignment="0" applyProtection="0"/>
    <xf numFmtId="0" fontId="80" fillId="0" borderId="91" applyNumberFormat="0" applyFill="0" applyAlignment="0" applyProtection="0"/>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6" fillId="3" borderId="94" applyNumberFormat="0" applyProtection="0">
      <alignment vertical="center"/>
    </xf>
    <xf numFmtId="4" fontId="41" fillId="3" borderId="94" applyNumberFormat="0" applyProtection="0">
      <alignment vertical="center"/>
    </xf>
    <xf numFmtId="4" fontId="6" fillId="3" borderId="94" applyNumberFormat="0" applyProtection="0">
      <alignment horizontal="left" vertical="center" indent="1"/>
    </xf>
    <xf numFmtId="4" fontId="6" fillId="3"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4" fontId="6" fillId="32" borderId="94" applyNumberFormat="0" applyProtection="0">
      <alignment horizontal="right" vertical="center"/>
    </xf>
    <xf numFmtId="4" fontId="6" fillId="33" borderId="94" applyNumberFormat="0" applyProtection="0">
      <alignment horizontal="right" vertical="center"/>
    </xf>
    <xf numFmtId="4" fontId="6" fillId="34" borderId="94" applyNumberFormat="0" applyProtection="0">
      <alignment horizontal="right" vertical="center"/>
    </xf>
    <xf numFmtId="4" fontId="6" fillId="35" borderId="94" applyNumberFormat="0" applyProtection="0">
      <alignment horizontal="right" vertical="center"/>
    </xf>
    <xf numFmtId="4" fontId="6" fillId="36" borderId="94" applyNumberFormat="0" applyProtection="0">
      <alignment horizontal="right" vertical="center"/>
    </xf>
    <xf numFmtId="4" fontId="6" fillId="37" borderId="94" applyNumberFormat="0" applyProtection="0">
      <alignment horizontal="right" vertical="center"/>
    </xf>
    <xf numFmtId="4" fontId="6" fillId="38" borderId="94" applyNumberFormat="0" applyProtection="0">
      <alignment horizontal="right" vertical="center"/>
    </xf>
    <xf numFmtId="4" fontId="6" fillId="39" borderId="94" applyNumberFormat="0" applyProtection="0">
      <alignment horizontal="right" vertical="center"/>
    </xf>
    <xf numFmtId="4" fontId="6" fillId="40" borderId="94" applyNumberFormat="0" applyProtection="0">
      <alignment horizontal="right" vertical="center"/>
    </xf>
    <xf numFmtId="4" fontId="42" fillId="41"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4" fontId="44" fillId="5" borderId="94" applyNumberFormat="0" applyProtection="0">
      <alignment horizontal="left" vertical="center" indent="1"/>
    </xf>
    <xf numFmtId="4" fontId="44" fillId="5" borderId="94" applyNumberFormat="0" applyProtection="0">
      <alignment horizontal="left" vertical="center" indent="1"/>
    </xf>
    <xf numFmtId="4" fontId="44" fillId="43" borderId="94" applyNumberFormat="0" applyProtection="0">
      <alignment horizontal="left" vertical="center" indent="1"/>
    </xf>
    <xf numFmtId="4" fontId="44" fillId="43" borderId="94" applyNumberFormat="0" applyProtection="0">
      <alignment horizontal="left" vertical="center" indent="1"/>
    </xf>
    <xf numFmtId="0" fontId="2" fillId="43" borderId="94" applyNumberFormat="0" applyProtection="0">
      <alignment horizontal="left" vertical="center" indent="1"/>
    </xf>
    <xf numFmtId="0" fontId="2" fillId="43" borderId="94" applyNumberFormat="0" applyProtection="0">
      <alignment horizontal="left" vertical="center" indent="1"/>
    </xf>
    <xf numFmtId="0" fontId="2" fillId="43" borderId="94" applyNumberFormat="0" applyProtection="0">
      <alignment horizontal="left" vertical="center" indent="1"/>
    </xf>
    <xf numFmtId="0" fontId="2" fillId="43" borderId="94" applyNumberFormat="0" applyProtection="0">
      <alignment horizontal="left" vertical="center" indent="1"/>
    </xf>
    <xf numFmtId="0" fontId="2" fillId="44" borderId="94" applyNumberFormat="0" applyProtection="0">
      <alignment horizontal="left" vertical="center" indent="1"/>
    </xf>
    <xf numFmtId="0" fontId="2" fillId="44" borderId="94" applyNumberFormat="0" applyProtection="0">
      <alignment horizontal="left" vertical="center" indent="1"/>
    </xf>
    <xf numFmtId="0" fontId="2" fillId="44" borderId="94" applyNumberFormat="0" applyProtection="0">
      <alignment horizontal="left" vertical="center" indent="1"/>
    </xf>
    <xf numFmtId="0" fontId="2" fillId="44" borderId="94" applyNumberFormat="0" applyProtection="0">
      <alignment horizontal="left" vertical="center" indent="1"/>
    </xf>
    <xf numFmtId="0" fontId="2" fillId="27" borderId="94" applyNumberFormat="0" applyProtection="0">
      <alignment horizontal="left" vertical="center" indent="1"/>
    </xf>
    <xf numFmtId="0" fontId="2" fillId="27" borderId="94" applyNumberFormat="0" applyProtection="0">
      <alignment horizontal="left" vertical="center" indent="1"/>
    </xf>
    <xf numFmtId="0" fontId="2" fillId="27" borderId="94" applyNumberFormat="0" applyProtection="0">
      <alignment horizontal="left" vertical="center" indent="1"/>
    </xf>
    <xf numFmtId="0" fontId="2" fillId="27"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4" fontId="6" fillId="29" borderId="94" applyNumberFormat="0" applyProtection="0">
      <alignment vertical="center"/>
    </xf>
    <xf numFmtId="4" fontId="41" fillId="29" borderId="94" applyNumberFormat="0" applyProtection="0">
      <alignment vertical="center"/>
    </xf>
    <xf numFmtId="4" fontId="6" fillId="29" borderId="94" applyNumberFormat="0" applyProtection="0">
      <alignment horizontal="left" vertical="center" indent="1"/>
    </xf>
    <xf numFmtId="4" fontId="6" fillId="29" borderId="94" applyNumberFormat="0" applyProtection="0">
      <alignment horizontal="left" vertical="center" indent="1"/>
    </xf>
    <xf numFmtId="4" fontId="6" fillId="5" borderId="94" applyNumberFormat="0" applyProtection="0">
      <alignment horizontal="right" vertical="center"/>
    </xf>
    <xf numFmtId="4" fontId="6" fillId="0" borderId="94" applyNumberFormat="0" applyProtection="0">
      <alignment horizontal="right" vertical="center"/>
    </xf>
    <xf numFmtId="4" fontId="6" fillId="0" borderId="94" applyNumberFormat="0" applyProtection="0">
      <alignment horizontal="right" vertical="center"/>
    </xf>
    <xf numFmtId="4" fontId="41" fillId="5" borderId="94" applyNumberFormat="0" applyProtection="0">
      <alignment horizontal="right" vertical="center"/>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4" fontId="46" fillId="5" borderId="94" applyNumberFormat="0" applyProtection="0">
      <alignment horizontal="right" vertical="center"/>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94" applyNumberFormat="0" applyAlignment="0" applyProtection="0"/>
    <xf numFmtId="0" fontId="38" fillId="24" borderId="94" applyNumberFormat="0" applyAlignment="0" applyProtection="0"/>
    <xf numFmtId="0" fontId="38" fillId="24" borderId="94" applyNumberFormat="0" applyAlignment="0" applyProtection="0"/>
    <xf numFmtId="0" fontId="38" fillId="24" borderId="94"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4" fontId="2" fillId="0" borderId="93"/>
    <xf numFmtId="0" fontId="20" fillId="24" borderId="9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38" fillId="24" borderId="94" applyNumberFormat="0" applyAlignment="0" applyProtection="0"/>
    <xf numFmtId="4" fontId="6" fillId="5" borderId="94" applyNumberFormat="0" applyProtection="0">
      <alignment horizontal="right" vertical="center"/>
    </xf>
    <xf numFmtId="0" fontId="2" fillId="0" borderId="94" applyNumberFormat="0" applyProtection="0">
      <alignment horizontal="left" vertical="center"/>
    </xf>
    <xf numFmtId="0" fontId="2" fillId="0" borderId="94" applyNumberFormat="0" applyProtection="0">
      <alignment horizontal="left" vertical="center"/>
    </xf>
    <xf numFmtId="0" fontId="2" fillId="0" borderId="94" applyNumberFormat="0" applyProtection="0">
      <alignment horizontal="left" vertical="center"/>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27" borderId="94" applyNumberFormat="0" applyProtection="0">
      <alignment horizontal="left" vertical="center" indent="1"/>
    </xf>
    <xf numFmtId="175" fontId="2" fillId="3" borderId="93" applyNumberFormat="0" applyFont="0" applyAlignment="0">
      <protection locked="0"/>
    </xf>
    <xf numFmtId="0" fontId="2" fillId="27" borderId="94" applyNumberFormat="0" applyProtection="0">
      <alignment horizontal="left" vertical="center" indent="1"/>
    </xf>
    <xf numFmtId="0" fontId="2" fillId="44" borderId="94" applyNumberFormat="0" applyProtection="0">
      <alignment horizontal="left" vertical="center" indent="1"/>
    </xf>
    <xf numFmtId="0" fontId="2" fillId="44" borderId="94" applyNumberFormat="0" applyProtection="0">
      <alignment horizontal="left" vertical="center" indent="1"/>
    </xf>
    <xf numFmtId="0" fontId="2" fillId="43" borderId="94" applyNumberFormat="0" applyProtection="0">
      <alignment horizontal="left" vertical="center" indent="1"/>
    </xf>
    <xf numFmtId="0" fontId="2" fillId="43" borderId="94" applyNumberFormat="0" applyProtection="0">
      <alignment horizontal="left" vertical="center" indent="1"/>
    </xf>
    <xf numFmtId="4" fontId="44" fillId="43" borderId="94" applyNumberFormat="0" applyProtection="0">
      <alignment horizontal="left" vertical="center" indent="1"/>
    </xf>
    <xf numFmtId="4" fontId="44" fillId="5"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175" fontId="2" fillId="3" borderId="93" applyNumberFormat="0" applyFont="0" applyAlignment="0">
      <protection locked="0"/>
    </xf>
    <xf numFmtId="0" fontId="2" fillId="4" borderId="94" applyNumberFormat="0" applyProtection="0">
      <alignment horizontal="left" vertical="center" indent="1"/>
    </xf>
    <xf numFmtId="0" fontId="2" fillId="4" borderId="94" applyNumberFormat="0" applyProtection="0">
      <alignment horizontal="left" vertical="center" indent="1"/>
    </xf>
    <xf numFmtId="175" fontId="2" fillId="3" borderId="93" applyNumberFormat="0" applyFont="0" applyAlignment="0">
      <protection locked="0"/>
    </xf>
    <xf numFmtId="0" fontId="2" fillId="4" borderId="94" applyNumberFormat="0" applyProtection="0">
      <alignment horizontal="left" vertical="center" indent="1"/>
    </xf>
    <xf numFmtId="4" fontId="44" fillId="5" borderId="94" applyNumberFormat="0" applyProtection="0">
      <alignment horizontal="left" vertical="center" indent="1"/>
    </xf>
    <xf numFmtId="4" fontId="44" fillId="43" borderId="94" applyNumberFormat="0" applyProtection="0">
      <alignment horizontal="left" vertical="center" indent="1"/>
    </xf>
    <xf numFmtId="0" fontId="2" fillId="4" borderId="94" applyNumberFormat="0" applyProtection="0">
      <alignment horizontal="left" vertical="center" indent="1"/>
    </xf>
    <xf numFmtId="0" fontId="2" fillId="43" borderId="94" applyNumberFormat="0" applyProtection="0">
      <alignment horizontal="left" vertical="center" indent="1"/>
    </xf>
    <xf numFmtId="4" fontId="44" fillId="5" borderId="94" applyNumberFormat="0" applyProtection="0">
      <alignment horizontal="left" vertical="center" indent="1"/>
    </xf>
    <xf numFmtId="4" fontId="44" fillId="43" borderId="94" applyNumberFormat="0" applyProtection="0">
      <alignment horizontal="left" vertical="center" indent="1"/>
    </xf>
    <xf numFmtId="0" fontId="2" fillId="43" borderId="94" applyNumberFormat="0" applyProtection="0">
      <alignment horizontal="left" vertical="center" indent="1"/>
    </xf>
    <xf numFmtId="0" fontId="2" fillId="43" borderId="94" applyNumberFormat="0" applyProtection="0">
      <alignment horizontal="left" vertical="center" indent="1"/>
    </xf>
    <xf numFmtId="0" fontId="2" fillId="43" borderId="94" applyNumberFormat="0" applyProtection="0">
      <alignment horizontal="left" vertical="center" indent="1"/>
    </xf>
    <xf numFmtId="0" fontId="2" fillId="44" borderId="94" applyNumberFormat="0" applyProtection="0">
      <alignment horizontal="left" vertical="center" indent="1"/>
    </xf>
    <xf numFmtId="0" fontId="2" fillId="44" borderId="94" applyNumberFormat="0" applyProtection="0">
      <alignment horizontal="left" vertical="center" indent="1"/>
    </xf>
    <xf numFmtId="0" fontId="2" fillId="44" borderId="94" applyNumberFormat="0" applyProtection="0">
      <alignment horizontal="left" vertical="center" indent="1"/>
    </xf>
    <xf numFmtId="0" fontId="2" fillId="27" borderId="94" applyNumberFormat="0" applyProtection="0">
      <alignment horizontal="left" vertical="center" indent="1"/>
    </xf>
    <xf numFmtId="0" fontId="2" fillId="27" borderId="94" applyNumberFormat="0" applyProtection="0">
      <alignment horizontal="left" vertical="center" indent="1"/>
    </xf>
    <xf numFmtId="0" fontId="2" fillId="4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27" borderId="94" applyNumberFormat="0" applyProtection="0">
      <alignment horizontal="left" vertical="center" indent="1"/>
    </xf>
    <xf numFmtId="0" fontId="2" fillId="27"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4"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4" applyNumberFormat="0" applyProtection="0">
      <alignment horizontal="left" vertical="center"/>
    </xf>
    <xf numFmtId="0" fontId="2" fillId="0" borderId="94" applyNumberFormat="0" applyProtection="0">
      <alignment horizontal="left" vertical="center"/>
    </xf>
    <xf numFmtId="0" fontId="2" fillId="4" borderId="94" applyNumberFormat="0" applyProtection="0">
      <alignment horizontal="left" vertical="center" indent="1"/>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4" fontId="6" fillId="5" borderId="94" applyNumberFormat="0" applyProtection="0">
      <alignment horizontal="right" vertical="center"/>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0" borderId="94" applyNumberFormat="0" applyProtection="0">
      <alignment horizontal="left" vertical="center"/>
    </xf>
    <xf numFmtId="175" fontId="2" fillId="3" borderId="93" applyNumberFormat="0" applyFont="0" applyAlignment="0">
      <protection locked="0"/>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43" borderId="94" applyNumberFormat="0" applyProtection="0">
      <alignment horizontal="left" vertical="center" indent="1"/>
    </xf>
    <xf numFmtId="0" fontId="2" fillId="43" borderId="94" applyNumberFormat="0" applyProtection="0">
      <alignment horizontal="left" vertical="center" indent="1"/>
    </xf>
    <xf numFmtId="0" fontId="2" fillId="44" borderId="94" applyNumberFormat="0" applyProtection="0">
      <alignment horizontal="left" vertical="center" indent="1"/>
    </xf>
    <xf numFmtId="0" fontId="2" fillId="44" borderId="94" applyNumberFormat="0" applyProtection="0">
      <alignment horizontal="left" vertical="center" indent="1"/>
    </xf>
    <xf numFmtId="0" fontId="2" fillId="27" borderId="94" applyNumberFormat="0" applyProtection="0">
      <alignment horizontal="left" vertical="center" indent="1"/>
    </xf>
    <xf numFmtId="0" fontId="2" fillId="27" borderId="94" applyNumberFormat="0" applyProtection="0">
      <alignment horizontal="left" vertical="center" indent="1"/>
    </xf>
    <xf numFmtId="0" fontId="2" fillId="4" borderId="94" applyNumberFormat="0" applyProtection="0">
      <alignment horizontal="left" vertical="center" indent="1"/>
    </xf>
    <xf numFmtId="0" fontId="2" fillId="0" borderId="94" applyNumberFormat="0" applyProtection="0">
      <alignment horizontal="left" vertical="center"/>
    </xf>
    <xf numFmtId="0" fontId="2" fillId="4" borderId="94" applyNumberFormat="0" applyProtection="0">
      <alignment horizontal="left" vertical="center" indent="1"/>
    </xf>
    <xf numFmtId="0" fontId="2" fillId="0" borderId="94" applyNumberFormat="0" applyProtection="0">
      <alignment horizontal="left" vertical="center"/>
    </xf>
    <xf numFmtId="0" fontId="2" fillId="4" borderId="94" applyNumberFormat="0" applyProtection="0">
      <alignment horizontal="left" vertical="center" indent="1"/>
    </xf>
    <xf numFmtId="0" fontId="2" fillId="4" borderId="94"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0" fontId="29" fillId="0" borderId="90">
      <alignment horizontal="left" vertical="center"/>
    </xf>
    <xf numFmtId="4" fontId="2" fillId="0" borderId="93"/>
    <xf numFmtId="4" fontId="2" fillId="0" borderId="93"/>
    <xf numFmtId="0" fontId="2" fillId="4" borderId="94" applyNumberFormat="0" applyProtection="0">
      <alignment horizontal="left" vertical="center" indent="1"/>
    </xf>
    <xf numFmtId="175" fontId="2" fillId="3" borderId="93" applyNumberFormat="0" applyFont="0" applyAlignment="0">
      <protection locked="0"/>
    </xf>
    <xf numFmtId="0" fontId="2" fillId="4" borderId="94"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94" applyNumberFormat="0" applyProtection="0">
      <alignment horizontal="right" vertical="center"/>
    </xf>
    <xf numFmtId="0" fontId="2" fillId="0" borderId="94"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94" applyNumberFormat="0" applyAlignment="0" applyProtection="0"/>
    <xf numFmtId="4" fontId="6" fillId="5" borderId="94" applyNumberFormat="0" applyProtection="0">
      <alignment horizontal="left" vertical="center" indent="1"/>
    </xf>
    <xf numFmtId="4" fontId="44" fillId="5" borderId="94" applyNumberFormat="0" applyProtection="0">
      <alignment horizontal="left" vertical="center" indent="1"/>
    </xf>
    <xf numFmtId="4" fontId="6" fillId="43" borderId="94" applyNumberFormat="0" applyProtection="0">
      <alignment horizontal="left" vertical="center" indent="1"/>
    </xf>
    <xf numFmtId="4" fontId="44" fillId="43" borderId="94"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52" fillId="11" borderId="103" applyNumberFormat="0" applyAlignment="0" applyProtection="0"/>
    <xf numFmtId="0" fontId="66" fillId="49" borderId="103" applyNumberFormat="0" applyAlignment="0" applyProtection="0"/>
    <xf numFmtId="0" fontId="2" fillId="43"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2" fillId="0" borderId="102" applyNumberFormat="0" applyProtection="0">
      <alignment horizontal="left" vertical="center"/>
    </xf>
    <xf numFmtId="0" fontId="38" fillId="24" borderId="102" applyNumberFormat="0" applyAlignment="0" applyProtection="0"/>
    <xf numFmtId="0" fontId="52" fillId="11"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4" fontId="2" fillId="0" borderId="101"/>
    <xf numFmtId="175" fontId="2" fillId="3" borderId="101" applyNumberFormat="0" applyFont="0" applyAlignment="0">
      <protection locked="0"/>
    </xf>
    <xf numFmtId="4" fontId="6" fillId="43" borderId="102" applyNumberFormat="0" applyProtection="0">
      <alignment horizontal="left" vertical="center" indent="1"/>
    </xf>
    <xf numFmtId="0" fontId="2" fillId="0" borderId="101">
      <alignment horizontal="right"/>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10" fontId="28" fillId="29" borderId="101" applyNumberFormat="0" applyBorder="0" applyAlignment="0" applyProtection="0"/>
    <xf numFmtId="0" fontId="2" fillId="0" borderId="101">
      <alignment horizontal="right"/>
    </xf>
    <xf numFmtId="0" fontId="3" fillId="31" borderId="104" applyNumberFormat="0" applyFont="0" applyAlignment="0" applyProtection="0"/>
    <xf numFmtId="0" fontId="2" fillId="0" borderId="101">
      <alignment horizontal="right"/>
    </xf>
    <xf numFmtId="0" fontId="3" fillId="31" borderId="104" applyNumberFormat="0" applyFont="0" applyAlignment="0" applyProtection="0"/>
    <xf numFmtId="4" fontId="2" fillId="0" borderId="101"/>
    <xf numFmtId="0" fontId="3" fillId="31" borderId="104" applyNumberFormat="0" applyFont="0" applyAlignment="0" applyProtection="0"/>
    <xf numFmtId="0" fontId="2" fillId="0" borderId="101">
      <alignment horizontal="right"/>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3" fillId="2" borderId="101" applyNumberFormat="0" applyAlignment="0">
      <alignment horizontal="left"/>
    </xf>
    <xf numFmtId="0" fontId="2" fillId="4" borderId="102" applyNumberFormat="0" applyProtection="0">
      <alignment horizontal="left" vertical="center" indent="1"/>
    </xf>
    <xf numFmtId="0" fontId="2" fillId="0" borderId="102" applyNumberFormat="0" applyProtection="0">
      <alignment horizontal="left" vertical="center"/>
    </xf>
    <xf numFmtId="0" fontId="2" fillId="0" borderId="102" applyNumberFormat="0" applyProtection="0">
      <alignment horizontal="left" vertical="center"/>
    </xf>
    <xf numFmtId="175" fontId="2" fillId="3" borderId="101" applyNumberFormat="0" applyFont="0" applyAlignment="0">
      <protection locked="0"/>
    </xf>
    <xf numFmtId="0" fontId="29" fillId="0" borderId="105">
      <alignment horizontal="left" vertical="center"/>
    </xf>
    <xf numFmtId="0" fontId="3" fillId="31" borderId="104" applyNumberFormat="0" applyFont="0" applyAlignment="0" applyProtection="0"/>
    <xf numFmtId="0" fontId="2" fillId="0" borderId="101">
      <alignment horizontal="right"/>
    </xf>
    <xf numFmtId="0" fontId="2" fillId="0" borderId="101">
      <alignment horizontal="right"/>
    </xf>
    <xf numFmtId="0" fontId="38" fillId="24" borderId="102" applyNumberFormat="0" applyAlignment="0" applyProtection="0"/>
    <xf numFmtId="0" fontId="38" fillId="24" borderId="102"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4" fontId="4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2" fillId="41" borderId="102" applyNumberFormat="0" applyProtection="0">
      <alignment horizontal="left" vertical="center" indent="1"/>
    </xf>
    <xf numFmtId="4" fontId="6" fillId="34" borderId="102" applyNumberFormat="0" applyProtection="0">
      <alignment horizontal="right" vertical="center"/>
    </xf>
    <xf numFmtId="175" fontId="2" fillId="3" borderId="93"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4" fontId="4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6" fillId="40" borderId="102" applyNumberFormat="0" applyProtection="0">
      <alignment horizontal="right" vertical="center"/>
    </xf>
    <xf numFmtId="4" fontId="6" fillId="39" borderId="102" applyNumberFormat="0" applyProtection="0">
      <alignment horizontal="right" vertical="center"/>
    </xf>
    <xf numFmtId="4" fontId="41" fillId="3" borderId="102" applyNumberFormat="0" applyProtection="0">
      <alignment vertical="center"/>
    </xf>
    <xf numFmtId="4" fontId="6" fillId="3" borderId="102" applyNumberFormat="0" applyProtection="0">
      <alignment vertical="center"/>
    </xf>
    <xf numFmtId="175" fontId="2" fillId="3" borderId="101" applyNumberFormat="0" applyFont="0" applyAlignment="0">
      <protection locked="0"/>
    </xf>
    <xf numFmtId="4" fontId="6" fillId="5" borderId="99" applyNumberFormat="0" applyProtection="0">
      <alignment horizontal="left" vertical="center" indent="1"/>
    </xf>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175" fontId="2" fillId="3" borderId="59" applyNumberFormat="0" applyFont="0" applyAlignment="0">
      <protection locked="0"/>
    </xf>
    <xf numFmtId="4" fontId="6" fillId="0" borderId="102" applyNumberFormat="0" applyProtection="0">
      <alignment horizontal="right" vertical="center"/>
    </xf>
    <xf numFmtId="0" fontId="3" fillId="31" borderId="104" applyNumberFormat="0" applyFont="0" applyAlignment="0" applyProtection="0"/>
    <xf numFmtId="0" fontId="20" fillId="24" borderId="103" applyNumberFormat="0" applyAlignment="0" applyProtection="0"/>
    <xf numFmtId="0" fontId="2" fillId="4" borderId="102" applyNumberFormat="0" applyProtection="0">
      <alignment horizontal="left" vertical="center" indent="1"/>
    </xf>
    <xf numFmtId="0" fontId="52" fillId="11" borderId="103" applyNumberFormat="0" applyAlignment="0" applyProtection="0"/>
    <xf numFmtId="0" fontId="2" fillId="0" borderId="102" applyNumberFormat="0" applyProtection="0">
      <alignment horizontal="left" vertical="center"/>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4" fontId="2" fillId="0" borderId="101"/>
    <xf numFmtId="175" fontId="2" fillId="3" borderId="101" applyNumberFormat="0" applyFont="0" applyAlignment="0">
      <protection locked="0"/>
    </xf>
    <xf numFmtId="0" fontId="2" fillId="0" borderId="101"/>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0" borderId="102" applyNumberFormat="0" applyProtection="0">
      <alignment horizontal="left" vertical="center"/>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0" borderId="102" applyNumberFormat="0" applyProtection="0">
      <alignment horizontal="left" vertical="center"/>
    </xf>
    <xf numFmtId="10" fontId="28" fillId="29" borderId="101" applyNumberFormat="0" applyBorder="0" applyAlignment="0" applyProtection="0"/>
    <xf numFmtId="175" fontId="2" fillId="3" borderId="101" applyNumberFormat="0" applyFont="0" applyAlignment="0">
      <protection locked="0"/>
    </xf>
    <xf numFmtId="0" fontId="3" fillId="31" borderId="104" applyNumberFormat="0" applyFont="0" applyAlignment="0" applyProtection="0"/>
    <xf numFmtId="4" fontId="2" fillId="0" borderId="101"/>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4" fontId="6" fillId="0" borderId="102" applyNumberFormat="0" applyProtection="0">
      <alignment horizontal="right" vertical="center"/>
    </xf>
    <xf numFmtId="0" fontId="2" fillId="4" borderId="102" applyNumberFormat="0" applyProtection="0">
      <alignment horizontal="left" vertical="center" indent="1"/>
    </xf>
    <xf numFmtId="4" fontId="6" fillId="29" borderId="102" applyNumberFormat="0" applyProtection="0">
      <alignment horizontal="left" vertical="center" indent="1"/>
    </xf>
    <xf numFmtId="0" fontId="2" fillId="0" borderId="102" applyNumberFormat="0" applyProtection="0">
      <alignment horizontal="left" vertical="center"/>
    </xf>
    <xf numFmtId="0" fontId="3" fillId="31" borderId="104" applyNumberFormat="0" applyFont="0" applyAlignment="0" applyProtection="0"/>
    <xf numFmtId="0" fontId="20" fillId="24" borderId="103" applyNumberFormat="0" applyAlignment="0" applyProtection="0"/>
    <xf numFmtId="0" fontId="38" fillId="24" borderId="102" applyNumberFormat="0" applyAlignment="0" applyProtection="0"/>
    <xf numFmtId="4" fontId="6" fillId="36" borderId="102" applyNumberFormat="0" applyProtection="0">
      <alignment horizontal="right" vertical="center"/>
    </xf>
    <xf numFmtId="10" fontId="26" fillId="26" borderId="101" applyNumberFormat="0" applyFill="0" applyBorder="0" applyAlignment="0" applyProtection="0">
      <protection locked="0"/>
    </xf>
    <xf numFmtId="0" fontId="2" fillId="4" borderId="102" applyNumberFormat="0" applyProtection="0">
      <alignment horizontal="left" vertical="center" indent="1"/>
    </xf>
    <xf numFmtId="4" fontId="2" fillId="0" borderId="101"/>
    <xf numFmtId="4" fontId="41" fillId="5" borderId="102" applyNumberFormat="0" applyProtection="0">
      <alignment horizontal="right" vertical="center"/>
    </xf>
    <xf numFmtId="4" fontId="6" fillId="38" borderId="102" applyNumberFormat="0" applyProtection="0">
      <alignment horizontal="right" vertical="center"/>
    </xf>
    <xf numFmtId="10" fontId="28" fillId="29" borderId="101" applyNumberFormat="0" applyBorder="0" applyAlignment="0" applyProtection="0"/>
    <xf numFmtId="0" fontId="80" fillId="0" borderId="98" applyNumberFormat="0" applyFill="0" applyAlignment="0" applyProtection="0"/>
    <xf numFmtId="175" fontId="2" fillId="3" borderId="101" applyNumberFormat="0" applyFont="0" applyAlignment="0">
      <protection locked="0"/>
    </xf>
    <xf numFmtId="4" fontId="6" fillId="37" borderId="102" applyNumberFormat="0" applyProtection="0">
      <alignment horizontal="right" vertical="center"/>
    </xf>
    <xf numFmtId="4" fontId="6" fillId="5" borderId="102" applyNumberFormat="0" applyProtection="0">
      <alignment horizontal="right" vertical="center"/>
    </xf>
    <xf numFmtId="175" fontId="2" fillId="3" borderId="101" applyNumberFormat="0" applyFont="0" applyAlignment="0">
      <protection locked="0"/>
    </xf>
    <xf numFmtId="4" fontId="6" fillId="0" borderId="102" applyNumberFormat="0" applyProtection="0">
      <alignment horizontal="right" vertical="center"/>
    </xf>
    <xf numFmtId="0" fontId="38" fillId="24" borderId="102"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3" fillId="31" borderId="104" applyNumberFormat="0" applyFont="0" applyAlignment="0" applyProtection="0"/>
    <xf numFmtId="0" fontId="2" fillId="0" borderId="101">
      <alignment horizontal="right"/>
    </xf>
    <xf numFmtId="0" fontId="3" fillId="31" borderId="104" applyNumberFormat="0" applyFont="0" applyAlignment="0" applyProtection="0"/>
    <xf numFmtId="4" fontId="2" fillId="0" borderId="101"/>
    <xf numFmtId="0" fontId="2" fillId="0" borderId="102" applyNumberFormat="0" applyProtection="0">
      <alignment horizontal="left" vertical="center"/>
    </xf>
    <xf numFmtId="10" fontId="26" fillId="26" borderId="101" applyNumberFormat="0" applyFill="0" applyBorder="0" applyAlignment="0" applyProtection="0">
      <protection locked="0"/>
    </xf>
    <xf numFmtId="175" fontId="2" fillId="3" borderId="101" applyNumberFormat="0" applyFont="0" applyAlignment="0">
      <protection locked="0"/>
    </xf>
    <xf numFmtId="0" fontId="2" fillId="0" borderId="102" applyNumberFormat="0" applyProtection="0">
      <alignment horizontal="left" vertical="center"/>
    </xf>
    <xf numFmtId="0" fontId="2" fillId="0" borderId="101">
      <alignment horizontal="right"/>
    </xf>
    <xf numFmtId="4" fontId="2" fillId="0" borderId="101"/>
    <xf numFmtId="4" fontId="6" fillId="5" borderId="102" applyNumberFormat="0" applyProtection="0">
      <alignment horizontal="right" vertical="center"/>
    </xf>
    <xf numFmtId="175" fontId="2" fillId="3" borderId="101" applyNumberFormat="0" applyFont="0" applyAlignment="0">
      <protection locked="0"/>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4" fontId="2" fillId="0" borderId="101"/>
    <xf numFmtId="4" fontId="6" fillId="5"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3" fillId="2" borderId="101" applyNumberFormat="0" applyAlignment="0">
      <alignment horizontal="left"/>
    </xf>
    <xf numFmtId="175" fontId="2" fillId="3" borderId="101" applyNumberFormat="0" applyFont="0" applyAlignment="0">
      <protection locked="0"/>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4"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4" fontId="2" fillId="0" borderId="101"/>
    <xf numFmtId="0" fontId="2" fillId="0" borderId="102" applyNumberFormat="0" applyProtection="0">
      <alignment horizontal="left" vertical="center"/>
    </xf>
    <xf numFmtId="0" fontId="2" fillId="43" borderId="102" applyNumberFormat="0" applyProtection="0">
      <alignment horizontal="left" vertical="center" indent="1"/>
    </xf>
    <xf numFmtId="0" fontId="2" fillId="27" borderId="102" applyNumberFormat="0" applyProtection="0">
      <alignment horizontal="left" vertical="center" indent="1"/>
    </xf>
    <xf numFmtId="0" fontId="2" fillId="0" borderId="102" applyNumberFormat="0" applyProtection="0">
      <alignment horizontal="left" vertical="center"/>
    </xf>
    <xf numFmtId="0" fontId="2" fillId="0" borderId="101">
      <alignment horizontal="right"/>
    </xf>
    <xf numFmtId="4" fontId="2" fillId="0" borderId="101"/>
    <xf numFmtId="0" fontId="76" fillId="49" borderId="102" applyNumberFormat="0" applyAlignment="0" applyProtection="0"/>
    <xf numFmtId="4" fontId="44" fillId="43" borderId="102" applyNumberFormat="0" applyProtection="0">
      <alignment horizontal="left" vertical="center" indent="1"/>
    </xf>
    <xf numFmtId="175" fontId="2" fillId="3" borderId="101" applyNumberFormat="0" applyFont="0" applyAlignment="0">
      <protection locked="0"/>
    </xf>
    <xf numFmtId="4" fontId="2" fillId="0" borderId="101"/>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2" fillId="27" borderId="102" applyNumberFormat="0" applyProtection="0">
      <alignment horizontal="left" vertical="center" indent="1"/>
    </xf>
    <xf numFmtId="0" fontId="2" fillId="4" borderId="102" applyNumberFormat="0" applyProtection="0">
      <alignment horizontal="left" vertical="center" indent="1"/>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0" fontId="73" fillId="11" borderId="103" applyNumberFormat="0" applyAlignment="0" applyProtection="0"/>
    <xf numFmtId="0" fontId="2" fillId="4" borderId="102" applyNumberFormat="0" applyProtection="0">
      <alignment horizontal="left" vertical="center" indent="1"/>
    </xf>
    <xf numFmtId="0" fontId="20" fillId="24" borderId="103" applyNumberFormat="0" applyAlignment="0" applyProtection="0"/>
    <xf numFmtId="0" fontId="73" fillId="11" borderId="103" applyNumberFormat="0" applyAlignment="0" applyProtection="0"/>
    <xf numFmtId="0" fontId="2" fillId="0" borderId="102" applyNumberFormat="0" applyProtection="0">
      <alignment horizontal="left" vertical="center"/>
    </xf>
    <xf numFmtId="175" fontId="2" fillId="3" borderId="101" applyNumberFormat="0" applyFont="0" applyAlignment="0">
      <protection locked="0"/>
    </xf>
    <xf numFmtId="0" fontId="50" fillId="0" borderId="66" applyNumberFormat="0" applyFill="0" applyAlignment="0" applyProtection="0"/>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175" fontId="2" fillId="3" borderId="101" applyNumberFormat="0" applyFont="0" applyAlignment="0">
      <protection locked="0"/>
    </xf>
    <xf numFmtId="0" fontId="20" fillId="24" borderId="103" applyNumberFormat="0" applyAlignment="0" applyProtection="0"/>
    <xf numFmtId="4" fontId="6" fillId="5" borderId="102" applyNumberFormat="0" applyProtection="0">
      <alignment horizontal="right" vertical="center"/>
    </xf>
    <xf numFmtId="4" fontId="41" fillId="29" borderId="102" applyNumberFormat="0" applyProtection="0">
      <alignment vertical="center"/>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6" fillId="40" borderId="102" applyNumberFormat="0" applyProtection="0">
      <alignment horizontal="right" vertical="center"/>
    </xf>
    <xf numFmtId="4" fontId="6" fillId="33" borderId="102" applyNumberFormat="0" applyProtection="0">
      <alignment horizontal="right" vertical="center"/>
    </xf>
    <xf numFmtId="0" fontId="2" fillId="4" borderId="102" applyNumberFormat="0" applyProtection="0">
      <alignment horizontal="left" vertical="center" indent="1"/>
    </xf>
    <xf numFmtId="4" fontId="6" fillId="3" borderId="102" applyNumberFormat="0" applyProtection="0">
      <alignment horizontal="left" vertical="center" indent="1"/>
    </xf>
    <xf numFmtId="4" fontId="41" fillId="3" borderId="102" applyNumberFormat="0" applyProtection="0">
      <alignment vertical="center"/>
    </xf>
    <xf numFmtId="10" fontId="28" fillId="29" borderId="101" applyNumberFormat="0" applyBorder="0" applyAlignment="0" applyProtection="0"/>
    <xf numFmtId="4" fontId="6" fillId="29"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6" fillId="33" borderId="102" applyNumberFormat="0" applyProtection="0">
      <alignment horizontal="right" vertical="center"/>
    </xf>
    <xf numFmtId="0" fontId="2" fillId="0" borderId="102" applyNumberFormat="0" applyProtection="0">
      <alignment horizontal="left" vertical="center"/>
    </xf>
    <xf numFmtId="0" fontId="2" fillId="27" borderId="102" applyNumberFormat="0" applyProtection="0">
      <alignment horizontal="left" vertical="center" indent="1"/>
    </xf>
    <xf numFmtId="0" fontId="3" fillId="31" borderId="104" applyNumberFormat="0" applyFont="0" applyAlignment="0" applyProtection="0"/>
    <xf numFmtId="0" fontId="20" fillId="24" borderId="103" applyNumberFormat="0" applyAlignment="0" applyProtection="0"/>
    <xf numFmtId="0" fontId="2" fillId="31" borderId="104" applyNumberFormat="0" applyFont="0" applyAlignment="0" applyProtection="0"/>
    <xf numFmtId="0" fontId="2" fillId="27" borderId="102" applyNumberFormat="0" applyProtection="0">
      <alignment horizontal="left" vertical="center" indent="1"/>
    </xf>
    <xf numFmtId="4" fontId="6" fillId="35" borderId="102" applyNumberFormat="0" applyProtection="0">
      <alignment horizontal="right" vertical="center"/>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4" fontId="6" fillId="34" borderId="102" applyNumberFormat="0" applyProtection="0">
      <alignment horizontal="right" vertical="center"/>
    </xf>
    <xf numFmtId="0" fontId="2" fillId="4" borderId="102" applyNumberFormat="0" applyProtection="0">
      <alignment horizontal="left" vertical="center" indent="1"/>
    </xf>
    <xf numFmtId="175" fontId="2" fillId="3" borderId="101" applyNumberFormat="0" applyFont="0" applyAlignment="0">
      <protection locked="0"/>
    </xf>
    <xf numFmtId="4" fontId="2" fillId="0" borderId="101"/>
    <xf numFmtId="4" fontId="2" fillId="0" borderId="101"/>
    <xf numFmtId="4" fontId="41" fillId="3" borderId="102" applyNumberFormat="0" applyProtection="0">
      <alignment vertical="center"/>
    </xf>
    <xf numFmtId="4" fontId="44" fillId="5" borderId="102" applyNumberFormat="0" applyProtection="0">
      <alignment horizontal="left" vertical="center" indent="1"/>
    </xf>
    <xf numFmtId="0" fontId="2" fillId="4" borderId="102" applyNumberFormat="0" applyProtection="0">
      <alignment horizontal="left" vertical="center" indent="1"/>
    </xf>
    <xf numFmtId="4" fontId="6" fillId="3" borderId="102" applyNumberFormat="0" applyProtection="0">
      <alignment vertical="center"/>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2" fillId="31" borderId="103" applyNumberFormat="0" applyFont="0" applyAlignment="0" applyProtection="0"/>
    <xf numFmtId="0" fontId="2" fillId="4" borderId="102" applyNumberFormat="0" applyProtection="0">
      <alignment horizontal="left" vertical="center" indent="1"/>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33" borderId="102" applyNumberFormat="0" applyProtection="0">
      <alignment horizontal="right" vertical="center"/>
    </xf>
    <xf numFmtId="0" fontId="2" fillId="4" borderId="102" applyNumberFormat="0" applyProtection="0">
      <alignment horizontal="left" vertical="center" indent="1"/>
    </xf>
    <xf numFmtId="4" fontId="6" fillId="38" borderId="102" applyNumberFormat="0" applyProtection="0">
      <alignment horizontal="right" vertical="center"/>
    </xf>
    <xf numFmtId="0" fontId="3" fillId="31" borderId="104" applyNumberFormat="0" applyFont="0" applyAlignment="0" applyProtection="0"/>
    <xf numFmtId="0" fontId="2" fillId="44" borderId="102" applyNumberFormat="0" applyProtection="0">
      <alignment horizontal="left" vertical="center" indent="1"/>
    </xf>
    <xf numFmtId="4" fontId="6" fillId="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4" fontId="6" fillId="3" borderId="102" applyNumberFormat="0" applyProtection="0">
      <alignment horizontal="left" vertical="center" indent="1"/>
    </xf>
    <xf numFmtId="4" fontId="6" fillId="37" borderId="102" applyNumberFormat="0" applyProtection="0">
      <alignment horizontal="right" vertical="center"/>
    </xf>
    <xf numFmtId="0" fontId="2" fillId="44" borderId="102" applyNumberFormat="0" applyProtection="0">
      <alignment horizontal="left" vertical="center" indent="1"/>
    </xf>
    <xf numFmtId="0" fontId="3" fillId="31" borderId="104" applyNumberFormat="0" applyFont="0" applyAlignment="0" applyProtection="0"/>
    <xf numFmtId="4" fontId="6" fillId="29" borderId="102" applyNumberFormat="0" applyProtection="0">
      <alignment vertical="center"/>
    </xf>
    <xf numFmtId="4" fontId="44" fillId="5" borderId="102" applyNumberFormat="0" applyProtection="0">
      <alignment horizontal="left" vertical="center" indent="1"/>
    </xf>
    <xf numFmtId="0" fontId="80" fillId="0" borderId="98" applyNumberFormat="0" applyFill="0" applyAlignment="0" applyProtection="0"/>
    <xf numFmtId="0" fontId="2" fillId="4" borderId="102" applyNumberFormat="0" applyProtection="0">
      <alignment horizontal="left" vertical="center" indent="1"/>
    </xf>
    <xf numFmtId="0" fontId="2" fillId="27" borderId="102" applyNumberFormat="0" applyProtection="0">
      <alignment horizontal="left" vertical="center" indent="1"/>
    </xf>
    <xf numFmtId="0" fontId="52" fillId="11" borderId="103" applyNumberFormat="0" applyAlignment="0" applyProtection="0"/>
    <xf numFmtId="175" fontId="2" fillId="3" borderId="101" applyNumberFormat="0" applyFont="0" applyAlignment="0">
      <protection locked="0"/>
    </xf>
    <xf numFmtId="0" fontId="2" fillId="0" borderId="101">
      <alignment horizontal="right"/>
    </xf>
    <xf numFmtId="0" fontId="2" fillId="27" borderId="102" applyNumberFormat="0" applyProtection="0">
      <alignment horizontal="left" vertical="center" indent="1"/>
    </xf>
    <xf numFmtId="0" fontId="3" fillId="31" borderId="104" applyNumberFormat="0" applyFont="0" applyAlignment="0" applyProtection="0"/>
    <xf numFmtId="0" fontId="2" fillId="43" borderId="102" applyNumberFormat="0" applyProtection="0">
      <alignment horizontal="left" vertical="center" indent="1"/>
    </xf>
    <xf numFmtId="4" fontId="6" fillId="0" borderId="102" applyNumberFormat="0" applyProtection="0">
      <alignment horizontal="right" vertical="center"/>
    </xf>
    <xf numFmtId="4" fontId="6" fillId="40" borderId="102" applyNumberFormat="0" applyProtection="0">
      <alignment horizontal="right" vertical="center"/>
    </xf>
    <xf numFmtId="4" fontId="6" fillId="0" borderId="102" applyNumberFormat="0" applyProtection="0">
      <alignment horizontal="right" vertical="center"/>
    </xf>
    <xf numFmtId="0" fontId="2" fillId="27" borderId="102" applyNumberFormat="0" applyProtection="0">
      <alignment horizontal="left" vertical="center" indent="1"/>
    </xf>
    <xf numFmtId="0" fontId="3" fillId="31" borderId="104" applyNumberFormat="0" applyFont="0" applyAlignment="0" applyProtection="0"/>
    <xf numFmtId="4" fontId="6" fillId="29" borderId="102" applyNumberFormat="0" applyProtection="0">
      <alignment horizontal="left" vertical="center" indent="1"/>
    </xf>
    <xf numFmtId="0" fontId="3" fillId="31" borderId="104" applyNumberFormat="0" applyFont="0" applyAlignment="0" applyProtection="0"/>
    <xf numFmtId="0" fontId="73" fillId="11" borderId="103" applyNumberFormat="0" applyAlignment="0" applyProtection="0"/>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 fillId="2" borderId="101" applyNumberFormat="0" applyAlignment="0">
      <alignment horizontal="left"/>
    </xf>
    <xf numFmtId="0" fontId="2" fillId="4" borderId="102" applyNumberFormat="0" applyProtection="0">
      <alignment horizontal="left" vertical="center" indent="1"/>
    </xf>
    <xf numFmtId="4" fontId="6" fillId="5" borderId="102" applyNumberFormat="0" applyProtection="0">
      <alignment horizontal="right" vertical="center"/>
    </xf>
    <xf numFmtId="175" fontId="2" fillId="3" borderId="101" applyNumberFormat="0" applyFont="0" applyAlignment="0">
      <protection locked="0"/>
    </xf>
    <xf numFmtId="0" fontId="2" fillId="4" borderId="102" applyNumberFormat="0" applyProtection="0">
      <alignment horizontal="left" vertical="center" indent="1"/>
    </xf>
    <xf numFmtId="4" fontId="6" fillId="29" borderId="102" applyNumberFormat="0" applyProtection="0">
      <alignment horizontal="left" vertical="center" indent="1"/>
    </xf>
    <xf numFmtId="4" fontId="6" fillId="29" borderId="102" applyNumberFormat="0" applyProtection="0">
      <alignment vertical="center"/>
    </xf>
    <xf numFmtId="4" fontId="44" fillId="5" borderId="102" applyNumberFormat="0" applyProtection="0">
      <alignment horizontal="left" vertical="center" indent="1"/>
    </xf>
    <xf numFmtId="175" fontId="2" fillId="3" borderId="101" applyNumberFormat="0" applyFont="0" applyAlignment="0">
      <protection locked="0"/>
    </xf>
    <xf numFmtId="4" fontId="6" fillId="32" borderId="102" applyNumberFormat="0" applyProtection="0">
      <alignment horizontal="right" vertical="center"/>
    </xf>
    <xf numFmtId="0" fontId="2" fillId="4" borderId="102" applyNumberFormat="0" applyProtection="0">
      <alignment horizontal="left" vertical="center" indent="1"/>
    </xf>
    <xf numFmtId="4" fontId="6" fillId="3" borderId="102" applyNumberFormat="0" applyProtection="0">
      <alignment horizontal="left" vertical="center" indent="1"/>
    </xf>
    <xf numFmtId="4" fontId="6" fillId="3" borderId="102" applyNumberFormat="0" applyProtection="0">
      <alignment vertical="center"/>
    </xf>
    <xf numFmtId="175" fontId="2" fillId="3" borderId="101" applyNumberFormat="0" applyFont="0" applyAlignment="0">
      <protection locked="0"/>
    </xf>
    <xf numFmtId="4" fontId="6" fillId="0" borderId="102" applyNumberFormat="0" applyProtection="0">
      <alignment horizontal="right" vertical="center"/>
    </xf>
    <xf numFmtId="4" fontId="41" fillId="29" borderId="102" applyNumberFormat="0" applyProtection="0">
      <alignmen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4" fontId="6" fillId="32" borderId="102" applyNumberFormat="0" applyProtection="0">
      <alignment horizontal="right" vertical="center"/>
    </xf>
    <xf numFmtId="175" fontId="2" fillId="3" borderId="101" applyNumberFormat="0" applyFont="0" applyAlignment="0">
      <protection locked="0"/>
    </xf>
    <xf numFmtId="0" fontId="2" fillId="0" borderId="101">
      <alignment horizontal="right"/>
    </xf>
    <xf numFmtId="4" fontId="44" fillId="43" borderId="102" applyNumberFormat="0" applyProtection="0">
      <alignment horizontal="left" vertical="center" indent="1"/>
    </xf>
    <xf numFmtId="4" fontId="6" fillId="5" borderId="102" applyNumberFormat="0" applyProtection="0">
      <alignment horizontal="right" vertical="center"/>
    </xf>
    <xf numFmtId="0" fontId="2" fillId="0" borderId="102" applyNumberFormat="0" applyProtection="0">
      <alignment horizontal="left" vertical="center"/>
    </xf>
    <xf numFmtId="0" fontId="2" fillId="44" borderId="102" applyNumberFormat="0" applyProtection="0">
      <alignment horizontal="left" vertical="center" indent="1"/>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0" fillId="24" borderId="103" applyNumberFormat="0" applyAlignment="0" applyProtection="0"/>
    <xf numFmtId="0" fontId="50" fillId="0" borderId="100" applyNumberFormat="0" applyFill="0" applyAlignment="0" applyProtection="0"/>
    <xf numFmtId="175" fontId="2" fillId="3" borderId="101" applyNumberFormat="0" applyFont="0" applyAlignment="0">
      <protection locked="0"/>
    </xf>
    <xf numFmtId="0" fontId="2" fillId="0" borderId="101">
      <alignment horizontal="right"/>
    </xf>
    <xf numFmtId="4" fontId="6" fillId="43" borderId="102" applyNumberFormat="0" applyProtection="0">
      <alignment horizontal="left" vertical="center" indent="1"/>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0" borderId="55" applyNumberFormat="0" applyProtection="0">
      <alignment horizontal="right" vertical="center"/>
    </xf>
    <xf numFmtId="4" fontId="6" fillId="0" borderId="55" applyNumberFormat="0" applyProtection="0">
      <alignment horizontal="right" vertical="center"/>
    </xf>
    <xf numFmtId="4" fontId="41"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4" fontId="2" fillId="0" borderId="93"/>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1" fillId="0" borderId="0"/>
    <xf numFmtId="0" fontId="1" fillId="0" borderId="0"/>
    <xf numFmtId="0" fontId="2" fillId="0" borderId="55" applyNumberFormat="0" applyProtection="0">
      <alignment horizontal="left" vertical="center"/>
    </xf>
    <xf numFmtId="4" fontId="6" fillId="5" borderId="55" applyNumberFormat="0" applyProtection="0">
      <alignment horizontal="right" vertical="center"/>
    </xf>
    <xf numFmtId="43" fontId="1" fillId="0" borderId="0" applyFont="0" applyFill="0" applyBorder="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93">
      <alignment horizontal="right"/>
    </xf>
    <xf numFmtId="0" fontId="2" fillId="0" borderId="93">
      <alignment horizontal="right"/>
    </xf>
    <xf numFmtId="0" fontId="50" fillId="0" borderId="66" applyNumberFormat="0" applyFill="0" applyAlignment="0" applyProtection="0"/>
    <xf numFmtId="0" fontId="20" fillId="24" borderId="95" applyNumberFormat="0" applyAlignment="0" applyProtection="0"/>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0" fontId="3" fillId="31" borderId="96" applyNumberFormat="0" applyFont="0" applyAlignment="0" applyProtection="0"/>
    <xf numFmtId="0" fontId="38" fillId="24" borderId="55" applyNumberFormat="0" applyAlignment="0" applyProtection="0"/>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43" fontId="1" fillId="0" borderId="0" applyFont="0" applyFill="0" applyBorder="0" applyAlignment="0" applyProtection="0"/>
    <xf numFmtId="4" fontId="2" fillId="0" borderId="93"/>
    <xf numFmtId="4" fontId="2" fillId="0" borderId="93"/>
    <xf numFmtId="0" fontId="1" fillId="0" borderId="0"/>
    <xf numFmtId="4" fontId="6" fillId="5" borderId="55" applyNumberFormat="0" applyProtection="0">
      <alignment horizontal="right" vertical="center"/>
    </xf>
    <xf numFmtId="0" fontId="2" fillId="4" borderId="55" applyNumberFormat="0" applyProtection="0">
      <alignment horizontal="left" vertical="center" indent="1"/>
    </xf>
    <xf numFmtId="0" fontId="20" fillId="24" borderId="103" applyNumberFormat="0" applyAlignment="0" applyProtection="0"/>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4" fontId="2" fillId="0" borderId="93"/>
    <xf numFmtId="4" fontId="2" fillId="0" borderId="93"/>
    <xf numFmtId="0" fontId="2" fillId="4" borderId="55"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0" fontId="29" fillId="0" borderId="58">
      <alignment horizontal="left" vertical="center"/>
    </xf>
    <xf numFmtId="0" fontId="1" fillId="0" borderId="0"/>
    <xf numFmtId="175" fontId="2" fillId="3" borderId="93" applyNumberFormat="0" applyFont="0" applyAlignment="0">
      <protection locked="0"/>
    </xf>
    <xf numFmtId="175" fontId="2" fillId="3" borderId="93" applyNumberFormat="0" applyFont="0" applyAlignment="0">
      <protection locked="0"/>
    </xf>
    <xf numFmtId="0" fontId="1" fillId="0" borderId="0"/>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0" fontId="1" fillId="0" borderId="0"/>
    <xf numFmtId="9" fontId="1" fillId="0" borderId="0" applyFont="0" applyFill="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0" fontId="2" fillId="0" borderId="101">
      <alignment horizontal="right"/>
    </xf>
    <xf numFmtId="0" fontId="22" fillId="31" borderId="103" applyNumberFormat="0" applyFont="0" applyAlignment="0" applyProtection="0"/>
    <xf numFmtId="0" fontId="2" fillId="27" borderId="102"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2" fillId="43" borderId="102" applyNumberFormat="0" applyProtection="0">
      <alignment horizontal="left" vertical="center" indent="1"/>
    </xf>
    <xf numFmtId="0" fontId="38" fillId="24" borderId="102" applyNumberFormat="0" applyAlignment="0" applyProtection="0"/>
    <xf numFmtId="4" fontId="6" fillId="36" borderId="102" applyNumberFormat="0" applyProtection="0">
      <alignment horizontal="right" vertical="center"/>
    </xf>
    <xf numFmtId="0" fontId="2" fillId="27" borderId="102" applyNumberFormat="0" applyProtection="0">
      <alignment horizontal="left" vertical="center" indent="1"/>
    </xf>
    <xf numFmtId="0" fontId="38" fillId="24" borderId="102" applyNumberFormat="0" applyAlignment="0" applyProtection="0"/>
    <xf numFmtId="0" fontId="2" fillId="43" borderId="102" applyNumberFormat="0" applyProtection="0">
      <alignment horizontal="left" vertical="center" indent="1"/>
    </xf>
    <xf numFmtId="175" fontId="2" fillId="3" borderId="101" applyNumberFormat="0" applyFont="0" applyAlignment="0">
      <protection locked="0"/>
    </xf>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4" fontId="6" fillId="3" borderId="102" applyNumberFormat="0" applyProtection="0">
      <alignment horizontal="left" vertical="center" indent="1"/>
    </xf>
    <xf numFmtId="4" fontId="2" fillId="0" borderId="101"/>
    <xf numFmtId="4" fontId="6" fillId="5" borderId="102" applyNumberFormat="0" applyProtection="0">
      <alignment horizontal="right" vertical="center"/>
    </xf>
    <xf numFmtId="0" fontId="2" fillId="44" borderId="102" applyNumberFormat="0" applyProtection="0">
      <alignment horizontal="left" vertical="center" indent="1"/>
    </xf>
    <xf numFmtId="175" fontId="2" fillId="3" borderId="101" applyNumberFormat="0" applyFont="0" applyAlignment="0">
      <protection locked="0"/>
    </xf>
    <xf numFmtId="0" fontId="2" fillId="43"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31" borderId="104" applyNumberFormat="0" applyFont="0" applyAlignment="0" applyProtection="0"/>
    <xf numFmtId="0" fontId="2" fillId="0" borderId="102" applyNumberFormat="0" applyProtection="0">
      <alignment horizontal="left" vertical="center"/>
    </xf>
    <xf numFmtId="0" fontId="2" fillId="44" borderId="102" applyNumberFormat="0" applyProtection="0">
      <alignment horizontal="left" vertical="center" indent="1"/>
    </xf>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2" fillId="0" borderId="101"/>
    <xf numFmtId="0" fontId="38" fillId="24" borderId="102" applyNumberFormat="0" applyAlignment="0" applyProtection="0"/>
    <xf numFmtId="0" fontId="2" fillId="44" borderId="102" applyNumberFormat="0" applyProtection="0">
      <alignment horizontal="left" vertical="center" indent="1"/>
    </xf>
    <xf numFmtId="0" fontId="80" fillId="0" borderId="98" applyNumberFormat="0" applyFill="0" applyAlignment="0" applyProtection="0"/>
    <xf numFmtId="0" fontId="2" fillId="43" borderId="102" applyNumberFormat="0" applyProtection="0">
      <alignment horizontal="left" vertical="center" indent="1"/>
    </xf>
    <xf numFmtId="4" fontId="41" fillId="5" borderId="102" applyNumberFormat="0" applyProtection="0">
      <alignment horizontal="right" vertical="center"/>
    </xf>
    <xf numFmtId="0" fontId="29" fillId="0" borderId="105">
      <alignment horizontal="left" vertical="center"/>
    </xf>
    <xf numFmtId="0" fontId="66" fillId="49" borderId="103" applyNumberFormat="0" applyAlignment="0" applyProtection="0"/>
    <xf numFmtId="4" fontId="6" fillId="0" borderId="102" applyNumberFormat="0" applyProtection="0">
      <alignment horizontal="right" vertical="center"/>
    </xf>
    <xf numFmtId="175" fontId="2" fillId="3" borderId="101" applyNumberFormat="0" applyFont="0" applyAlignment="0">
      <protection locked="0"/>
    </xf>
    <xf numFmtId="4" fontId="2" fillId="0" borderId="101"/>
    <xf numFmtId="0" fontId="3" fillId="2" borderId="101" applyNumberFormat="0" applyAlignment="0">
      <alignment horizontal="left"/>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3" fillId="2" borderId="101" applyNumberFormat="0" applyAlignment="0">
      <alignment horizontal="left"/>
    </xf>
    <xf numFmtId="175" fontId="2" fillId="3" borderId="101" applyNumberFormat="0" applyFont="0" applyAlignment="0">
      <protection locked="0"/>
    </xf>
    <xf numFmtId="0" fontId="73" fillId="11" borderId="103" applyNumberFormat="0" applyAlignment="0" applyProtection="0"/>
    <xf numFmtId="0" fontId="2" fillId="0" borderId="102" applyNumberFormat="0" applyProtection="0">
      <alignment horizontal="lef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175" fontId="2" fillId="3" borderId="101" applyNumberFormat="0" applyFont="0" applyAlignment="0">
      <protection locked="0"/>
    </xf>
    <xf numFmtId="4" fontId="44" fillId="5" borderId="102" applyNumberFormat="0" applyProtection="0">
      <alignment horizontal="left" vertical="center" indent="1"/>
    </xf>
    <xf numFmtId="0" fontId="2" fillId="27" borderId="102" applyNumberFormat="0" applyProtection="0">
      <alignment horizontal="left" vertical="center" indent="1"/>
    </xf>
    <xf numFmtId="0" fontId="2" fillId="0" borderId="101">
      <alignment horizontal="right"/>
    </xf>
    <xf numFmtId="175" fontId="2" fillId="3" borderId="101" applyNumberFormat="0" applyFont="0" applyAlignment="0">
      <protection locked="0"/>
    </xf>
    <xf numFmtId="0" fontId="2" fillId="44" borderId="102" applyNumberFormat="0" applyProtection="0">
      <alignment horizontal="left" vertical="center" indent="1"/>
    </xf>
    <xf numFmtId="0" fontId="2" fillId="0" borderId="101">
      <alignment horizontal="right"/>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3" fillId="31" borderId="104" applyNumberFormat="0" applyFont="0" applyAlignment="0" applyProtection="0"/>
    <xf numFmtId="0" fontId="52" fillId="11"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0" borderId="101">
      <alignment horizontal="righ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76" fillId="49" borderId="102" applyNumberFormat="0" applyAlignment="0" applyProtection="0"/>
    <xf numFmtId="0" fontId="2" fillId="0" borderId="101">
      <alignment horizontal="right"/>
    </xf>
    <xf numFmtId="0" fontId="1" fillId="0" borderId="0"/>
    <xf numFmtId="0" fontId="1" fillId="0" borderId="0"/>
    <xf numFmtId="43" fontId="1" fillId="0" borderId="0" applyFont="0" applyFill="0" applyBorder="0" applyAlignment="0" applyProtection="0"/>
    <xf numFmtId="175" fontId="2" fillId="3" borderId="59" applyNumberFormat="0" applyFont="0" applyAlignment="0">
      <protection locked="0"/>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75" fontId="2" fillId="3" borderId="59" applyNumberFormat="0" applyFont="0" applyAlignment="0">
      <protection locked="0"/>
    </xf>
    <xf numFmtId="4" fontId="6" fillId="35" borderId="102" applyNumberFormat="0" applyProtection="0">
      <alignment horizontal="right" vertical="center"/>
    </xf>
    <xf numFmtId="0" fontId="2" fillId="0" borderId="59">
      <alignment horizontal="right"/>
    </xf>
    <xf numFmtId="10" fontId="26" fillId="26" borderId="59" applyNumberFormat="0" applyFill="0" applyBorder="0" applyAlignment="0" applyProtection="0">
      <protection locked="0"/>
    </xf>
    <xf numFmtId="0" fontId="80" fillId="0" borderId="91" applyNumberFormat="0" applyFill="0" applyAlignment="0" applyProtection="0"/>
    <xf numFmtId="4" fontId="2" fillId="0" borderId="59"/>
    <xf numFmtId="4" fontId="2" fillId="0" borderId="59"/>
    <xf numFmtId="10" fontId="26" fillId="26" borderId="59" applyNumberFormat="0" applyFill="0" applyBorder="0" applyAlignment="0" applyProtection="0">
      <protection locked="0"/>
    </xf>
    <xf numFmtId="4" fontId="6" fillId="5" borderId="99" applyNumberFormat="0" applyProtection="0">
      <alignment horizontal="left" vertical="center" indent="1"/>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101" applyNumberFormat="0" applyAlignment="0">
      <alignment horizontal="left"/>
    </xf>
    <xf numFmtId="175" fontId="2" fillId="3" borderId="59" applyNumberFormat="0" applyFont="0" applyAlignment="0">
      <protection locked="0"/>
    </xf>
    <xf numFmtId="4" fontId="6" fillId="0" borderId="55" applyNumberFormat="0" applyProtection="0">
      <alignment horizontal="right" vertical="center"/>
    </xf>
    <xf numFmtId="0" fontId="2" fillId="0" borderId="59">
      <alignment horizontal="right"/>
    </xf>
    <xf numFmtId="0" fontId="2" fillId="0" borderId="59">
      <alignment horizontal="right"/>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80" fillId="0" borderId="91" applyNumberFormat="0" applyFill="0" applyAlignment="0" applyProtection="0"/>
    <xf numFmtId="10" fontId="28" fillId="29" borderId="59" applyNumberFormat="0" applyBorder="0" applyAlignment="0" applyProtection="0"/>
    <xf numFmtId="175" fontId="2" fillId="3" borderId="59" applyNumberFormat="0" applyFont="0" applyAlignment="0">
      <protection locked="0"/>
    </xf>
    <xf numFmtId="0" fontId="2" fillId="0" borderId="59">
      <alignment horizontal="right"/>
    </xf>
    <xf numFmtId="0" fontId="2" fillId="0" borderId="59"/>
    <xf numFmtId="175" fontId="2" fillId="3" borderId="59" applyNumberFormat="0" applyFont="0" applyAlignment="0">
      <protection locked="0"/>
    </xf>
    <xf numFmtId="4" fontId="2" fillId="0" borderId="59"/>
    <xf numFmtId="4" fontId="2" fillId="0" borderId="59"/>
    <xf numFmtId="0" fontId="2" fillId="4" borderId="102" applyNumberFormat="0" applyProtection="0">
      <alignment horizontal="left" vertical="center" indent="1"/>
    </xf>
    <xf numFmtId="4" fontId="41" fillId="29" borderId="102" applyNumberFormat="0" applyProtection="0">
      <alignment vertical="center"/>
    </xf>
    <xf numFmtId="0" fontId="3" fillId="31" borderId="104" applyNumberFormat="0" applyFont="0" applyAlignment="0" applyProtection="0"/>
    <xf numFmtId="0" fontId="2" fillId="4" borderId="55" applyNumberFormat="0" applyProtection="0">
      <alignment horizontal="left" vertical="center" indent="1"/>
    </xf>
    <xf numFmtId="175" fontId="2" fillId="3" borderId="59" applyNumberFormat="0" applyFont="0" applyAlignment="0">
      <protection locked="0"/>
    </xf>
    <xf numFmtId="0" fontId="38" fillId="24" borderId="102" applyNumberFormat="0" applyAlignment="0" applyProtection="0"/>
    <xf numFmtId="0" fontId="2" fillId="0" borderId="59">
      <alignment horizontal="right"/>
    </xf>
    <xf numFmtId="4" fontId="41" fillId="5" borderId="102" applyNumberFormat="0" applyProtection="0">
      <alignment horizontal="right" vertical="center"/>
    </xf>
    <xf numFmtId="0" fontId="2" fillId="4" borderId="102" applyNumberFormat="0" applyProtection="0">
      <alignment horizontal="left" vertical="center" indent="1"/>
    </xf>
    <xf numFmtId="4" fontId="6" fillId="0" borderId="102" applyNumberFormat="0" applyProtection="0">
      <alignment horizontal="right" vertical="center"/>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4" fontId="2" fillId="0" borderId="59"/>
    <xf numFmtId="0" fontId="2" fillId="0" borderId="59">
      <alignment horizontal="right"/>
    </xf>
    <xf numFmtId="4" fontId="2" fillId="0" borderId="59"/>
    <xf numFmtId="175" fontId="2" fillId="3" borderId="59" applyNumberFormat="0" applyFont="0" applyAlignment="0">
      <protection locked="0"/>
    </xf>
    <xf numFmtId="4" fontId="2" fillId="0" borderId="59"/>
    <xf numFmtId="0" fontId="1" fillId="0" borderId="0"/>
    <xf numFmtId="10" fontId="28" fillId="29" borderId="59" applyNumberFormat="0" applyBorder="0" applyAlignment="0" applyProtection="0"/>
    <xf numFmtId="175" fontId="2" fillId="3" borderId="59" applyNumberFormat="0" applyFont="0" applyAlignment="0">
      <protection locked="0"/>
    </xf>
    <xf numFmtId="4" fontId="44" fillId="5" borderId="102" applyNumberFormat="0" applyProtection="0">
      <alignment horizontal="left" vertical="center" indent="1"/>
    </xf>
    <xf numFmtId="0" fontId="1" fillId="0" borderId="0"/>
    <xf numFmtId="0" fontId="2" fillId="0" borderId="59">
      <alignment horizontal="right"/>
    </xf>
    <xf numFmtId="0" fontId="2" fillId="0" borderId="59">
      <alignment horizontal="right"/>
    </xf>
    <xf numFmtId="0" fontId="80" fillId="0" borderId="98" applyNumberFormat="0" applyFill="0" applyAlignment="0" applyProtection="0"/>
    <xf numFmtId="175" fontId="2" fillId="3" borderId="59" applyNumberFormat="0" applyFont="0" applyAlignment="0">
      <protection locked="0"/>
    </xf>
    <xf numFmtId="0" fontId="2" fillId="0" borderId="59">
      <alignment horizontal="right"/>
    </xf>
    <xf numFmtId="0" fontId="2" fillId="0" borderId="59">
      <alignment horizontal="right"/>
    </xf>
    <xf numFmtId="0" fontId="50" fillId="0" borderId="66" applyNumberFormat="0" applyFill="0" applyAlignment="0" applyProtection="0"/>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0" fontId="2" fillId="0" borderId="59"/>
    <xf numFmtId="175" fontId="2" fillId="3" borderId="59" applyNumberFormat="0" applyFont="0" applyAlignment="0">
      <protection locked="0"/>
    </xf>
    <xf numFmtId="175" fontId="2" fillId="3" borderId="59" applyNumberFormat="0" applyFont="0" applyAlignment="0">
      <protection locked="0"/>
    </xf>
    <xf numFmtId="43" fontId="1" fillId="0" borderId="0" applyFont="0" applyFill="0" applyBorder="0" applyAlignment="0" applyProtection="0"/>
    <xf numFmtId="4" fontId="2" fillId="0" borderId="59"/>
    <xf numFmtId="4" fontId="2" fillId="0" borderId="59"/>
    <xf numFmtId="175" fontId="2" fillId="3" borderId="59" applyNumberFormat="0" applyFont="0" applyAlignment="0">
      <protection locked="0"/>
    </xf>
    <xf numFmtId="0" fontId="2" fillId="4" borderId="102"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alignment horizontal="right"/>
    </xf>
    <xf numFmtId="0" fontId="3" fillId="2" borderId="59" applyNumberFormat="0" applyAlignment="0">
      <alignment horizontal="left"/>
    </xf>
    <xf numFmtId="175" fontId="2" fillId="3" borderId="59" applyNumberFormat="0" applyFont="0" applyAlignment="0">
      <protection locked="0"/>
    </xf>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0" fontId="50" fillId="0" borderId="100" applyNumberFormat="0" applyFill="0" applyAlignment="0" applyProtection="0"/>
    <xf numFmtId="0" fontId="2" fillId="0" borderId="59"/>
    <xf numFmtId="0" fontId="1" fillId="0" borderId="0"/>
    <xf numFmtId="0" fontId="2" fillId="0" borderId="59"/>
    <xf numFmtId="0" fontId="1" fillId="0" borderId="0"/>
    <xf numFmtId="4" fontId="44" fillId="5" borderId="102" applyNumberFormat="0" applyProtection="0">
      <alignment horizontal="left" vertical="center" indent="1"/>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0" fontId="2" fillId="44" borderId="102" applyNumberFormat="0" applyProtection="0">
      <alignment horizontal="left" vertical="center" indent="1"/>
    </xf>
    <xf numFmtId="4" fontId="2" fillId="0" borderId="59"/>
    <xf numFmtId="175" fontId="2" fillId="3" borderId="59" applyNumberFormat="0" applyFont="0" applyAlignment="0">
      <protection locked="0"/>
    </xf>
    <xf numFmtId="175" fontId="2" fillId="3" borderId="59" applyNumberFormat="0" applyFont="0" applyAlignment="0">
      <protection locked="0"/>
    </xf>
    <xf numFmtId="4" fontId="2" fillId="0" borderId="59"/>
    <xf numFmtId="4" fontId="2" fillId="0" borderId="59"/>
    <xf numFmtId="4" fontId="2" fillId="0" borderId="59"/>
    <xf numFmtId="175" fontId="2" fillId="3" borderId="59" applyNumberFormat="0" applyFont="0" applyAlignment="0">
      <protection locked="0"/>
    </xf>
    <xf numFmtId="4" fontId="2" fillId="0" borderId="59"/>
    <xf numFmtId="0" fontId="2" fillId="0" borderId="59">
      <alignment horizontal="right"/>
    </xf>
    <xf numFmtId="4" fontId="2" fillId="0" borderId="59"/>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0" fontId="3" fillId="31" borderId="104" applyNumberFormat="0" applyFont="0" applyAlignment="0" applyProtection="0"/>
    <xf numFmtId="175" fontId="2" fillId="3" borderId="59" applyNumberFormat="0" applyFont="0" applyAlignment="0">
      <protection locked="0"/>
    </xf>
    <xf numFmtId="0" fontId="52" fillId="11" borderId="103" applyNumberFormat="0" applyAlignment="0" applyProtection="0"/>
    <xf numFmtId="175" fontId="2" fillId="3" borderId="101"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0" fontId="2" fillId="0" borderId="59">
      <alignment horizontal="right"/>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9" fontId="1" fillId="0" borderId="0" applyFont="0" applyFill="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4" fontId="6" fillId="0" borderId="102" applyNumberFormat="0" applyProtection="0">
      <alignment horizontal="right" vertical="center"/>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2" fillId="0" borderId="59"/>
    <xf numFmtId="0" fontId="2" fillId="0" borderId="59">
      <alignment horizontal="right"/>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4" fontId="2" fillId="0" borderId="59"/>
    <xf numFmtId="0" fontId="1" fillId="0" borderId="0"/>
    <xf numFmtId="0" fontId="2" fillId="0" borderId="59">
      <alignment horizontal="right"/>
    </xf>
    <xf numFmtId="0" fontId="2" fillId="0" borderId="59">
      <alignment horizontal="right"/>
    </xf>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0" fontId="2" fillId="0" borderId="59"/>
    <xf numFmtId="0" fontId="2" fillId="0" borderId="59"/>
    <xf numFmtId="0" fontId="1" fillId="0" borderId="0"/>
    <xf numFmtId="0" fontId="3" fillId="2" borderId="59" applyNumberFormat="0" applyAlignment="0">
      <alignment horizontal="left"/>
    </xf>
    <xf numFmtId="0" fontId="3" fillId="2" borderId="59" applyNumberFormat="0" applyAlignment="0">
      <alignment horizontal="left"/>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5" fontId="2" fillId="3" borderId="59" applyNumberFormat="0" applyFont="0" applyAlignment="0">
      <protection locked="0"/>
    </xf>
    <xf numFmtId="0" fontId="2" fillId="0" borderId="59"/>
    <xf numFmtId="175" fontId="2" fillId="3" borderId="59" applyNumberFormat="0" applyFont="0" applyAlignment="0">
      <protection locked="0"/>
    </xf>
    <xf numFmtId="175" fontId="2" fillId="3" borderId="59" applyNumberFormat="0" applyFont="0" applyAlignment="0">
      <protection locked="0"/>
    </xf>
    <xf numFmtId="4" fontId="2" fillId="0" borderId="59"/>
    <xf numFmtId="175" fontId="2" fillId="3" borderId="59" applyNumberFormat="0" applyFont="0" applyAlignment="0">
      <protection locked="0"/>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10" fontId="26" fillId="26" borderId="59" applyNumberFormat="0" applyFill="0" applyBorder="0" applyAlignment="0" applyProtection="0">
      <protection locked="0"/>
    </xf>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10" fontId="28" fillId="29" borderId="59" applyNumberFormat="0" applyBorder="0" applyAlignment="0" applyProtection="0"/>
    <xf numFmtId="4" fontId="2" fillId="0" borderId="59"/>
    <xf numFmtId="0" fontId="1" fillId="0" borderId="0"/>
    <xf numFmtId="0" fontId="1" fillId="0" borderId="0"/>
    <xf numFmtId="43" fontId="1" fillId="0" borderId="0" applyFont="0" applyFill="0" applyBorder="0" applyAlignment="0" applyProtection="0"/>
    <xf numFmtId="0" fontId="2" fillId="0" borderId="59">
      <alignment horizontal="right"/>
    </xf>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0" fontId="2" fillId="31" borderId="96" applyNumberFormat="0" applyFont="0" applyAlignment="0" applyProtection="0"/>
    <xf numFmtId="43" fontId="1" fillId="0" borderId="0" applyFont="0" applyFill="0" applyBorder="0" applyAlignment="0" applyProtection="0"/>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0" fontId="2" fillId="31" borderId="96" applyNumberFormat="0" applyFont="0" applyAlignment="0" applyProtection="0"/>
    <xf numFmtId="175" fontId="2" fillId="3" borderId="59" applyNumberFormat="0" applyFont="0" applyAlignment="0">
      <protection locked="0"/>
    </xf>
    <xf numFmtId="4" fontId="2" fillId="0" borderId="59"/>
    <xf numFmtId="4" fontId="2" fillId="0" borderId="59"/>
    <xf numFmtId="0" fontId="1" fillId="0" borderId="0"/>
    <xf numFmtId="0" fontId="1" fillId="0" borderId="0"/>
    <xf numFmtId="175" fontId="2" fillId="3" borderId="59"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59" applyNumberFormat="0" applyFont="0" applyAlignment="0">
      <protection locked="0"/>
    </xf>
    <xf numFmtId="175" fontId="2" fillId="3" borderId="59" applyNumberFormat="0" applyFont="0" applyAlignment="0">
      <protection locked="0"/>
    </xf>
    <xf numFmtId="0" fontId="1" fillId="0" borderId="0"/>
    <xf numFmtId="175" fontId="2" fillId="3" borderId="59" applyNumberFormat="0" applyFont="0" applyAlignment="0">
      <protection locked="0"/>
    </xf>
    <xf numFmtId="175" fontId="2" fillId="3" borderId="59" applyNumberFormat="0" applyFont="0" applyAlignment="0">
      <protection locked="0"/>
    </xf>
    <xf numFmtId="0" fontId="1" fillId="0" borderId="0"/>
    <xf numFmtId="175" fontId="2" fillId="3" borderId="59" applyNumberFormat="0" applyFont="0" applyAlignment="0">
      <protection locked="0"/>
    </xf>
    <xf numFmtId="4" fontId="2" fillId="0" borderId="59"/>
    <xf numFmtId="0" fontId="1" fillId="0" borderId="0"/>
    <xf numFmtId="9" fontId="1" fillId="0" borderId="0" applyFont="0" applyFill="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2" fillId="0" borderId="59"/>
    <xf numFmtId="0" fontId="2" fillId="0" borderId="59">
      <alignment horizontal="right"/>
    </xf>
    <xf numFmtId="4" fontId="2" fillId="0" borderId="59"/>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2" fillId="0" borderId="59"/>
    <xf numFmtId="4" fontId="2" fillId="0" borderId="59"/>
    <xf numFmtId="0" fontId="2" fillId="0" borderId="59">
      <alignment horizontal="right"/>
    </xf>
    <xf numFmtId="0" fontId="3" fillId="2" borderId="59" applyNumberFormat="0" applyAlignment="0">
      <alignment horizontal="left"/>
    </xf>
    <xf numFmtId="0" fontId="2" fillId="0" borderId="59">
      <alignment horizontal="right"/>
    </xf>
    <xf numFmtId="175" fontId="2" fillId="3" borderId="59" applyNumberFormat="0" applyFont="0" applyAlignment="0">
      <protection locked="0"/>
    </xf>
    <xf numFmtId="0" fontId="2" fillId="0" borderId="59"/>
    <xf numFmtId="4" fontId="2" fillId="0" borderId="59"/>
    <xf numFmtId="175" fontId="2" fillId="3" borderId="59" applyNumberFormat="0" applyFont="0" applyAlignment="0">
      <protection locked="0"/>
    </xf>
    <xf numFmtId="4" fontId="2" fillId="0" borderId="59"/>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101"/>
    <xf numFmtId="175" fontId="2" fillId="3" borderId="59" applyNumberFormat="0" applyFont="0" applyAlignment="0">
      <protection locked="0"/>
    </xf>
    <xf numFmtId="0" fontId="2" fillId="0" borderId="59">
      <alignment horizontal="right"/>
    </xf>
    <xf numFmtId="10" fontId="26" fillId="26" borderId="59" applyNumberFormat="0" applyFill="0" applyBorder="0" applyAlignment="0" applyProtection="0">
      <protection locked="0"/>
    </xf>
    <xf numFmtId="0" fontId="2" fillId="0" borderId="59"/>
    <xf numFmtId="4" fontId="6" fillId="3" borderId="102" applyNumberFormat="0" applyProtection="0">
      <alignment horizontal="left" vertical="center" indent="1"/>
    </xf>
    <xf numFmtId="175" fontId="2" fillId="3" borderId="59" applyNumberFormat="0" applyFont="0" applyAlignment="0">
      <protection locked="0"/>
    </xf>
    <xf numFmtId="4" fontId="2" fillId="0" borderId="59"/>
    <xf numFmtId="0" fontId="2" fillId="0" borderId="59"/>
    <xf numFmtId="175" fontId="2" fillId="3" borderId="59" applyNumberFormat="0" applyFont="0" applyAlignment="0">
      <protection locked="0"/>
    </xf>
    <xf numFmtId="175" fontId="2" fillId="3" borderId="59" applyNumberFormat="0" applyFont="0" applyAlignment="0">
      <protection locked="0"/>
    </xf>
    <xf numFmtId="4" fontId="2" fillId="0" borderId="59"/>
    <xf numFmtId="0" fontId="2" fillId="0" borderId="101">
      <alignment horizontal="right"/>
    </xf>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0" fontId="50" fillId="0" borderId="66" applyNumberFormat="0" applyFill="0" applyAlignment="0" applyProtection="0"/>
    <xf numFmtId="0" fontId="50" fillId="0" borderId="66" applyNumberFormat="0" applyFill="0" applyAlignment="0" applyProtection="0"/>
    <xf numFmtId="175" fontId="2" fillId="3" borderId="59" applyNumberFormat="0" applyFont="0" applyAlignment="0">
      <protection locked="0"/>
    </xf>
    <xf numFmtId="4" fontId="2" fillId="0" borderId="59"/>
    <xf numFmtId="10" fontId="28" fillId="29" borderId="59" applyNumberFormat="0" applyBorder="0" applyAlignment="0" applyProtection="0"/>
    <xf numFmtId="0" fontId="3" fillId="2" borderId="59" applyNumberFormat="0" applyAlignment="0">
      <alignment horizontal="left"/>
    </xf>
    <xf numFmtId="0" fontId="50" fillId="0" borderId="66" applyNumberFormat="0" applyFill="0" applyAlignment="0" applyProtection="0"/>
    <xf numFmtId="0" fontId="29" fillId="0" borderId="58">
      <alignment horizontal="left" vertical="center"/>
    </xf>
    <xf numFmtId="4" fontId="2" fillId="0" borderId="59"/>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0" fontId="50" fillId="0" borderId="66" applyNumberFormat="0" applyFill="0" applyAlignment="0" applyProtection="0"/>
    <xf numFmtId="175" fontId="2" fillId="3" borderId="59" applyNumberFormat="0" applyFont="0" applyAlignment="0">
      <protection locked="0"/>
    </xf>
    <xf numFmtId="0" fontId="3" fillId="2" borderId="59" applyNumberFormat="0" applyAlignment="0">
      <alignment horizontal="left"/>
    </xf>
    <xf numFmtId="0" fontId="2" fillId="0" borderId="59"/>
    <xf numFmtId="0" fontId="3" fillId="31" borderId="96" applyNumberFormat="0" applyFont="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20" fillId="24" borderId="95" applyNumberFormat="0" applyAlignment="0" applyProtection="0"/>
    <xf numFmtId="0" fontId="73" fillId="11" borderId="95" applyNumberFormat="0" applyAlignment="0" applyProtection="0"/>
    <xf numFmtId="0" fontId="73" fillId="11" borderId="95" applyNumberForma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31" borderId="96" applyNumberFormat="0" applyFont="0" applyAlignment="0" applyProtection="0"/>
    <xf numFmtId="0" fontId="2" fillId="4" borderId="55" applyNumberFormat="0" applyProtection="0">
      <alignment horizontal="left" vertical="center" indent="1"/>
    </xf>
    <xf numFmtId="4" fontId="44" fillId="43" borderId="102"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50" fillId="0" borderId="100" applyNumberFormat="0" applyFill="0" applyAlignment="0" applyProtection="0"/>
    <xf numFmtId="4" fontId="2" fillId="0" borderId="101"/>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0" borderId="55" applyNumberFormat="0" applyProtection="0">
      <alignment horizontal="left" vertical="center"/>
    </xf>
    <xf numFmtId="0" fontId="29" fillId="0" borderId="58">
      <alignment horizontal="left" vertical="center"/>
    </xf>
    <xf numFmtId="0" fontId="2" fillId="0" borderId="55" applyNumberFormat="0" applyProtection="0">
      <alignment horizontal="left" vertical="center"/>
    </xf>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1"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9" borderId="55" applyNumberFormat="0" applyProtection="0">
      <alignment horizontal="right" vertical="center"/>
    </xf>
    <xf numFmtId="0" fontId="2" fillId="4" borderId="55" applyNumberFormat="0" applyProtection="0">
      <alignment horizontal="left" vertical="center" indent="1"/>
    </xf>
    <xf numFmtId="0" fontId="50" fillId="0" borderId="100" applyNumberFormat="0" applyFill="0" applyAlignment="0" applyProtection="0"/>
    <xf numFmtId="0" fontId="2" fillId="0" borderId="59">
      <alignment horizontal="right"/>
    </xf>
    <xf numFmtId="0" fontId="2" fillId="44" borderId="55" applyNumberFormat="0" applyProtection="0">
      <alignment horizontal="left" vertical="center" indent="1"/>
    </xf>
    <xf numFmtId="0" fontId="20" fillId="24" borderId="95" applyNumberFormat="0" applyAlignment="0" applyProtection="0"/>
    <xf numFmtId="0" fontId="3" fillId="31" borderId="96" applyNumberFormat="0" applyFont="0" applyAlignment="0" applyProtection="0"/>
    <xf numFmtId="0" fontId="2" fillId="4" borderId="55" applyNumberFormat="0" applyProtection="0">
      <alignment horizontal="left" vertical="center" indent="1"/>
    </xf>
    <xf numFmtId="4" fontId="44" fillId="43" borderId="55" applyNumberFormat="0" applyProtection="0">
      <alignment horizontal="left" vertical="center" indent="1"/>
    </xf>
    <xf numFmtId="4" fontId="6" fillId="0" borderId="55" applyNumberFormat="0" applyProtection="0">
      <alignment horizontal="right" vertical="center"/>
    </xf>
    <xf numFmtId="0" fontId="2" fillId="4" borderId="55" applyNumberFormat="0" applyProtection="0">
      <alignment horizontal="left" vertical="center" indent="1"/>
    </xf>
    <xf numFmtId="175" fontId="2" fillId="3" borderId="59" applyNumberFormat="0" applyFont="0" applyAlignment="0">
      <protection locked="0"/>
    </xf>
    <xf numFmtId="0" fontId="2" fillId="4" borderId="102" applyNumberFormat="0" applyProtection="0">
      <alignment horizontal="left" vertical="center" indent="1"/>
    </xf>
    <xf numFmtId="0" fontId="20" fillId="24" borderId="95" applyNumberFormat="0" applyAlignment="0" applyProtection="0"/>
    <xf numFmtId="0" fontId="38" fillId="24" borderId="55" applyNumberFormat="0" applyAlignment="0" applyProtection="0"/>
    <xf numFmtId="175" fontId="2" fillId="3" borderId="59" applyNumberFormat="0" applyFont="0" applyAlignment="0">
      <protection locked="0"/>
    </xf>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66" fillId="49" borderId="95" applyNumberFormat="0" applyAlignment="0" applyProtection="0"/>
    <xf numFmtId="0" fontId="76" fillId="49" borderId="55" applyNumberFormat="0" applyAlignment="0" applyProtection="0"/>
    <xf numFmtId="4" fontId="6" fillId="43" borderId="55" applyNumberFormat="0" applyProtection="0">
      <alignment horizontal="left" vertical="center" indent="1"/>
    </xf>
    <xf numFmtId="4" fontId="2" fillId="0" borderId="59"/>
    <xf numFmtId="4" fontId="41" fillId="5" borderId="55" applyNumberFormat="0" applyProtection="0">
      <alignment horizontal="right" vertical="center"/>
    </xf>
    <xf numFmtId="4" fontId="6"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8" borderId="55" applyNumberFormat="0" applyProtection="0">
      <alignment horizontal="right" vertical="center"/>
    </xf>
    <xf numFmtId="4" fontId="6" fillId="3" borderId="55" applyNumberFormat="0" applyProtection="0">
      <alignment horizontal="left" vertical="center" indent="1"/>
    </xf>
    <xf numFmtId="0" fontId="38" fillId="24" borderId="55" applyNumberFormat="0" applyAlignment="0" applyProtection="0"/>
    <xf numFmtId="0" fontId="2" fillId="0" borderId="59">
      <alignment horizontal="right"/>
    </xf>
    <xf numFmtId="0" fontId="2" fillId="0" borderId="55" applyNumberFormat="0" applyProtection="0">
      <alignment horizontal="left" vertical="center"/>
    </xf>
    <xf numFmtId="0" fontId="22" fillId="31" borderId="95" applyNumberFormat="0" applyFont="0" applyAlignment="0" applyProtection="0"/>
    <xf numFmtId="4" fontId="44" fillId="5" borderId="55" applyNumberFormat="0" applyProtection="0">
      <alignment horizontal="left" vertical="center" indent="1"/>
    </xf>
    <xf numFmtId="0" fontId="2" fillId="0" borderId="59">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5" borderId="55" applyNumberFormat="0" applyProtection="0">
      <alignment horizontal="right" vertical="center"/>
    </xf>
    <xf numFmtId="4" fontId="6" fillId="3" borderId="55" applyNumberFormat="0" applyProtection="0">
      <alignment vertical="center"/>
    </xf>
    <xf numFmtId="0" fontId="2" fillId="4" borderId="102" applyNumberFormat="0" applyProtection="0">
      <alignment horizontal="left" vertical="center" indent="1"/>
    </xf>
    <xf numFmtId="0" fontId="29" fillId="0" borderId="58">
      <alignment horizontal="left" vertical="center"/>
    </xf>
    <xf numFmtId="4" fontId="2" fillId="0" borderId="59"/>
    <xf numFmtId="0" fontId="2" fillId="0" borderId="59">
      <alignment horizontal="right"/>
    </xf>
    <xf numFmtId="4" fontId="6" fillId="5"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6" fillId="33" borderId="55" applyNumberFormat="0" applyProtection="0">
      <alignment horizontal="right" vertical="center"/>
    </xf>
    <xf numFmtId="4" fontId="2" fillId="0" borderId="59"/>
    <xf numFmtId="0" fontId="3" fillId="31" borderId="96" applyNumberFormat="0" applyFont="0" applyAlignment="0" applyProtection="0"/>
    <xf numFmtId="0" fontId="52" fillId="11" borderId="95" applyNumberFormat="0" applyAlignment="0" applyProtection="0"/>
    <xf numFmtId="0" fontId="20" fillId="24" borderId="95" applyNumberFormat="0" applyAlignment="0" applyProtection="0"/>
    <xf numFmtId="10" fontId="28" fillId="29" borderId="59" applyNumberFormat="0" applyBorder="0" applyAlignment="0" applyProtection="0"/>
    <xf numFmtId="0" fontId="50" fillId="0" borderId="100" applyNumberFormat="0" applyFill="0" applyAlignment="0" applyProtection="0"/>
    <xf numFmtId="0" fontId="2" fillId="4" borderId="55" applyNumberFormat="0" applyProtection="0">
      <alignment horizontal="left" vertical="center" indent="1"/>
    </xf>
    <xf numFmtId="0" fontId="2" fillId="0" borderId="55" applyNumberFormat="0" applyProtection="0">
      <alignment horizontal="left" vertical="center"/>
    </xf>
    <xf numFmtId="0" fontId="2" fillId="27" borderId="102" applyNumberFormat="0" applyProtection="0">
      <alignment horizontal="left" vertical="center" indent="1"/>
    </xf>
    <xf numFmtId="0" fontId="2" fillId="27" borderId="55" applyNumberFormat="0" applyProtection="0">
      <alignment horizontal="left" vertical="center" indent="1"/>
    </xf>
    <xf numFmtId="4" fontId="6" fillId="38" borderId="102" applyNumberFormat="0" applyProtection="0">
      <alignment horizontal="right" vertical="center"/>
    </xf>
    <xf numFmtId="0" fontId="2" fillId="4" borderId="55" applyNumberFormat="0" applyProtection="0">
      <alignment horizontal="left" vertical="center" indent="1"/>
    </xf>
    <xf numFmtId="0" fontId="2" fillId="4" borderId="102" applyNumberFormat="0" applyProtection="0">
      <alignment horizontal="left" vertical="center" indent="1"/>
    </xf>
    <xf numFmtId="4" fontId="6" fillId="5" borderId="55" applyNumberFormat="0" applyProtection="0">
      <alignment horizontal="right" vertical="center"/>
    </xf>
    <xf numFmtId="175" fontId="2" fillId="3" borderId="101" applyNumberFormat="0" applyFont="0" applyAlignment="0">
      <protection locked="0"/>
    </xf>
    <xf numFmtId="0" fontId="2" fillId="43" borderId="102"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4" fontId="2" fillId="0" borderId="101"/>
    <xf numFmtId="0" fontId="2" fillId="4" borderId="102" applyNumberFormat="0" applyProtection="0">
      <alignment horizontal="left" vertical="center" indent="1"/>
    </xf>
    <xf numFmtId="0" fontId="3" fillId="31" borderId="96" applyNumberFormat="0" applyFont="0" applyAlignment="0" applyProtection="0"/>
    <xf numFmtId="0" fontId="52" fillId="11" borderId="95" applyNumberFormat="0" applyAlignment="0" applyProtection="0"/>
    <xf numFmtId="4" fontId="6" fillId="32" borderId="55" applyNumberFormat="0" applyProtection="0">
      <alignment horizontal="right" vertical="center"/>
    </xf>
    <xf numFmtId="0" fontId="3" fillId="31" borderId="96" applyNumberFormat="0" applyFont="0" applyAlignment="0" applyProtection="0"/>
    <xf numFmtId="4" fontId="6" fillId="34" borderId="55" applyNumberFormat="0" applyProtection="0">
      <alignment horizontal="right" vertical="center"/>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0" fontId="38" fillId="24" borderId="55" applyNumberFormat="0" applyAlignment="0" applyProtection="0"/>
    <xf numFmtId="0" fontId="3" fillId="31" borderId="96" applyNumberFormat="0" applyFont="0" applyAlignment="0" applyProtection="0"/>
    <xf numFmtId="0" fontId="2" fillId="4" borderId="102" applyNumberFormat="0" applyProtection="0">
      <alignment horizontal="left" vertical="center" indent="1"/>
    </xf>
    <xf numFmtId="0" fontId="2" fillId="0" borderId="59"/>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3" fillId="2" borderId="59" applyNumberFormat="0" applyAlignment="0">
      <alignment horizontal="left"/>
    </xf>
    <xf numFmtId="175" fontId="2" fillId="3" borderId="59" applyNumberFormat="0" applyFont="0" applyAlignment="0">
      <protection locked="0"/>
    </xf>
    <xf numFmtId="0" fontId="52" fillId="11" borderId="95" applyNumberFormat="0" applyAlignment="0" applyProtection="0"/>
    <xf numFmtId="0" fontId="52" fillId="11" borderId="95" applyNumberFormat="0" applyAlignment="0" applyProtection="0"/>
    <xf numFmtId="175" fontId="2" fillId="3" borderId="59" applyNumberFormat="0" applyFont="0" applyAlignment="0">
      <protection locked="0"/>
    </xf>
    <xf numFmtId="4" fontId="44" fillId="43" borderId="55" applyNumberFormat="0" applyProtection="0">
      <alignment horizontal="left" vertical="center" indent="1"/>
    </xf>
    <xf numFmtId="0" fontId="2" fillId="0" borderId="59"/>
    <xf numFmtId="175" fontId="2" fillId="3" borderId="59" applyNumberFormat="0" applyFont="0" applyAlignment="0">
      <protection locked="0"/>
    </xf>
    <xf numFmtId="0" fontId="2" fillId="0" borderId="101">
      <alignment horizontal="right"/>
    </xf>
    <xf numFmtId="0" fontId="52" fillId="11" borderId="103" applyNumberFormat="0" applyAlignment="0" applyProtection="0"/>
    <xf numFmtId="175" fontId="2" fillId="3" borderId="101" applyNumberFormat="0" applyFont="0" applyAlignment="0">
      <protection locked="0"/>
    </xf>
    <xf numFmtId="175" fontId="2" fillId="3" borderId="59" applyNumberFormat="0" applyFont="0" applyAlignment="0">
      <protection locked="0"/>
    </xf>
    <xf numFmtId="4" fontId="2" fillId="0" borderId="59"/>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52" fillId="11" borderId="95" applyNumberFormat="0" applyAlignment="0" applyProtection="0"/>
    <xf numFmtId="175" fontId="2" fillId="3" borderId="59" applyNumberFormat="0" applyFont="0" applyAlignment="0">
      <protection locked="0"/>
    </xf>
    <xf numFmtId="0" fontId="2" fillId="0" borderId="55" applyNumberFormat="0" applyProtection="0">
      <alignment horizontal="lef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0" borderId="55" applyNumberFormat="0" applyProtection="0">
      <alignment horizontal="left" vertical="center"/>
    </xf>
    <xf numFmtId="0" fontId="2"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3" borderId="55" applyNumberFormat="0" applyProtection="0">
      <alignment horizontal="left" vertical="center" indent="1"/>
    </xf>
    <xf numFmtId="0" fontId="80" fillId="0" borderId="98" applyNumberFormat="0" applyFill="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4" fontId="44" fillId="43" borderId="102" applyNumberFormat="0" applyProtection="0">
      <alignment horizontal="left" vertical="center" indent="1"/>
    </xf>
    <xf numFmtId="0" fontId="3" fillId="31" borderId="104" applyNumberFormat="0" applyFont="0" applyAlignment="0" applyProtection="0"/>
    <xf numFmtId="0" fontId="2" fillId="27" borderId="102" applyNumberFormat="0" applyProtection="0">
      <alignment horizontal="left" vertical="center" indent="1"/>
    </xf>
    <xf numFmtId="4" fontId="44" fillId="5" borderId="102" applyNumberFormat="0" applyProtection="0">
      <alignment horizontal="left" vertical="center" indent="1"/>
    </xf>
    <xf numFmtId="4" fontId="2" fillId="0" borderId="101"/>
    <xf numFmtId="0" fontId="38" fillId="24" borderId="102" applyNumberFormat="0" applyAlignment="0" applyProtection="0"/>
    <xf numFmtId="175" fontId="2" fillId="3" borderId="101" applyNumberFormat="0" applyFont="0" applyAlignment="0">
      <protection locked="0"/>
    </xf>
    <xf numFmtId="0" fontId="2" fillId="4" borderId="55" applyNumberFormat="0" applyProtection="0">
      <alignment horizontal="left" vertical="center" indent="1"/>
    </xf>
    <xf numFmtId="0" fontId="2" fillId="4" borderId="102" applyNumberFormat="0" applyProtection="0">
      <alignment horizontal="left" vertical="center" indent="1"/>
    </xf>
    <xf numFmtId="0" fontId="2" fillId="0" borderId="101"/>
    <xf numFmtId="0" fontId="73" fillId="11" borderId="103" applyNumberFormat="0" applyAlignment="0" applyProtection="0"/>
    <xf numFmtId="0" fontId="80" fillId="0" borderId="91" applyNumberFormat="0" applyFill="0" applyAlignment="0" applyProtection="0"/>
    <xf numFmtId="4" fontId="6" fillId="5" borderId="55" applyNumberFormat="0" applyProtection="0">
      <alignment horizontal="left" vertical="center" indent="1"/>
    </xf>
    <xf numFmtId="0" fontId="2" fillId="27" borderId="102" applyNumberFormat="0" applyProtection="0">
      <alignment horizontal="left" vertical="center" indent="1"/>
    </xf>
    <xf numFmtId="0" fontId="2" fillId="0" borderId="101">
      <alignment horizontal="right"/>
    </xf>
    <xf numFmtId="0" fontId="2" fillId="0" borderId="101">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6" fillId="5" borderId="55" applyNumberFormat="0" applyProtection="0">
      <alignment horizontal="right" vertical="center"/>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40" borderId="55" applyNumberFormat="0" applyProtection="0">
      <alignment horizontal="right" vertical="center"/>
    </xf>
    <xf numFmtId="0" fontId="2" fillId="43" borderId="55" applyNumberFormat="0" applyProtection="0">
      <alignment horizontal="left" vertical="center" indent="1"/>
    </xf>
    <xf numFmtId="4" fontId="2" fillId="0" borderId="59"/>
    <xf numFmtId="4" fontId="2" fillId="0" borderId="59"/>
    <xf numFmtId="175" fontId="2" fillId="3" borderId="59" applyNumberFormat="0" applyFont="0" applyAlignment="0">
      <protection locked="0"/>
    </xf>
    <xf numFmtId="0" fontId="2" fillId="43" borderId="102"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0" fontId="3" fillId="31" borderId="96" applyNumberFormat="0" applyFont="0" applyAlignment="0" applyProtection="0"/>
    <xf numFmtId="0" fontId="2" fillId="0" borderId="59"/>
    <xf numFmtId="0" fontId="2" fillId="0" borderId="59"/>
    <xf numFmtId="0" fontId="52" fillId="11" borderId="95" applyNumberFormat="0" applyAlignment="0" applyProtection="0"/>
    <xf numFmtId="4" fontId="6" fillId="36" borderId="55" applyNumberFormat="0" applyProtection="0">
      <alignment horizontal="right" vertical="center"/>
    </xf>
    <xf numFmtId="0" fontId="3" fillId="2" borderId="59" applyNumberFormat="0" applyAlignment="0">
      <alignment horizontal="left"/>
    </xf>
    <xf numFmtId="0" fontId="3" fillId="2" borderId="59" applyNumberFormat="0" applyAlignment="0">
      <alignment horizontal="left"/>
    </xf>
    <xf numFmtId="4" fontId="2" fillId="0" borderId="101"/>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0" fontId="2" fillId="0" borderId="59">
      <alignment horizontal="right"/>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7" borderId="55" applyNumberFormat="0" applyProtection="0">
      <alignment horizontal="right" vertical="center"/>
    </xf>
    <xf numFmtId="4" fontId="41" fillId="3" borderId="55" applyNumberFormat="0" applyProtection="0">
      <alignment vertical="center"/>
    </xf>
    <xf numFmtId="4" fontId="2" fillId="0" borderId="59"/>
    <xf numFmtId="0" fontId="2" fillId="0" borderId="59">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44" fillId="43" borderId="102" applyNumberFormat="0" applyProtection="0">
      <alignment horizontal="left" vertical="center" indent="1"/>
    </xf>
    <xf numFmtId="4" fontId="2" fillId="0" borderId="59"/>
    <xf numFmtId="0" fontId="2" fillId="0" borderId="59">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2" fillId="0" borderId="59"/>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4" fontId="42" fillId="41" borderId="55" applyNumberFormat="0" applyProtection="0">
      <alignment horizontal="left" vertical="center" indent="1"/>
    </xf>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6" fillId="5" borderId="60" applyNumberFormat="0" applyProtection="0">
      <alignment horizontal="left" vertical="center" indent="1"/>
    </xf>
    <xf numFmtId="10" fontId="26" fillId="26" borderId="101" applyNumberFormat="0" applyFill="0" applyBorder="0" applyAlignment="0" applyProtection="0">
      <protection locked="0"/>
    </xf>
    <xf numFmtId="4" fontId="2" fillId="0" borderId="59"/>
    <xf numFmtId="4" fontId="2" fillId="0" borderId="59"/>
    <xf numFmtId="10" fontId="28" fillId="29" borderId="101" applyNumberFormat="0" applyBorder="0" applyAlignment="0" applyProtection="0"/>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0" fontId="26" fillId="26" borderId="59" applyNumberFormat="0" applyFill="0" applyBorder="0" applyAlignment="0" applyProtection="0">
      <protection locked="0"/>
    </xf>
    <xf numFmtId="0" fontId="3" fillId="31" borderId="96" applyNumberFormat="0" applyFont="0" applyAlignment="0" applyProtection="0"/>
    <xf numFmtId="0" fontId="3" fillId="31" borderId="96" applyNumberFormat="0" applyFon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27" borderId="102" applyNumberFormat="0" applyProtection="0">
      <alignment horizontal="left" vertical="center" indent="1"/>
    </xf>
    <xf numFmtId="0" fontId="2" fillId="0" borderId="101">
      <alignment horizontal="right"/>
    </xf>
    <xf numFmtId="10" fontId="28" fillId="29" borderId="101" applyNumberFormat="0" applyBorder="0" applyAlignment="0" applyProtection="0"/>
    <xf numFmtId="0" fontId="2" fillId="4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4" borderId="102" applyNumberFormat="0" applyProtection="0">
      <alignment horizontal="left" vertical="center" indent="1"/>
    </xf>
    <xf numFmtId="0" fontId="3" fillId="31" borderId="104" applyNumberFormat="0" applyFont="0" applyAlignment="0" applyProtection="0"/>
    <xf numFmtId="0" fontId="52" fillId="11"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0" fontId="2" fillId="0" borderId="102" applyNumberFormat="0" applyProtection="0">
      <alignment horizontal="left" vertical="center"/>
    </xf>
    <xf numFmtId="4" fontId="2" fillId="0" borderId="101"/>
    <xf numFmtId="0" fontId="2" fillId="27" borderId="102" applyNumberFormat="0" applyProtection="0">
      <alignment horizontal="left" vertical="center" indent="1"/>
    </xf>
    <xf numFmtId="0" fontId="2" fillId="43" borderId="102" applyNumberFormat="0" applyProtection="0">
      <alignment horizontal="left" vertical="center" indent="1"/>
    </xf>
    <xf numFmtId="4" fontId="2" fillId="0" borderId="101"/>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8" fillId="24" borderId="102"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2" fillId="31" borderId="103" applyNumberFormat="0" applyFont="0" applyAlignment="0" applyProtection="0"/>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0" fontId="2" fillId="31" borderId="96" applyNumberFormat="0" applyFont="0" applyAlignment="0" applyProtection="0"/>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0" fontId="2" fillId="31" borderId="96" applyNumberFormat="0" applyFont="0" applyAlignment="0" applyProtection="0"/>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1" fillId="0" borderId="0"/>
    <xf numFmtId="4" fontId="41" fillId="29" borderId="55" applyNumberFormat="0" applyProtection="0">
      <alignment vertical="center"/>
    </xf>
    <xf numFmtId="175" fontId="2" fillId="3" borderId="59" applyNumberFormat="0" applyFont="0" applyAlignment="0">
      <protection locked="0"/>
    </xf>
    <xf numFmtId="0" fontId="76" fillId="49" borderId="55" applyNumberFormat="0" applyAlignment="0" applyProtection="0"/>
    <xf numFmtId="0" fontId="3" fillId="2" borderId="59" applyNumberFormat="0" applyAlignment="0">
      <alignment horizontal="left"/>
    </xf>
    <xf numFmtId="0" fontId="1" fillId="0" borderId="0"/>
    <xf numFmtId="0" fontId="2" fillId="4" borderId="55" applyNumberFormat="0" applyProtection="0">
      <alignment horizontal="left" vertical="center" indent="1"/>
    </xf>
    <xf numFmtId="4" fontId="44" fillId="43" borderId="55" applyNumberFormat="0" applyProtection="0">
      <alignment horizontal="left" vertical="center" indent="1"/>
    </xf>
    <xf numFmtId="43" fontId="1" fillId="0" borderId="0" applyFont="0" applyFill="0" applyBorder="0" applyAlignment="0" applyProtection="0"/>
    <xf numFmtId="175" fontId="2" fillId="3" borderId="59" applyNumberFormat="0" applyFont="0" applyAlignment="0">
      <protection locked="0"/>
    </xf>
    <xf numFmtId="0" fontId="22" fillId="31" borderId="95" applyNumberFormat="0" applyFont="0" applyAlignment="0" applyProtection="0"/>
    <xf numFmtId="175" fontId="2" fillId="3" borderId="93" applyNumberFormat="0" applyFont="0" applyAlignment="0">
      <protection locked="0"/>
    </xf>
    <xf numFmtId="4" fontId="6" fillId="34" borderId="55" applyNumberFormat="0" applyProtection="0">
      <alignment horizontal="right" vertical="center"/>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4" fontId="6" fillId="3" borderId="55" applyNumberFormat="0" applyProtection="0">
      <alignment horizontal="left" vertical="center" indent="1"/>
    </xf>
    <xf numFmtId="0" fontId="2" fillId="44" borderId="55" applyNumberFormat="0" applyProtection="0">
      <alignment horizontal="left" vertical="center" indent="1"/>
    </xf>
    <xf numFmtId="0" fontId="2" fillId="0" borderId="59">
      <alignment horizontal="right"/>
    </xf>
    <xf numFmtId="0" fontId="2" fillId="0" borderId="59">
      <alignment horizontal="right"/>
    </xf>
    <xf numFmtId="0" fontId="76" fillId="49" borderId="55" applyNumberFormat="0" applyAlignment="0" applyProtection="0"/>
    <xf numFmtId="175" fontId="2" fillId="3" borderId="59" applyNumberFormat="0" applyFont="0" applyAlignment="0">
      <protection locked="0"/>
    </xf>
    <xf numFmtId="10" fontId="28" fillId="29" borderId="59" applyNumberFormat="0" applyBorder="0" applyAlignment="0" applyProtection="0"/>
    <xf numFmtId="0" fontId="2" fillId="0" borderId="59">
      <alignment horizontal="right"/>
    </xf>
    <xf numFmtId="0" fontId="20" fillId="24" borderId="95" applyNumberFormat="0" applyAlignment="0" applyProtection="0"/>
    <xf numFmtId="175" fontId="2" fillId="3" borderId="93" applyNumberFormat="0" applyFont="0" applyAlignment="0">
      <protection locked="0"/>
    </xf>
    <xf numFmtId="0" fontId="2" fillId="44" borderId="55" applyNumberFormat="0" applyProtection="0">
      <alignment horizontal="left" vertical="center" indent="1"/>
    </xf>
    <xf numFmtId="0" fontId="2" fillId="0" borderId="93"/>
    <xf numFmtId="0" fontId="2" fillId="0" borderId="59">
      <alignment horizontal="right"/>
    </xf>
    <xf numFmtId="0" fontId="2" fillId="0" borderId="59">
      <alignment horizontal="right"/>
    </xf>
    <xf numFmtId="4" fontId="6" fillId="33" borderId="55" applyNumberFormat="0" applyProtection="0">
      <alignment horizontal="right" vertical="center"/>
    </xf>
    <xf numFmtId="4" fontId="6" fillId="3" borderId="55" applyNumberFormat="0" applyProtection="0">
      <alignment horizontal="left" vertical="center" indent="1"/>
    </xf>
    <xf numFmtId="10" fontId="26" fillId="26" borderId="93" applyNumberFormat="0" applyFill="0" applyBorder="0" applyAlignment="0" applyProtection="0">
      <protection locked="0"/>
    </xf>
    <xf numFmtId="4" fontId="6" fillId="3" borderId="55" applyNumberFormat="0" applyProtection="0">
      <alignment vertical="center"/>
    </xf>
    <xf numFmtId="0" fontId="2" fillId="44" borderId="55" applyNumberFormat="0" applyProtection="0">
      <alignment horizontal="left" vertical="center" indent="1"/>
    </xf>
    <xf numFmtId="4" fontId="2" fillId="0" borderId="93"/>
    <xf numFmtId="0" fontId="2" fillId="0" borderId="93">
      <alignment horizontal="right"/>
    </xf>
    <xf numFmtId="0" fontId="66" fillId="49" borderId="95" applyNumberFormat="0" applyAlignment="0" applyProtection="0"/>
    <xf numFmtId="0" fontId="2" fillId="44" borderId="55" applyNumberFormat="0" applyProtection="0">
      <alignment horizontal="left" vertical="center" indent="1"/>
    </xf>
    <xf numFmtId="10" fontId="28" fillId="29" borderId="93" applyNumberFormat="0" applyBorder="0" applyAlignment="0" applyProtection="0"/>
    <xf numFmtId="4" fontId="44" fillId="5"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175" fontId="2" fillId="3" borderId="59" applyNumberFormat="0" applyFont="0" applyAlignment="0">
      <protection locked="0"/>
    </xf>
    <xf numFmtId="10" fontId="26" fillId="26" borderId="59" applyNumberFormat="0" applyFill="0" applyBorder="0" applyAlignment="0" applyProtection="0">
      <protection locked="0"/>
    </xf>
    <xf numFmtId="4" fontId="2" fillId="0" borderId="93"/>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59" applyNumberFormat="0" applyFont="0" applyAlignment="0">
      <protection locked="0"/>
    </xf>
    <xf numFmtId="4" fontId="2" fillId="0" borderId="59"/>
    <xf numFmtId="10" fontId="28" fillId="29" borderId="59" applyNumberFormat="0" applyBorder="0" applyAlignment="0" applyProtection="0"/>
    <xf numFmtId="0" fontId="2" fillId="0" borderId="93">
      <alignment horizontal="right"/>
    </xf>
    <xf numFmtId="0" fontId="2" fillId="27" borderId="55" applyNumberFormat="0" applyProtection="0">
      <alignment horizontal="left" vertical="center" indent="1"/>
    </xf>
    <xf numFmtId="175" fontId="2" fillId="3" borderId="93" applyNumberFormat="0" applyFont="0" applyAlignment="0">
      <protection locked="0"/>
    </xf>
    <xf numFmtId="4" fontId="2" fillId="0" borderId="93"/>
    <xf numFmtId="0" fontId="2" fillId="43"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3" fillId="31" borderId="96" applyNumberFormat="0" applyFont="0" applyAlignment="0" applyProtection="0"/>
    <xf numFmtId="175" fontId="2" fillId="3" borderId="93" applyNumberFormat="0" applyFont="0" applyAlignment="0">
      <protection locked="0"/>
    </xf>
    <xf numFmtId="0" fontId="50" fillId="0" borderId="100" applyNumberFormat="0" applyFill="0" applyAlignment="0" applyProtection="0"/>
    <xf numFmtId="175" fontId="2" fillId="3" borderId="93" applyNumberFormat="0" applyFont="0" applyAlignment="0">
      <protection locked="0"/>
    </xf>
    <xf numFmtId="0" fontId="2" fillId="0" borderId="93"/>
    <xf numFmtId="0" fontId="2" fillId="0" borderId="93">
      <alignment horizontal="right"/>
    </xf>
    <xf numFmtId="0" fontId="2" fillId="0" borderId="59">
      <alignment horizontal="right"/>
    </xf>
    <xf numFmtId="0" fontId="2" fillId="0" borderId="59"/>
    <xf numFmtId="4" fontId="6" fillId="5" borderId="60" applyNumberFormat="0" applyProtection="0">
      <alignment horizontal="left" vertical="center" indent="1"/>
    </xf>
    <xf numFmtId="4"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175" fontId="2" fillId="3" borderId="93" applyNumberFormat="0" applyFont="0" applyAlignment="0">
      <protection locked="0"/>
    </xf>
    <xf numFmtId="4" fontId="6" fillId="5" borderId="55" applyNumberFormat="0" applyProtection="0">
      <alignment horizontal="right" vertical="center"/>
    </xf>
    <xf numFmtId="0" fontId="2" fillId="0" borderId="93">
      <alignment horizontal="right"/>
    </xf>
    <xf numFmtId="175" fontId="2" fillId="3" borderId="93" applyNumberFormat="0" applyFont="0" applyAlignment="0">
      <protection locked="0"/>
    </xf>
    <xf numFmtId="0" fontId="2" fillId="4" borderId="55" applyNumberFormat="0" applyProtection="0">
      <alignment horizontal="left" vertical="center" indent="1"/>
    </xf>
    <xf numFmtId="0" fontId="2" fillId="0" borderId="93">
      <alignment horizontal="right"/>
    </xf>
    <xf numFmtId="4" fontId="2" fillId="0" borderId="93"/>
    <xf numFmtId="175" fontId="2" fillId="3" borderId="93" applyNumberFormat="0" applyFont="0" applyAlignment="0">
      <protection locked="0"/>
    </xf>
    <xf numFmtId="0" fontId="2" fillId="0" borderId="55" applyNumberFormat="0" applyProtection="0">
      <alignment horizontal="left" vertical="center"/>
    </xf>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44" fillId="43" borderId="55" applyNumberFormat="0" applyProtection="0">
      <alignment horizontal="left" vertical="center" indent="1"/>
    </xf>
    <xf numFmtId="0" fontId="2" fillId="4" borderId="55" applyNumberFormat="0" applyProtection="0">
      <alignment horizontal="left" vertical="center" indent="1"/>
    </xf>
    <xf numFmtId="4" fontId="6" fillId="38" borderId="55" applyNumberFormat="0" applyProtection="0">
      <alignment horizontal="right" vertical="center"/>
    </xf>
    <xf numFmtId="0" fontId="38" fillId="24" borderId="55" applyNumberFormat="0" applyAlignment="0" applyProtection="0"/>
    <xf numFmtId="0" fontId="29" fillId="0" borderId="90">
      <alignment horizontal="left" vertical="center"/>
    </xf>
    <xf numFmtId="10" fontId="26" fillId="26" borderId="93" applyNumberFormat="0" applyFill="0" applyBorder="0" applyAlignment="0" applyProtection="0">
      <protection locked="0"/>
    </xf>
    <xf numFmtId="175" fontId="2" fillId="3" borderId="59" applyNumberFormat="0" applyFont="0" applyAlignment="0">
      <protection locked="0"/>
    </xf>
    <xf numFmtId="175" fontId="2" fillId="3" borderId="59" applyNumberFormat="0" applyFont="0" applyAlignment="0">
      <protection locked="0"/>
    </xf>
    <xf numFmtId="0" fontId="29" fillId="0" borderId="58">
      <alignment horizontal="left" vertical="center"/>
    </xf>
    <xf numFmtId="0" fontId="3" fillId="31" borderId="96" applyNumberFormat="0" applyFont="0" applyAlignment="0" applyProtection="0"/>
    <xf numFmtId="0" fontId="52" fillId="11" borderId="95" applyNumberForma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6" fillId="3" borderId="55" applyNumberFormat="0" applyProtection="0">
      <alignment horizontal="left" vertical="center" indent="1"/>
    </xf>
    <xf numFmtId="10" fontId="26" fillId="26" borderId="59" applyNumberFormat="0" applyFill="0" applyBorder="0" applyAlignment="0" applyProtection="0">
      <protection locked="0"/>
    </xf>
    <xf numFmtId="4" fontId="2" fillId="0" borderId="59"/>
    <xf numFmtId="175" fontId="2" fillId="3" borderId="59" applyNumberFormat="0" applyFont="0" applyAlignment="0">
      <protection locked="0"/>
    </xf>
    <xf numFmtId="4" fontId="6" fillId="3" borderId="55" applyNumberFormat="0" applyProtection="0">
      <alignment vertical="center"/>
    </xf>
    <xf numFmtId="0" fontId="2" fillId="43"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5" applyNumberFormat="0" applyProtection="0">
      <alignment horizontal="left" vertical="center"/>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4" fontId="6" fillId="0" borderId="55" applyNumberFormat="0" applyProtection="0">
      <alignment horizontal="right" vertical="center"/>
    </xf>
    <xf numFmtId="4" fontId="44" fillId="5" borderId="55" applyNumberFormat="0" applyProtection="0">
      <alignment horizontal="left" vertical="center" indent="1"/>
    </xf>
    <xf numFmtId="4" fontId="2" fillId="0" borderId="59"/>
    <xf numFmtId="4" fontId="2" fillId="0" borderId="93"/>
    <xf numFmtId="0" fontId="52" fillId="11" borderId="95" applyNumberFormat="0" applyAlignment="0" applyProtection="0"/>
    <xf numFmtId="0" fontId="2" fillId="4" borderId="55" applyNumberFormat="0" applyProtection="0">
      <alignment horizontal="left" vertical="center" indent="1"/>
    </xf>
    <xf numFmtId="0" fontId="50" fillId="0" borderId="66" applyNumberFormat="0" applyFill="0" applyAlignment="0" applyProtection="0"/>
    <xf numFmtId="0" fontId="2" fillId="0" borderId="55" applyNumberFormat="0" applyProtection="0">
      <alignment horizontal="left" vertical="center"/>
    </xf>
    <xf numFmtId="175" fontId="2" fillId="3" borderId="93" applyNumberFormat="0" applyFont="0" applyAlignment="0">
      <protection locked="0"/>
    </xf>
    <xf numFmtId="43" fontId="1" fillId="0" borderId="0" applyFont="0" applyFill="0" applyBorder="0" applyAlignment="0" applyProtection="0"/>
    <xf numFmtId="0" fontId="1" fillId="0" borderId="0"/>
    <xf numFmtId="4" fontId="6" fillId="35" borderId="55" applyNumberFormat="0" applyProtection="0">
      <alignment horizontal="right" vertical="center"/>
    </xf>
    <xf numFmtId="0" fontId="2" fillId="4" borderId="55" applyNumberFormat="0" applyProtection="0">
      <alignment horizontal="left" vertical="center" indent="1"/>
    </xf>
    <xf numFmtId="175" fontId="2" fillId="3" borderId="59" applyNumberFormat="0" applyFont="0" applyAlignment="0">
      <protection locked="0"/>
    </xf>
    <xf numFmtId="4" fontId="44" fillId="43" borderId="55" applyNumberFormat="0" applyProtection="0">
      <alignment horizontal="left" vertical="center" indent="1"/>
    </xf>
    <xf numFmtId="0" fontId="38" fillId="24" borderId="55" applyNumberFormat="0" applyAlignment="0" applyProtection="0"/>
    <xf numFmtId="10" fontId="28" fillId="29" borderId="59" applyNumberFormat="0" applyBorder="0" applyAlignment="0" applyProtection="0"/>
    <xf numFmtId="0" fontId="66" fillId="49" borderId="95" applyNumberFormat="0" applyAlignment="0" applyProtection="0"/>
    <xf numFmtId="4" fontId="2" fillId="0" borderId="93"/>
    <xf numFmtId="175" fontId="2" fillId="3" borderId="93" applyNumberFormat="0" applyFont="0" applyAlignment="0">
      <protection locked="0"/>
    </xf>
    <xf numFmtId="0" fontId="3" fillId="31" borderId="96" applyNumberFormat="0" applyFont="0" applyAlignment="0" applyProtection="0"/>
    <xf numFmtId="0" fontId="2" fillId="27" borderId="55" applyNumberFormat="0" applyProtection="0">
      <alignment horizontal="left" vertical="center" indent="1"/>
    </xf>
    <xf numFmtId="4" fontId="41" fillId="5" borderId="55" applyNumberFormat="0" applyProtection="0">
      <alignment horizontal="right" vertical="center"/>
    </xf>
    <xf numFmtId="175" fontId="2" fillId="3" borderId="59" applyNumberFormat="0" applyFont="0" applyAlignment="0">
      <protection locked="0"/>
    </xf>
    <xf numFmtId="10" fontId="26" fillId="26" borderId="93" applyNumberFormat="0" applyFill="0" applyBorder="0" applyAlignment="0" applyProtection="0">
      <protection locked="0"/>
    </xf>
    <xf numFmtId="4" fontId="42" fillId="41"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175" fontId="2" fillId="3" borderId="93" applyNumberFormat="0" applyFont="0" applyAlignment="0">
      <protection locked="0"/>
    </xf>
    <xf numFmtId="4" fontId="2" fillId="0" borderId="93"/>
    <xf numFmtId="175" fontId="2" fillId="3" borderId="93" applyNumberFormat="0" applyFont="0" applyAlignment="0">
      <protection locked="0"/>
    </xf>
    <xf numFmtId="0" fontId="2" fillId="4" borderId="55" applyNumberFormat="0" applyProtection="0">
      <alignment horizontal="left" vertical="center" indent="1"/>
    </xf>
    <xf numFmtId="0" fontId="2" fillId="44" borderId="55" applyNumberFormat="0" applyProtection="0">
      <alignment horizontal="left" vertical="center" indent="1"/>
    </xf>
    <xf numFmtId="0" fontId="73" fillId="11" borderId="95" applyNumberFormat="0" applyAlignment="0" applyProtection="0"/>
    <xf numFmtId="4" fontId="6" fillId="0" borderId="55" applyNumberFormat="0" applyProtection="0">
      <alignment horizontal="right" vertical="center"/>
    </xf>
    <xf numFmtId="0" fontId="2" fillId="0" borderId="59">
      <alignment horizontal="right"/>
    </xf>
    <xf numFmtId="0" fontId="3" fillId="31" borderId="96" applyNumberFormat="0" applyFont="0" applyAlignment="0" applyProtection="0"/>
    <xf numFmtId="10" fontId="28" fillId="29" borderId="93" applyNumberFormat="0" applyBorder="0" applyAlignment="0" applyProtection="0"/>
    <xf numFmtId="4" fontId="6" fillId="40" borderId="55" applyNumberFormat="0" applyProtection="0">
      <alignment horizontal="right" vertical="center"/>
    </xf>
    <xf numFmtId="0" fontId="1" fillId="0" borderId="0"/>
    <xf numFmtId="0" fontId="2" fillId="0" borderId="93">
      <alignment horizontal="right"/>
    </xf>
    <xf numFmtId="175" fontId="2" fillId="3" borderId="59" applyNumberFormat="0" applyFont="0" applyAlignment="0">
      <protection locked="0"/>
    </xf>
    <xf numFmtId="0" fontId="1" fillId="0" borderId="0"/>
    <xf numFmtId="0" fontId="2" fillId="4" borderId="55" applyNumberFormat="0" applyProtection="0">
      <alignment horizontal="left" vertical="center" indent="1"/>
    </xf>
    <xf numFmtId="0" fontId="2" fillId="0" borderId="5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6" fillId="5" borderId="55"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175" fontId="2" fillId="3" borderId="93" applyNumberFormat="0" applyFont="0" applyAlignment="0">
      <protection locked="0"/>
    </xf>
    <xf numFmtId="0" fontId="3" fillId="31" borderId="96" applyNumberFormat="0" applyFont="0" applyAlignment="0" applyProtection="0"/>
    <xf numFmtId="0" fontId="2" fillId="0" borderId="59">
      <alignment horizontal="right"/>
    </xf>
    <xf numFmtId="0" fontId="52" fillId="11" borderId="95" applyNumberFormat="0" applyAlignment="0" applyProtection="0"/>
    <xf numFmtId="0" fontId="2" fillId="0" borderId="59">
      <alignment horizontal="right"/>
    </xf>
    <xf numFmtId="0" fontId="2" fillId="4" borderId="55" applyNumberFormat="0" applyProtection="0">
      <alignment horizontal="left" vertical="center" indent="1"/>
    </xf>
    <xf numFmtId="0" fontId="2" fillId="0" borderId="93">
      <alignment horizontal="right"/>
    </xf>
    <xf numFmtId="4" fontId="2" fillId="0" borderId="93"/>
    <xf numFmtId="0" fontId="2" fillId="44" borderId="55" applyNumberFormat="0" applyProtection="0">
      <alignment horizontal="left" vertical="center" indent="1"/>
    </xf>
    <xf numFmtId="0" fontId="52" fillId="11" borderId="95" applyNumberFormat="0" applyAlignment="0" applyProtection="0"/>
    <xf numFmtId="4" fontId="2" fillId="0" borderId="93"/>
    <xf numFmtId="4" fontId="2" fillId="0" borderId="93"/>
    <xf numFmtId="0" fontId="2" fillId="0" borderId="59">
      <alignment horizontal="right"/>
    </xf>
    <xf numFmtId="175" fontId="2" fillId="3" borderId="93" applyNumberFormat="0" applyFont="0" applyAlignment="0">
      <protection locked="0"/>
    </xf>
    <xf numFmtId="0" fontId="2" fillId="44" borderId="55" applyNumberFormat="0" applyProtection="0">
      <alignment horizontal="left" vertical="center" indent="1"/>
    </xf>
    <xf numFmtId="0" fontId="2" fillId="4" borderId="55" applyNumberFormat="0" applyProtection="0">
      <alignment horizontal="left" vertical="center" indent="1"/>
    </xf>
    <xf numFmtId="0" fontId="3" fillId="2" borderId="93" applyNumberFormat="0" applyAlignment="0">
      <alignment horizontal="left"/>
    </xf>
    <xf numFmtId="0" fontId="2" fillId="0" borderId="59">
      <alignment horizontal="right"/>
    </xf>
    <xf numFmtId="0" fontId="2" fillId="43" borderId="55" applyNumberFormat="0" applyProtection="0">
      <alignment horizontal="left" vertical="center" indent="1"/>
    </xf>
    <xf numFmtId="0" fontId="2" fillId="43" borderId="55" applyNumberFormat="0" applyProtection="0">
      <alignment horizontal="left" vertical="center" indent="1"/>
    </xf>
    <xf numFmtId="175" fontId="2" fillId="3" borderId="93" applyNumberFormat="0" applyFont="0" applyAlignment="0">
      <protection locked="0"/>
    </xf>
    <xf numFmtId="4" fontId="2" fillId="0" borderId="59"/>
    <xf numFmtId="4" fontId="44" fillId="5" borderId="55" applyNumberFormat="0" applyProtection="0">
      <alignment horizontal="left" vertical="center" indent="1"/>
    </xf>
    <xf numFmtId="10" fontId="26" fillId="26" borderId="59" applyNumberFormat="0" applyFill="0" applyBorder="0" applyAlignment="0" applyProtection="0">
      <protection locked="0"/>
    </xf>
    <xf numFmtId="0" fontId="2" fillId="4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4" fontId="6" fillId="37" borderId="55" applyNumberFormat="0" applyProtection="0">
      <alignment horizontal="right" vertical="center"/>
    </xf>
    <xf numFmtId="0" fontId="2" fillId="0" borderId="59">
      <alignment horizontal="right"/>
    </xf>
    <xf numFmtId="0" fontId="3" fillId="2" borderId="93" applyNumberFormat="0" applyAlignment="0">
      <alignment horizontal="left"/>
    </xf>
    <xf numFmtId="175" fontId="2" fillId="3" borderId="59" applyNumberFormat="0" applyFont="0" applyAlignment="0">
      <protection locked="0"/>
    </xf>
    <xf numFmtId="0" fontId="20" fillId="24" borderId="95" applyNumberFormat="0" applyAlignment="0" applyProtection="0"/>
    <xf numFmtId="0" fontId="2" fillId="0" borderId="93">
      <alignment horizontal="right"/>
    </xf>
    <xf numFmtId="175" fontId="2" fillId="3" borderId="93" applyNumberFormat="0" applyFont="0" applyAlignment="0">
      <protection locked="0"/>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59"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59"/>
    <xf numFmtId="0" fontId="2" fillId="4" borderId="55" applyNumberFormat="0" applyProtection="0">
      <alignment horizontal="left" vertical="center" indent="1"/>
    </xf>
    <xf numFmtId="0" fontId="2" fillId="0" borderId="59"/>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0" fontId="2" fillId="0" borderId="59">
      <alignment horizontal="right"/>
    </xf>
    <xf numFmtId="0" fontId="1" fillId="0" borderId="0"/>
    <xf numFmtId="0" fontId="2" fillId="27" borderId="55" applyNumberFormat="0" applyProtection="0">
      <alignment horizontal="left" vertical="center" indent="1"/>
    </xf>
    <xf numFmtId="0" fontId="1" fillId="0" borderId="0"/>
    <xf numFmtId="175" fontId="2" fillId="3" borderId="59" applyNumberFormat="0" applyFont="0" applyAlignment="0">
      <protection locked="0"/>
    </xf>
    <xf numFmtId="175" fontId="2" fillId="3" borderId="93" applyNumberFormat="0" applyFont="0" applyAlignment="0">
      <protection locked="0"/>
    </xf>
    <xf numFmtId="0" fontId="2" fillId="0" borderId="59">
      <alignment horizontal="right"/>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0" fontId="2" fillId="43" borderId="55" applyNumberFormat="0" applyProtection="0">
      <alignment horizontal="left" vertical="center" indent="1"/>
    </xf>
    <xf numFmtId="4" fontId="2" fillId="0" borderId="59"/>
    <xf numFmtId="175" fontId="2" fillId="3" borderId="59" applyNumberFormat="0" applyFont="0" applyAlignment="0">
      <protection locked="0"/>
    </xf>
    <xf numFmtId="10" fontId="28" fillId="29" borderId="59" applyNumberFormat="0" applyBorder="0" applyAlignment="0" applyProtection="0"/>
    <xf numFmtId="0" fontId="29" fillId="0" borderId="58">
      <alignment horizontal="left" vertical="center"/>
    </xf>
    <xf numFmtId="10" fontId="26" fillId="26" borderId="59" applyNumberFormat="0" applyFill="0" applyBorder="0" applyAlignment="0" applyProtection="0">
      <protection locked="0"/>
    </xf>
    <xf numFmtId="175" fontId="2" fillId="3" borderId="93" applyNumberFormat="0" applyFont="0" applyAlignment="0">
      <protection locked="0"/>
    </xf>
    <xf numFmtId="0" fontId="80" fillId="0" borderId="91" applyNumberFormat="0" applyFill="0" applyAlignment="0" applyProtection="0"/>
    <xf numFmtId="0" fontId="3" fillId="31" borderId="96" applyNumberFormat="0" applyFont="0" applyAlignment="0" applyProtection="0"/>
    <xf numFmtId="175" fontId="2" fillId="3" borderId="93" applyNumberFormat="0" applyFont="0" applyAlignment="0">
      <protection locked="0"/>
    </xf>
    <xf numFmtId="4" fontId="6" fillId="40" borderId="55" applyNumberFormat="0" applyProtection="0">
      <alignment horizontal="right" vertical="center"/>
    </xf>
    <xf numFmtId="0" fontId="3" fillId="31" borderId="96" applyNumberFormat="0" applyFont="0" applyAlignment="0" applyProtection="0"/>
    <xf numFmtId="0" fontId="2" fillId="44" borderId="55" applyNumberFormat="0" applyProtection="0">
      <alignment horizontal="left" vertical="center" indent="1"/>
    </xf>
    <xf numFmtId="0" fontId="73" fillId="11" borderId="95" applyNumberFormat="0" applyAlignment="0" applyProtection="0"/>
    <xf numFmtId="4" fontId="2" fillId="0" borderId="93"/>
    <xf numFmtId="0" fontId="2" fillId="0" borderId="93">
      <alignment horizontal="right"/>
    </xf>
    <xf numFmtId="175" fontId="2" fillId="3" borderId="59" applyNumberFormat="0" applyFont="0" applyAlignment="0">
      <protection locked="0"/>
    </xf>
    <xf numFmtId="0" fontId="2" fillId="0" borderId="93"/>
    <xf numFmtId="0"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0" fontId="2" fillId="27" borderId="55" applyNumberFormat="0" applyProtection="0">
      <alignment horizontal="left" vertical="center" indent="1"/>
    </xf>
    <xf numFmtId="175" fontId="2" fillId="3" borderId="93" applyNumberFormat="0" applyFont="0" applyAlignment="0">
      <protection locked="0"/>
    </xf>
    <xf numFmtId="175" fontId="2" fillId="3" borderId="59"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10" fontId="28" fillId="29" borderId="93" applyNumberFormat="0" applyBorder="0" applyAlignment="0" applyProtection="0"/>
    <xf numFmtId="0" fontId="3" fillId="31" borderId="96" applyNumberFormat="0" applyFont="0" applyAlignment="0" applyProtection="0"/>
    <xf numFmtId="0" fontId="1" fillId="0" borderId="0"/>
    <xf numFmtId="9" fontId="1" fillId="0" borderId="0" applyFont="0" applyFill="0" applyBorder="0" applyAlignment="0" applyProtection="0"/>
    <xf numFmtId="4" fontId="2" fillId="0" borderId="93"/>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0" fontId="2" fillId="4" borderId="55" applyNumberFormat="0" applyProtection="0">
      <alignment horizontal="left" vertical="center" indent="1"/>
    </xf>
    <xf numFmtId="175" fontId="2" fillId="3" borderId="93" applyNumberFormat="0" applyFont="0" applyAlignment="0">
      <protection locked="0"/>
    </xf>
    <xf numFmtId="0" fontId="52" fillId="11" borderId="95" applyNumberFormat="0" applyAlignment="0" applyProtection="0"/>
    <xf numFmtId="4" fontId="6" fillId="0" borderId="55" applyNumberFormat="0" applyProtection="0">
      <alignment horizontal="right" vertical="center"/>
    </xf>
    <xf numFmtId="0" fontId="2" fillId="4" borderId="55" applyNumberFormat="0" applyProtection="0">
      <alignment horizontal="left" vertical="center" indent="1"/>
    </xf>
    <xf numFmtId="4" fontId="44" fillId="5" borderId="55" applyNumberFormat="0" applyProtection="0">
      <alignment horizontal="left" vertical="center" indent="1"/>
    </xf>
    <xf numFmtId="4" fontId="41" fillId="3" borderId="55" applyNumberFormat="0" applyProtection="0">
      <alignment vertical="center"/>
    </xf>
    <xf numFmtId="0" fontId="80" fillId="0" borderId="91" applyNumberFormat="0" applyFill="0" applyAlignment="0" applyProtection="0"/>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4" fontId="2" fillId="0" borderId="59"/>
    <xf numFmtId="0" fontId="2" fillId="0" borderId="59">
      <alignment horizontal="right"/>
    </xf>
    <xf numFmtId="175" fontId="2" fillId="3" borderId="59" applyNumberFormat="0" applyFont="0" applyAlignment="0">
      <protection locked="0"/>
    </xf>
    <xf numFmtId="0" fontId="80" fillId="0" borderId="91" applyNumberFormat="0" applyFill="0" applyAlignment="0" applyProtection="0"/>
    <xf numFmtId="4" fontId="6" fillId="33" borderId="55" applyNumberFormat="0" applyProtection="0">
      <alignment horizontal="righ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38" fillId="24" borderId="55" applyNumberFormat="0" applyAlignment="0" applyProtection="0"/>
    <xf numFmtId="0" fontId="2" fillId="0" borderId="93">
      <alignment horizontal="right"/>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0" borderId="93">
      <alignment horizontal="right"/>
    </xf>
    <xf numFmtId="4" fontId="2" fillId="0" borderId="93"/>
    <xf numFmtId="4" fontId="6" fillId="0" borderId="55" applyNumberFormat="0" applyProtection="0">
      <alignment horizontal="right" vertical="center"/>
    </xf>
    <xf numFmtId="175" fontId="2" fillId="3" borderId="93" applyNumberFormat="0" applyFont="0" applyAlignment="0">
      <protection locked="0"/>
    </xf>
    <xf numFmtId="0" fontId="2" fillId="0" borderId="93"/>
    <xf numFmtId="175" fontId="2" fillId="3" borderId="93" applyNumberFormat="0" applyFont="0" applyAlignment="0">
      <protection locked="0"/>
    </xf>
    <xf numFmtId="0" fontId="3" fillId="2" borderId="93" applyNumberFormat="0" applyAlignment="0">
      <alignment horizontal="left"/>
    </xf>
    <xf numFmtId="0" fontId="2" fillId="0" borderId="93"/>
    <xf numFmtId="4" fontId="6" fillId="32" borderId="55" applyNumberFormat="0" applyProtection="0">
      <alignment horizontal="right" vertical="center"/>
    </xf>
    <xf numFmtId="0" fontId="2"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0" fontId="3" fillId="31" borderId="96" applyNumberFormat="0" applyFont="0" applyAlignment="0" applyProtection="0"/>
    <xf numFmtId="4" fontId="41" fillId="29" borderId="55" applyNumberFormat="0" applyProtection="0">
      <alignment vertical="center"/>
    </xf>
    <xf numFmtId="0" fontId="2" fillId="27" borderId="55" applyNumberFormat="0" applyProtection="0">
      <alignment horizontal="left" vertical="center" indent="1"/>
    </xf>
    <xf numFmtId="0" fontId="38" fillId="24" borderId="55" applyNumberFormat="0" applyAlignment="0" applyProtection="0"/>
    <xf numFmtId="175" fontId="2" fillId="3" borderId="93" applyNumberFormat="0" applyFont="0" applyAlignment="0">
      <protection locked="0"/>
    </xf>
    <xf numFmtId="0" fontId="29" fillId="0" borderId="90">
      <alignment horizontal="left" vertical="center"/>
    </xf>
    <xf numFmtId="0" fontId="3" fillId="31" borderId="96" applyNumberFormat="0" applyFont="0" applyAlignment="0" applyProtection="0"/>
    <xf numFmtId="0" fontId="20" fillId="24" borderId="95" applyNumberFormat="0" applyAlignment="0" applyProtection="0"/>
    <xf numFmtId="0" fontId="38" fillId="24" borderId="55" applyNumberFormat="0" applyAlignment="0" applyProtection="0"/>
    <xf numFmtId="0" fontId="52" fillId="11" borderId="95" applyNumberFormat="0" applyAlignment="0" applyProtection="0"/>
    <xf numFmtId="0" fontId="2" fillId="4" borderId="55" applyNumberFormat="0" applyProtection="0">
      <alignment horizontal="left" vertical="center" indent="1"/>
    </xf>
    <xf numFmtId="4" fontId="41" fillId="5" borderId="55" applyNumberFormat="0" applyProtection="0">
      <alignment horizontal="right" vertical="center"/>
    </xf>
    <xf numFmtId="4" fontId="6" fillId="29"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3" fillId="31" borderId="96" applyNumberFormat="0" applyFont="0" applyAlignment="0" applyProtection="0"/>
    <xf numFmtId="0" fontId="2" fillId="0" borderId="93">
      <alignment horizontal="right"/>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38" borderId="55" applyNumberFormat="0" applyProtection="0">
      <alignment horizontal="right" vertical="center"/>
    </xf>
    <xf numFmtId="4" fontId="6" fillId="33" borderId="55" applyNumberFormat="0" applyProtection="0">
      <alignment horizontal="right" vertical="center"/>
    </xf>
    <xf numFmtId="4" fontId="6" fillId="3" borderId="55" applyNumberFormat="0" applyProtection="0">
      <alignment horizontal="left" vertical="center" indent="1"/>
    </xf>
    <xf numFmtId="10" fontId="26" fillId="26" borderId="93" applyNumberFormat="0" applyFill="0" applyBorder="0" applyAlignment="0" applyProtection="0">
      <protection locked="0"/>
    </xf>
    <xf numFmtId="0" fontId="80" fillId="0" borderId="91" applyNumberFormat="0" applyFill="0" applyAlignment="0" applyProtection="0"/>
    <xf numFmtId="4" fontId="2" fillId="0" borderId="93"/>
    <xf numFmtId="4" fontId="2" fillId="0" borderId="93"/>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4" fontId="6" fillId="3" borderId="55" applyNumberFormat="0" applyProtection="0">
      <alignment vertical="center"/>
    </xf>
    <xf numFmtId="0" fontId="2" fillId="43"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95" applyNumberFormat="0" applyAlignment="0" applyProtection="0"/>
    <xf numFmtId="0" fontId="2" fillId="0" borderId="93">
      <alignment horizontal="right"/>
    </xf>
    <xf numFmtId="0" fontId="3" fillId="31" borderId="96" applyNumberFormat="0" applyFont="0" applyAlignment="0" applyProtection="0"/>
    <xf numFmtId="4" fontId="2" fillId="0" borderId="93"/>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55" applyNumberFormat="0" applyProtection="0">
      <alignment horizontal="left" vertical="center"/>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73" fillId="11" borderId="95" applyNumberFormat="0" applyAlignment="0" applyProtection="0"/>
    <xf numFmtId="175" fontId="2" fillId="3" borderId="93" applyNumberFormat="0" applyFont="0" applyAlignment="0">
      <protection locked="0"/>
    </xf>
    <xf numFmtId="4" fontId="6" fillId="0" borderId="55" applyNumberFormat="0" applyProtection="0">
      <alignment horizontal="right" vertical="center"/>
    </xf>
    <xf numFmtId="0" fontId="2" fillId="0" borderId="93">
      <alignment horizontal="right"/>
    </xf>
    <xf numFmtId="0" fontId="2" fillId="0" borderId="93">
      <alignment horizontal="right"/>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80" fillId="0" borderId="91" applyNumberFormat="0" applyFill="0" applyAlignment="0" applyProtection="0"/>
    <xf numFmtId="10" fontId="28" fillId="29" borderId="93" applyNumberFormat="0" applyBorder="0" applyAlignment="0" applyProtection="0"/>
    <xf numFmtId="4" fontId="41" fillId="3" borderId="55" applyNumberFormat="0" applyProtection="0">
      <alignment vertical="center"/>
    </xf>
    <xf numFmtId="4" fontId="6" fillId="40" borderId="55" applyNumberFormat="0" applyProtection="0">
      <alignment horizontal="right" vertical="center"/>
    </xf>
    <xf numFmtId="4" fontId="44" fillId="5"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41" fillId="29" borderId="55" applyNumberFormat="0" applyProtection="0">
      <alignmen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52" fillId="11" borderId="95" applyNumberFormat="0" applyAlignment="0" applyProtection="0"/>
    <xf numFmtId="0" fontId="38" fillId="24" borderId="55" applyNumberFormat="0" applyAlignment="0" applyProtection="0"/>
    <xf numFmtId="0" fontId="3" fillId="31" borderId="96" applyNumberFormat="0" applyFont="0" applyAlignment="0" applyProtection="0"/>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3" fillId="31" borderId="96" applyNumberFormat="0" applyFont="0" applyAlignment="0" applyProtection="0"/>
    <xf numFmtId="0" fontId="2" fillId="0" borderId="55" applyNumberFormat="0" applyProtection="0">
      <alignment horizontal="left" vertical="center"/>
    </xf>
    <xf numFmtId="175" fontId="2" fillId="3" borderId="93" applyNumberFormat="0" applyFont="0" applyAlignment="0">
      <protection locked="0"/>
    </xf>
    <xf numFmtId="0" fontId="2" fillId="0" borderId="93">
      <alignment horizontal="right"/>
    </xf>
    <xf numFmtId="0" fontId="2" fillId="0" borderId="93"/>
    <xf numFmtId="175" fontId="2" fillId="3" borderId="93" applyNumberFormat="0" applyFont="0" applyAlignment="0">
      <protection locked="0"/>
    </xf>
    <xf numFmtId="4" fontId="2" fillId="0" borderId="93"/>
    <xf numFmtId="4" fontId="2" fillId="0" borderId="93"/>
    <xf numFmtId="0" fontId="3" fillId="31" borderId="96" applyNumberFormat="0" applyFont="0" applyAlignment="0" applyProtection="0"/>
    <xf numFmtId="175" fontId="2" fillId="3" borderId="59" applyNumberFormat="0" applyFont="0" applyAlignment="0">
      <protection locked="0"/>
    </xf>
    <xf numFmtId="0" fontId="2" fillId="0" borderId="59">
      <alignment horizontal="right"/>
    </xf>
    <xf numFmtId="0" fontId="2" fillId="0" borderId="93">
      <alignment horizontal="right"/>
    </xf>
    <xf numFmtId="0" fontId="2" fillId="0" borderId="93">
      <alignment horizontal="right"/>
    </xf>
    <xf numFmtId="0" fontId="2" fillId="4" borderId="55" applyNumberFormat="0" applyProtection="0">
      <alignment horizontal="left" vertical="center" indent="1"/>
    </xf>
    <xf numFmtId="175" fontId="2" fillId="3" borderId="93" applyNumberFormat="0" applyFont="0" applyAlignment="0">
      <protection locked="0"/>
    </xf>
    <xf numFmtId="0" fontId="52" fillId="11" borderId="95" applyNumberFormat="0" applyAlignment="0" applyProtection="0"/>
    <xf numFmtId="4" fontId="2" fillId="0" borderId="93"/>
    <xf numFmtId="175" fontId="2" fillId="3" borderId="93" applyNumberFormat="0" applyFont="0" applyAlignment="0">
      <protection locked="0"/>
    </xf>
    <xf numFmtId="0" fontId="3" fillId="2" borderId="93" applyNumberFormat="0" applyAlignment="0">
      <alignment horizontal="left"/>
    </xf>
    <xf numFmtId="0" fontId="2" fillId="0" borderId="59"/>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xf numFmtId="175" fontId="2" fillId="3" borderId="93"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3" fillId="31" borderId="96" applyNumberFormat="0" applyFont="0" applyAlignment="0" applyProtection="0"/>
    <xf numFmtId="0" fontId="2" fillId="0" borderId="93">
      <alignment horizontal="right"/>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4" borderId="55" applyNumberFormat="0" applyProtection="0">
      <alignment horizontal="left" vertical="center" indent="1"/>
    </xf>
    <xf numFmtId="4" fontId="6" fillId="29" borderId="55" applyNumberFormat="0" applyProtection="0">
      <alignment vertical="center"/>
    </xf>
    <xf numFmtId="175" fontId="2" fillId="3" borderId="59" applyNumberFormat="0" applyFont="0" applyAlignment="0">
      <protection locked="0"/>
    </xf>
    <xf numFmtId="10" fontId="28" fillId="29" borderId="93" applyNumberFormat="0" applyBorder="0" applyAlignment="0" applyProtection="0"/>
    <xf numFmtId="0" fontId="38" fillId="24" borderId="55" applyNumberFormat="0" applyAlignment="0" applyProtection="0"/>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175" fontId="2" fillId="3" borderId="59" applyNumberFormat="0" applyFont="0" applyAlignment="0">
      <protection locked="0"/>
    </xf>
    <xf numFmtId="4" fontId="6" fillId="29" borderId="55" applyNumberFormat="0" applyProtection="0">
      <alignment horizontal="left" vertical="center" indent="1"/>
    </xf>
    <xf numFmtId="0" fontId="2" fillId="27" borderId="55" applyNumberFormat="0" applyProtection="0">
      <alignment horizontal="left" vertical="center" indent="1"/>
    </xf>
    <xf numFmtId="4" fontId="6" fillId="43" borderId="55" applyNumberFormat="0" applyProtection="0">
      <alignment horizontal="left" vertical="center" indent="1"/>
    </xf>
    <xf numFmtId="0" fontId="2" fillId="0" borderId="59">
      <alignment horizontal="right"/>
    </xf>
    <xf numFmtId="0" fontId="2" fillId="27" borderId="55" applyNumberFormat="0" applyProtection="0">
      <alignment horizontal="left" vertical="center" indent="1"/>
    </xf>
    <xf numFmtId="10" fontId="26" fillId="26" borderId="59" applyNumberFormat="0" applyFill="0" applyBorder="0" applyAlignment="0" applyProtection="0">
      <protection locked="0"/>
    </xf>
    <xf numFmtId="0" fontId="2" fillId="44" borderId="55" applyNumberFormat="0" applyProtection="0">
      <alignment horizontal="left" vertical="center" indent="1"/>
    </xf>
    <xf numFmtId="0" fontId="3" fillId="31" borderId="96" applyNumberFormat="0" applyFont="0" applyAlignment="0" applyProtection="0"/>
    <xf numFmtId="0" fontId="2" fillId="0" borderId="59">
      <alignment horizontal="right"/>
    </xf>
    <xf numFmtId="4" fontId="2" fillId="0" borderId="59"/>
    <xf numFmtId="175" fontId="2" fillId="3" borderId="93" applyNumberFormat="0" applyFont="0" applyAlignment="0">
      <protection locked="0"/>
    </xf>
    <xf numFmtId="0" fontId="2" fillId="43" borderId="55" applyNumberFormat="0" applyProtection="0">
      <alignment horizontal="left" vertical="center" indent="1"/>
    </xf>
    <xf numFmtId="0" fontId="2" fillId="0" borderId="59">
      <alignment horizontal="right"/>
    </xf>
    <xf numFmtId="0" fontId="2" fillId="0" borderId="93">
      <alignment horizontal="right"/>
    </xf>
    <xf numFmtId="0" fontId="2" fillId="0" borderId="93">
      <alignment horizontal="right"/>
    </xf>
    <xf numFmtId="0" fontId="2" fillId="4" borderId="55" applyNumberFormat="0" applyProtection="0">
      <alignment horizontal="left" vertical="center" indent="1"/>
    </xf>
    <xf numFmtId="0" fontId="2" fillId="27" borderId="55" applyNumberFormat="0" applyProtection="0">
      <alignment horizontal="left" vertical="center" indent="1"/>
    </xf>
    <xf numFmtId="0" fontId="3" fillId="31" borderId="96" applyNumberFormat="0" applyFont="0" applyAlignment="0" applyProtection="0"/>
    <xf numFmtId="175" fontId="2" fillId="3" borderId="59"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175" fontId="2" fillId="3" borderId="93" applyNumberFormat="0" applyFont="0" applyAlignment="0">
      <protection locked="0"/>
    </xf>
    <xf numFmtId="0" fontId="2" fillId="0" borderId="93"/>
    <xf numFmtId="0" fontId="3" fillId="2" borderId="93" applyNumberFormat="0" applyAlignment="0">
      <alignment horizontal="left"/>
    </xf>
    <xf numFmtId="0" fontId="3" fillId="31" borderId="96" applyNumberFormat="0" applyFont="0" applyAlignment="0" applyProtection="0"/>
    <xf numFmtId="4" fontId="2" fillId="0" borderId="93"/>
    <xf numFmtId="0" fontId="2" fillId="44" borderId="55" applyNumberFormat="0" applyProtection="0">
      <alignment horizontal="left" vertical="center" indent="1"/>
    </xf>
    <xf numFmtId="4" fontId="2" fillId="0" borderId="59"/>
    <xf numFmtId="0" fontId="2" fillId="43"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4" fontId="2" fillId="0" borderId="59"/>
    <xf numFmtId="0" fontId="2" fillId="44" borderId="55" applyNumberFormat="0" applyProtection="0">
      <alignment horizontal="left" vertical="center" indent="1"/>
    </xf>
    <xf numFmtId="0" fontId="2" fillId="0" borderId="93">
      <alignment horizontal="right"/>
    </xf>
    <xf numFmtId="0" fontId="2" fillId="4" borderId="55" applyNumberFormat="0" applyProtection="0">
      <alignment horizontal="left" vertical="center" indent="1"/>
    </xf>
    <xf numFmtId="0" fontId="2" fillId="0" borderId="59">
      <alignment horizontal="right"/>
    </xf>
    <xf numFmtId="0" fontId="3" fillId="2" borderId="93" applyNumberFormat="0" applyAlignment="0">
      <alignment horizontal="left"/>
    </xf>
    <xf numFmtId="175" fontId="2" fillId="3" borderId="59" applyNumberFormat="0" applyFont="0" applyAlignment="0">
      <protection locked="0"/>
    </xf>
    <xf numFmtId="175" fontId="2" fillId="3" borderId="93" applyNumberFormat="0" applyFont="0" applyAlignment="0">
      <protection locked="0"/>
    </xf>
    <xf numFmtId="4" fontId="2" fillId="0" borderId="93"/>
    <xf numFmtId="10" fontId="28" fillId="29" borderId="59" applyNumberFormat="0" applyBorder="0" applyAlignment="0" applyProtection="0"/>
    <xf numFmtId="0" fontId="2" fillId="0" borderId="93">
      <alignment horizontal="right"/>
    </xf>
    <xf numFmtId="4" fontId="44" fillId="43" borderId="55" applyNumberFormat="0" applyProtection="0">
      <alignment horizontal="left" vertical="center" indent="1"/>
    </xf>
    <xf numFmtId="175" fontId="2" fillId="3" borderId="93" applyNumberFormat="0" applyFont="0" applyAlignment="0">
      <protection locked="0"/>
    </xf>
    <xf numFmtId="4" fontId="2" fillId="0" borderId="93"/>
    <xf numFmtId="0" fontId="22" fillId="31" borderId="95" applyNumberFormat="0" applyFont="0" applyAlignment="0" applyProtection="0"/>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0" fontId="20" fillId="24" borderId="95" applyNumberFormat="0" applyAlignment="0" applyProtection="0"/>
    <xf numFmtId="175" fontId="2" fillId="3" borderId="93" applyNumberFormat="0" applyFont="0" applyAlignment="0">
      <protection locked="0"/>
    </xf>
    <xf numFmtId="4" fontId="2" fillId="0" borderId="93"/>
    <xf numFmtId="175" fontId="2" fillId="3" borderId="93" applyNumberFormat="0" applyFont="0" applyAlignment="0">
      <protection locked="0"/>
    </xf>
    <xf numFmtId="4" fontId="2" fillId="0" borderId="93"/>
    <xf numFmtId="0" fontId="1" fillId="0" borderId="0"/>
    <xf numFmtId="10" fontId="28" fillId="29" borderId="93" applyNumberFormat="0" applyBorder="0" applyAlignment="0" applyProtection="0"/>
    <xf numFmtId="175" fontId="2" fillId="3" borderId="93" applyNumberFormat="0" applyFont="0" applyAlignment="0">
      <protection locked="0"/>
    </xf>
    <xf numFmtId="0" fontId="29" fillId="0" borderId="58">
      <alignment horizontal="left" vertical="center"/>
    </xf>
    <xf numFmtId="0" fontId="22" fillId="31" borderId="95" applyNumberFormat="0" applyFont="0" applyAlignment="0" applyProtection="0"/>
    <xf numFmtId="0" fontId="1" fillId="0" borderId="0"/>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6" fillId="37" borderId="55" applyNumberFormat="0" applyProtection="0">
      <alignment horizontal="right" vertical="center"/>
    </xf>
    <xf numFmtId="4" fontId="6" fillId="3" borderId="55" applyNumberFormat="0" applyProtection="0">
      <alignment horizontal="left" vertical="center" indent="1"/>
    </xf>
    <xf numFmtId="175" fontId="2" fillId="3" borderId="93" applyNumberFormat="0" applyFont="0" applyAlignment="0">
      <protection locked="0"/>
    </xf>
    <xf numFmtId="0" fontId="66" fillId="49" borderId="95" applyNumberFormat="0" applyAlignment="0" applyProtection="0"/>
    <xf numFmtId="0" fontId="2" fillId="0" borderId="93">
      <alignment horizontal="right"/>
    </xf>
    <xf numFmtId="0" fontId="2" fillId="0" borderId="93">
      <alignment horizontal="right"/>
    </xf>
    <xf numFmtId="0" fontId="52" fillId="11" borderId="95" applyNumberForma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50" fillId="0" borderId="66" applyNumberFormat="0" applyFill="0" applyAlignment="0" applyProtection="0"/>
    <xf numFmtId="4" fontId="6" fillId="5" borderId="60" applyNumberFormat="0" applyProtection="0">
      <alignment horizontal="left" vertical="center" indent="1"/>
    </xf>
    <xf numFmtId="10" fontId="26" fillId="26" borderId="93" applyNumberFormat="0" applyFill="0" applyBorder="0" applyAlignment="0" applyProtection="0">
      <protection locked="0"/>
    </xf>
    <xf numFmtId="0" fontId="29" fillId="0" borderId="90">
      <alignment horizontal="left" vertical="center"/>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38" fillId="24" borderId="5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0" fontId="2" fillId="0" borderId="93"/>
    <xf numFmtId="0" fontId="52" fillId="11" borderId="9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43" fontId="1" fillId="0" borderId="0" applyFont="0" applyFill="0" applyBorder="0" applyAlignment="0" applyProtection="0"/>
    <xf numFmtId="4" fontId="2" fillId="0" borderId="93"/>
    <xf numFmtId="4" fontId="2" fillId="0" borderId="93"/>
    <xf numFmtId="175" fontId="2" fillId="3" borderId="93" applyNumberFormat="0" applyFont="0" applyAlignment="0">
      <protection locked="0"/>
    </xf>
    <xf numFmtId="0" fontId="2" fillId="43" borderId="55" applyNumberFormat="0" applyProtection="0">
      <alignment horizontal="left" vertical="center" indent="1"/>
    </xf>
    <xf numFmtId="0" fontId="76" fillId="49" borderId="55" applyNumberFormat="0" applyAlignment="0" applyProtection="0"/>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4" fontId="6" fillId="34" borderId="55" applyNumberFormat="0" applyProtection="0">
      <alignment horizontal="right" vertical="center"/>
    </xf>
    <xf numFmtId="4" fontId="6" fillId="5" borderId="55" applyNumberFormat="0" applyProtection="0">
      <alignment horizontal="right" vertical="center"/>
    </xf>
    <xf numFmtId="0" fontId="2" fillId="0" borderId="93">
      <alignment horizontal="right"/>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3" fillId="2" borderId="93" applyNumberFormat="0" applyAlignment="0">
      <alignment horizontal="left"/>
    </xf>
    <xf numFmtId="175" fontId="2" fillId="3" borderId="93" applyNumberFormat="0" applyFont="0" applyAlignment="0">
      <protection locked="0"/>
    </xf>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175" fontId="2" fillId="3" borderId="93" applyNumberFormat="0" applyFont="0" applyAlignment="0">
      <protection locked="0"/>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35" borderId="55" applyNumberFormat="0" applyProtection="0">
      <alignment horizontal="right" vertical="center"/>
    </xf>
    <xf numFmtId="175" fontId="2" fillId="3" borderId="93" applyNumberFormat="0" applyFont="0" applyAlignment="0">
      <protection locked="0"/>
    </xf>
    <xf numFmtId="175" fontId="2" fillId="3" borderId="93" applyNumberFormat="0" applyFont="0" applyAlignment="0">
      <protection locked="0"/>
    </xf>
    <xf numFmtId="0" fontId="2" fillId="0" borderId="93"/>
    <xf numFmtId="0" fontId="1" fillId="0" borderId="0"/>
    <xf numFmtId="0" fontId="2" fillId="4" borderId="55" applyNumberFormat="0" applyProtection="0">
      <alignment horizontal="left" vertical="center" indent="1"/>
    </xf>
    <xf numFmtId="0" fontId="2" fillId="0" borderId="93"/>
    <xf numFmtId="4" fontId="2" fillId="0" borderId="93"/>
    <xf numFmtId="0" fontId="1" fillId="0" borderId="0"/>
    <xf numFmtId="0" fontId="2" fillId="4" borderId="55" applyNumberFormat="0" applyProtection="0">
      <alignment horizontal="left" vertical="center" indent="1"/>
    </xf>
    <xf numFmtId="175" fontId="2" fillId="3" borderId="93" applyNumberFormat="0" applyFont="0" applyAlignment="0">
      <protection locked="0"/>
    </xf>
    <xf numFmtId="0" fontId="2" fillId="0" borderId="55" applyNumberFormat="0" applyProtection="0">
      <alignment horizontal="left" vertical="center"/>
    </xf>
    <xf numFmtId="4" fontId="6" fillId="5" borderId="55" applyNumberFormat="0" applyProtection="0">
      <alignment horizontal="right" vertical="center"/>
    </xf>
    <xf numFmtId="175" fontId="2" fillId="3" borderId="93" applyNumberFormat="0" applyFont="0" applyAlignment="0">
      <protection locked="0"/>
    </xf>
    <xf numFmtId="0" fontId="3" fillId="31" borderId="96" applyNumberFormat="0" applyFont="0" applyAlignment="0" applyProtection="0"/>
    <xf numFmtId="0" fontId="20" fillId="24" borderId="95" applyNumberFormat="0" applyAlignment="0" applyProtection="0"/>
    <xf numFmtId="0" fontId="3" fillId="2" borderId="93" applyNumberFormat="0" applyAlignment="0">
      <alignment horizontal="left"/>
    </xf>
    <xf numFmtId="0" fontId="3" fillId="2" borderId="93" applyNumberFormat="0" applyAlignment="0">
      <alignment horizontal="left"/>
    </xf>
    <xf numFmtId="4" fontId="6" fillId="39" borderId="55" applyNumberFormat="0" applyProtection="0">
      <alignment horizontal="right" vertical="center"/>
    </xf>
    <xf numFmtId="175" fontId="2" fillId="3" borderId="93" applyNumberFormat="0" applyFont="0" applyAlignment="0">
      <protection locked="0"/>
    </xf>
    <xf numFmtId="175" fontId="2" fillId="3" borderId="93" applyNumberFormat="0" applyFont="0" applyAlignment="0">
      <protection locked="0"/>
    </xf>
    <xf numFmtId="4" fontId="2" fillId="0" borderId="93"/>
    <xf numFmtId="4" fontId="6" fillId="43" borderId="55" applyNumberFormat="0" applyProtection="0">
      <alignment horizontal="left" vertical="center" indent="1"/>
    </xf>
    <xf numFmtId="175" fontId="2" fillId="3" borderId="93" applyNumberFormat="0" applyFont="0" applyAlignment="0">
      <protection locked="0"/>
    </xf>
    <xf numFmtId="0" fontId="2" fillId="43" borderId="55" applyNumberFormat="0" applyProtection="0">
      <alignment horizontal="left" vertical="center" indent="1"/>
    </xf>
    <xf numFmtId="175" fontId="2" fillId="3" borderId="93" applyNumberFormat="0" applyFont="0" applyAlignment="0">
      <protection locked="0"/>
    </xf>
    <xf numFmtId="4" fontId="2" fillId="0" borderId="93"/>
    <xf numFmtId="4" fontId="2" fillId="0" borderId="93"/>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4" fontId="2" fillId="0" borderId="93"/>
    <xf numFmtId="4" fontId="44" fillId="43" borderId="55" applyNumberFormat="0" applyProtection="0">
      <alignment horizontal="left" vertical="center" indent="1"/>
    </xf>
    <xf numFmtId="175" fontId="2" fillId="3" borderId="93" applyNumberFormat="0" applyFont="0" applyAlignment="0">
      <protection locked="0"/>
    </xf>
    <xf numFmtId="4" fontId="2" fillId="0" borderId="93"/>
    <xf numFmtId="0" fontId="2" fillId="0" borderId="55" applyNumberFormat="0" applyProtection="0">
      <alignment horizontal="left" vertical="center"/>
    </xf>
    <xf numFmtId="0" fontId="2" fillId="0" borderId="93">
      <alignment horizontal="right"/>
    </xf>
    <xf numFmtId="4" fontId="2" fillId="0" borderId="93"/>
    <xf numFmtId="0" fontId="2" fillId="0" borderId="93">
      <alignment horizontal="right"/>
    </xf>
    <xf numFmtId="4" fontId="44" fillId="43"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59"/>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4" fontId="42" fillId="41" borderId="55" applyNumberFormat="0" applyProtection="0">
      <alignment horizontal="left" vertical="center" indent="1"/>
    </xf>
    <xf numFmtId="4" fontId="6" fillId="32" borderId="55" applyNumberFormat="0" applyProtection="0">
      <alignment horizontal="right" vertical="center"/>
    </xf>
    <xf numFmtId="175" fontId="2" fillId="3" borderId="93" applyNumberFormat="0" applyFont="0" applyAlignment="0">
      <protection locked="0"/>
    </xf>
    <xf numFmtId="10" fontId="28" fillId="29" borderId="93" applyNumberFormat="0" applyBorder="0" applyAlignment="0" applyProtection="0"/>
    <xf numFmtId="0" fontId="2" fillId="0" borderId="93">
      <alignment horizontal="right"/>
    </xf>
    <xf numFmtId="0" fontId="3" fillId="31" borderId="96" applyNumberFormat="0" applyFont="0" applyAlignment="0" applyProtection="0"/>
    <xf numFmtId="0" fontId="38" fillId="24" borderId="55" applyNumberFormat="0" applyAlignment="0" applyProtection="0"/>
    <xf numFmtId="4" fontId="46" fillId="5" borderId="55" applyNumberFormat="0" applyProtection="0">
      <alignment horizontal="right" vertical="center"/>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10" fontId="28" fillId="29" borderId="59" applyNumberFormat="0" applyBorder="0" applyAlignment="0" applyProtection="0"/>
    <xf numFmtId="4" fontId="6" fillId="38" borderId="55" applyNumberFormat="0" applyProtection="0">
      <alignment horizontal="right" vertical="center"/>
    </xf>
    <xf numFmtId="0" fontId="2" fillId="27" borderId="55" applyNumberFormat="0" applyProtection="0">
      <alignment horizontal="left" vertical="center" indent="1"/>
    </xf>
    <xf numFmtId="4" fontId="44" fillId="43" borderId="55" applyNumberFormat="0" applyProtection="0">
      <alignment horizontal="left" vertical="center" indent="1"/>
    </xf>
    <xf numFmtId="175" fontId="2" fillId="3" borderId="59" applyNumberFormat="0" applyFont="0" applyAlignment="0">
      <protection locked="0"/>
    </xf>
    <xf numFmtId="0" fontId="20" fillId="24" borderId="95" applyNumberFormat="0" applyAlignment="0" applyProtection="0"/>
    <xf numFmtId="0" fontId="2" fillId="0" borderId="93">
      <alignment horizontal="right"/>
    </xf>
    <xf numFmtId="0" fontId="2" fillId="43" borderId="55" applyNumberFormat="0" applyProtection="0">
      <alignment horizontal="left" vertical="center" indent="1"/>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9" fontId="1" fillId="0" borderId="0" applyFont="0" applyFill="0" applyBorder="0" applyAlignment="0" applyProtection="0"/>
    <xf numFmtId="0" fontId="3" fillId="31" borderId="96"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0" fontId="26" fillId="26" borderId="93" applyNumberFormat="0" applyFill="0" applyBorder="0" applyAlignment="0" applyProtection="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59"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2" fillId="0" borderId="93"/>
    <xf numFmtId="0" fontId="3" fillId="31" borderId="96"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2" fillId="0" borderId="93"/>
    <xf numFmtId="175" fontId="2" fillId="3" borderId="93" applyNumberFormat="0" applyFont="0" applyAlignment="0">
      <protection locked="0"/>
    </xf>
    <xf numFmtId="175" fontId="2" fillId="3" borderId="93" applyNumberFormat="0" applyFont="0" applyAlignment="0">
      <protection locked="0"/>
    </xf>
    <xf numFmtId="4" fontId="6" fillId="34" borderId="55" applyNumberFormat="0" applyProtection="0">
      <alignment horizontal="right" vertical="center"/>
    </xf>
    <xf numFmtId="0" fontId="2" fillId="43" borderId="55" applyNumberFormat="0" applyProtection="0">
      <alignment horizontal="left" vertical="center" indent="1"/>
    </xf>
    <xf numFmtId="4" fontId="46" fillId="5" borderId="55" applyNumberFormat="0" applyProtection="0">
      <alignment horizontal="right" vertical="center"/>
    </xf>
    <xf numFmtId="0" fontId="2"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2" fillId="4" borderId="55" applyNumberFormat="0" applyProtection="0">
      <alignment horizontal="left" vertical="center" indent="1"/>
    </xf>
    <xf numFmtId="0" fontId="2" fillId="43" borderId="55" applyNumberFormat="0" applyProtection="0">
      <alignment horizontal="left" vertical="center" indent="1"/>
    </xf>
    <xf numFmtId="175" fontId="2" fillId="3" borderId="93"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0" fontId="2" fillId="4" borderId="55" applyNumberFormat="0" applyProtection="0">
      <alignment horizontal="left" vertical="center" indent="1"/>
    </xf>
    <xf numFmtId="0" fontId="2" fillId="0" borderId="59">
      <alignment horizontal="right"/>
    </xf>
    <xf numFmtId="4" fontId="2" fillId="0" borderId="59"/>
    <xf numFmtId="0" fontId="2" fillId="0" borderId="59">
      <alignment horizontal="right"/>
    </xf>
    <xf numFmtId="0" fontId="2" fillId="0" borderId="93">
      <alignment horizontal="right"/>
    </xf>
    <xf numFmtId="0" fontId="2" fillId="0" borderId="93">
      <alignment horizontal="right"/>
    </xf>
    <xf numFmtId="0" fontId="29" fillId="0" borderId="90">
      <alignment horizontal="left" vertical="center"/>
    </xf>
    <xf numFmtId="4" fontId="6" fillId="5" borderId="55" applyNumberFormat="0" applyProtection="0">
      <alignment horizontal="right" vertical="center"/>
    </xf>
    <xf numFmtId="4" fontId="2" fillId="0" borderId="93"/>
    <xf numFmtId="4" fontId="2" fillId="0" borderId="93"/>
    <xf numFmtId="0" fontId="1" fillId="0" borderId="0"/>
    <xf numFmtId="175" fontId="2" fillId="3" borderId="59" applyNumberFormat="0" applyFont="0" applyAlignment="0">
      <protection locked="0"/>
    </xf>
    <xf numFmtId="175" fontId="2" fillId="3" borderId="59" applyNumberFormat="0" applyFont="0" applyAlignment="0">
      <protection locked="0"/>
    </xf>
    <xf numFmtId="0" fontId="38" fillId="24" borderId="55" applyNumberFormat="0" applyAlignment="0" applyProtection="0"/>
    <xf numFmtId="0" fontId="2" fillId="0" borderId="93">
      <alignment horizontal="right"/>
    </xf>
    <xf numFmtId="0" fontId="2" fillId="0" borderId="93">
      <alignment horizontal="right"/>
    </xf>
    <xf numFmtId="175" fontId="2" fillId="3" borderId="93" applyNumberFormat="0" applyFont="0" applyAlignment="0">
      <protection locked="0"/>
    </xf>
    <xf numFmtId="175" fontId="2" fillId="3" borderId="59" applyNumberFormat="0" applyFont="0" applyAlignment="0">
      <protection locked="0"/>
    </xf>
    <xf numFmtId="4" fontId="6" fillId="29" borderId="55" applyNumberFormat="0" applyProtection="0">
      <alignment horizontal="left" vertical="center" indent="1"/>
    </xf>
    <xf numFmtId="0" fontId="3" fillId="2" borderId="93" applyNumberFormat="0" applyAlignment="0">
      <alignment horizontal="left"/>
    </xf>
    <xf numFmtId="4" fontId="41" fillId="5" borderId="55" applyNumberFormat="0" applyProtection="0">
      <alignment horizontal="right" vertical="center"/>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0" fontId="2" fillId="0" borderId="55" applyNumberFormat="0" applyProtection="0">
      <alignment horizontal="left" vertical="center"/>
    </xf>
    <xf numFmtId="175" fontId="2" fillId="3" borderId="59" applyNumberFormat="0" applyFont="0" applyAlignment="0">
      <protection locked="0"/>
    </xf>
    <xf numFmtId="0" fontId="2" fillId="0" borderId="93"/>
    <xf numFmtId="0" fontId="2" fillId="0" borderId="93"/>
    <xf numFmtId="0" fontId="1" fillId="0" borderId="0"/>
    <xf numFmtId="0" fontId="2" fillId="27" borderId="55" applyNumberFormat="0" applyProtection="0">
      <alignment horizontal="left" vertical="center" indent="1"/>
    </xf>
    <xf numFmtId="0" fontId="2" fillId="4" borderId="55" applyNumberFormat="0" applyProtection="0">
      <alignment horizontal="left" vertical="center" indent="1"/>
    </xf>
    <xf numFmtId="4" fontId="41" fillId="3" borderId="55" applyNumberFormat="0" applyProtection="0">
      <alignment vertical="center"/>
    </xf>
    <xf numFmtId="0" fontId="3" fillId="2" borderId="93" applyNumberFormat="0" applyAlignment="0">
      <alignment horizontal="left"/>
    </xf>
    <xf numFmtId="0" fontId="3" fillId="2" borderId="93" applyNumberFormat="0" applyAlignment="0">
      <alignment horizontal="left"/>
    </xf>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5" fontId="2" fillId="3" borderId="93" applyNumberFormat="0" applyFont="0" applyAlignment="0">
      <protection locked="0"/>
    </xf>
    <xf numFmtId="0" fontId="2" fillId="0" borderId="93"/>
    <xf numFmtId="0" fontId="2" fillId="0" borderId="93"/>
    <xf numFmtId="175" fontId="2" fillId="3" borderId="93" applyNumberFormat="0" applyFont="0" applyAlignment="0">
      <protection locked="0"/>
    </xf>
    <xf numFmtId="175" fontId="2" fillId="3" borderId="59" applyNumberFormat="0" applyFont="0" applyAlignment="0">
      <protection locked="0"/>
    </xf>
    <xf numFmtId="4" fontId="2" fillId="0" borderId="93"/>
    <xf numFmtId="4" fontId="2" fillId="0" borderId="93"/>
    <xf numFmtId="0" fontId="2" fillId="0" borderId="93">
      <alignment horizontal="right"/>
    </xf>
    <xf numFmtId="175" fontId="2" fillId="3" borderId="93" applyNumberFormat="0" applyFont="0" applyAlignment="0">
      <protection locked="0"/>
    </xf>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55" applyNumberFormat="0" applyProtection="0">
      <alignment horizontal="left" vertical="center"/>
    </xf>
    <xf numFmtId="175" fontId="2" fillId="3" borderId="93" applyNumberFormat="0" applyFont="0" applyAlignment="0">
      <protection locked="0"/>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0" fontId="2" fillId="0" borderId="59">
      <alignment horizontal="right"/>
    </xf>
    <xf numFmtId="4" fontId="2" fillId="0" borderId="59"/>
    <xf numFmtId="0" fontId="2" fillId="0" borderId="93">
      <alignment horizontal="right"/>
    </xf>
    <xf numFmtId="175" fontId="2" fillId="3" borderId="93" applyNumberFormat="0" applyFont="0" applyAlignment="0">
      <protection locked="0"/>
    </xf>
    <xf numFmtId="4" fontId="2" fillId="0" borderId="93"/>
    <xf numFmtId="4" fontId="44" fillId="43" borderId="55" applyNumberFormat="0" applyProtection="0">
      <alignment horizontal="left" vertical="center" indent="1"/>
    </xf>
    <xf numFmtId="0" fontId="2" fillId="0" borderId="93">
      <alignment horizontal="right"/>
    </xf>
    <xf numFmtId="10" fontId="26" fillId="26" borderId="93" applyNumberFormat="0" applyFill="0" applyBorder="0" applyAlignment="0" applyProtection="0">
      <protection locked="0"/>
    </xf>
    <xf numFmtId="4" fontId="2" fillId="0" borderId="93"/>
    <xf numFmtId="0" fontId="2" fillId="0" borderId="93">
      <alignment horizontal="right"/>
    </xf>
    <xf numFmtId="10" fontId="28" fillId="29" borderId="93" applyNumberFormat="0" applyBorder="0" applyAlignment="0" applyProtection="0"/>
    <xf numFmtId="4" fontId="2" fillId="0" borderId="93"/>
    <xf numFmtId="0" fontId="1" fillId="0" borderId="0"/>
    <xf numFmtId="0" fontId="1" fillId="0" borderId="0"/>
    <xf numFmtId="43" fontId="1" fillId="0" borderId="0" applyFont="0" applyFill="0" applyBorder="0" applyAlignment="0" applyProtection="0"/>
    <xf numFmtId="0" fontId="2" fillId="0" borderId="93">
      <alignment horizontal="right"/>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43" fontId="1" fillId="0" borderId="0" applyFont="0" applyFill="0" applyBorder="0" applyAlignment="0" applyProtection="0"/>
    <xf numFmtId="4" fontId="2" fillId="0" borderId="93"/>
    <xf numFmtId="4" fontId="2" fillId="0" borderId="93"/>
    <xf numFmtId="0" fontId="1" fillId="0" borderId="0"/>
    <xf numFmtId="0" fontId="3" fillId="2" borderId="93" applyNumberFormat="0" applyAlignment="0">
      <alignment horizontal="left"/>
    </xf>
    <xf numFmtId="4" fontId="2" fillId="0" borderId="59"/>
    <xf numFmtId="175" fontId="2" fillId="3" borderId="93" applyNumberFormat="0" applyFont="0" applyAlignment="0">
      <protection locked="0"/>
    </xf>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175" fontId="2" fillId="3" borderId="93" applyNumberFormat="0" applyFont="0" applyAlignment="0">
      <protection locked="0"/>
    </xf>
    <xf numFmtId="4" fontId="2" fillId="0" borderId="93"/>
    <xf numFmtId="4" fontId="2" fillId="0" borderId="93"/>
    <xf numFmtId="0" fontId="1" fillId="0" borderId="0"/>
    <xf numFmtId="0" fontId="1" fillId="0" borderId="0"/>
    <xf numFmtId="175" fontId="2" fillId="3" borderId="93" applyNumberFormat="0" applyFon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3" borderId="93" applyNumberFormat="0" applyFont="0" applyAlignment="0">
      <protection locked="0"/>
    </xf>
    <xf numFmtId="175" fontId="2" fillId="3" borderId="93" applyNumberFormat="0" applyFont="0" applyAlignment="0">
      <protection locked="0"/>
    </xf>
    <xf numFmtId="0" fontId="1" fillId="0" borderId="0"/>
    <xf numFmtId="175" fontId="2" fillId="3" borderId="93" applyNumberFormat="0" applyFont="0" applyAlignment="0">
      <protection locked="0"/>
    </xf>
    <xf numFmtId="175" fontId="2" fillId="3" borderId="93" applyNumberFormat="0" applyFont="0" applyAlignment="0">
      <protection locked="0"/>
    </xf>
    <xf numFmtId="0" fontId="1" fillId="0" borderId="0"/>
    <xf numFmtId="4" fontId="6" fillId="29" borderId="55" applyNumberFormat="0" applyProtection="0">
      <alignment vertical="center"/>
    </xf>
    <xf numFmtId="175" fontId="2" fillId="3" borderId="93" applyNumberFormat="0" applyFont="0" applyAlignment="0">
      <protection locked="0"/>
    </xf>
    <xf numFmtId="4" fontId="2" fillId="0" borderId="93"/>
    <xf numFmtId="4" fontId="2" fillId="0" borderId="59"/>
    <xf numFmtId="4" fontId="44" fillId="5"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93" applyNumberFormat="0" applyFont="0" applyAlignment="0">
      <protection locked="0"/>
    </xf>
    <xf numFmtId="4" fontId="6" fillId="29" borderId="55" applyNumberFormat="0" applyProtection="0">
      <alignment horizontal="left" vertical="center" indent="1"/>
    </xf>
    <xf numFmtId="0" fontId="3" fillId="31" borderId="96" applyNumberFormat="0" applyFont="0" applyAlignment="0" applyProtection="0"/>
    <xf numFmtId="175" fontId="2" fillId="3" borderId="93" applyNumberFormat="0" applyFont="0" applyAlignment="0">
      <protection locked="0"/>
    </xf>
    <xf numFmtId="0" fontId="2" fillId="43" borderId="55" applyNumberFormat="0" applyProtection="0">
      <alignment horizontal="left" vertical="center" indent="1"/>
    </xf>
    <xf numFmtId="175" fontId="2" fillId="3" borderId="93" applyNumberFormat="0" applyFont="0" applyAlignment="0">
      <protection locked="0"/>
    </xf>
    <xf numFmtId="4" fontId="2" fillId="0" borderId="93"/>
    <xf numFmtId="0" fontId="3" fillId="2" borderId="93" applyNumberFormat="0" applyAlignment="0">
      <alignment horizontal="left"/>
    </xf>
    <xf numFmtId="0" fontId="2" fillId="27" borderId="55" applyNumberFormat="0" applyProtection="0">
      <alignment horizontal="left" vertical="center" indent="1"/>
    </xf>
    <xf numFmtId="0" fontId="1" fillId="0" borderId="0"/>
    <xf numFmtId="9" fontId="1" fillId="0" borderId="0" applyFont="0" applyFill="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0" fontId="2" fillId="0" borderId="93">
      <alignment horizontal="right"/>
    </xf>
    <xf numFmtId="4" fontId="2" fillId="0" borderId="93"/>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2" fillId="0" borderId="93"/>
    <xf numFmtId="0" fontId="2" fillId="44" borderId="55" applyNumberFormat="0" applyProtection="0">
      <alignment horizontal="left" vertical="center" indent="1"/>
    </xf>
    <xf numFmtId="4" fontId="2" fillId="0" borderId="93"/>
    <xf numFmtId="0" fontId="2" fillId="4" borderId="55" applyNumberFormat="0" applyProtection="0">
      <alignment horizontal="left" vertical="center" indent="1"/>
    </xf>
    <xf numFmtId="0" fontId="2" fillId="0" borderId="93">
      <alignment horizontal="right"/>
    </xf>
    <xf numFmtId="0" fontId="3" fillId="2" borderId="93" applyNumberFormat="0" applyAlignment="0">
      <alignment horizontal="left"/>
    </xf>
    <xf numFmtId="0" fontId="2" fillId="0" borderId="93">
      <alignment horizontal="right"/>
    </xf>
    <xf numFmtId="4" fontId="6" fillId="5"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0" borderId="93"/>
    <xf numFmtId="4" fontId="2" fillId="0" borderId="93"/>
    <xf numFmtId="0" fontId="2" fillId="27" borderId="55" applyNumberFormat="0" applyProtection="0">
      <alignment horizontal="left" vertical="center" indent="1"/>
    </xf>
    <xf numFmtId="175" fontId="2" fillId="3" borderId="93" applyNumberFormat="0" applyFont="0" applyAlignment="0">
      <protection locked="0"/>
    </xf>
    <xf numFmtId="4" fontId="2" fillId="0" borderId="93"/>
    <xf numFmtId="0" fontId="2" fillId="31" borderId="96" applyNumberFormat="0" applyFont="0" applyAlignment="0" applyProtection="0"/>
    <xf numFmtId="0" fontId="2" fillId="27" borderId="55" applyNumberFormat="0" applyProtection="0">
      <alignment horizontal="left" vertical="center" indent="1"/>
    </xf>
    <xf numFmtId="0" fontId="3" fillId="2" borderId="93" applyNumberFormat="0" applyAlignment="0">
      <alignment horizontal="left"/>
    </xf>
    <xf numFmtId="0" fontId="2" fillId="43" borderId="55" applyNumberFormat="0" applyProtection="0">
      <alignment horizontal="left" vertical="center" indent="1"/>
    </xf>
    <xf numFmtId="0" fontId="2" fillId="44" borderId="55" applyNumberFormat="0" applyProtection="0">
      <alignment horizontal="left" vertical="center" indent="1"/>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44" fillId="5" borderId="55" applyNumberFormat="0" applyProtection="0">
      <alignment horizontal="left" vertical="center" indent="1"/>
    </xf>
    <xf numFmtId="0" fontId="73" fillId="11" borderId="95" applyNumberFormat="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10" fontId="26" fillId="26" borderId="93" applyNumberFormat="0" applyFill="0" applyBorder="0" applyAlignment="0" applyProtection="0">
      <protection locked="0"/>
    </xf>
    <xf numFmtId="0" fontId="2" fillId="0" borderId="93"/>
    <xf numFmtId="0" fontId="2" fillId="0" borderId="55" applyNumberFormat="0" applyProtection="0">
      <alignment horizontal="left" vertical="center"/>
    </xf>
    <xf numFmtId="0" fontId="38" fillId="24" borderId="55" applyNumberFormat="0" applyAlignment="0" applyProtection="0"/>
    <xf numFmtId="175" fontId="2" fillId="3" borderId="93" applyNumberFormat="0" applyFont="0" applyAlignment="0">
      <protection locked="0"/>
    </xf>
    <xf numFmtId="4" fontId="2" fillId="0" borderId="93"/>
    <xf numFmtId="0" fontId="2" fillId="0" borderId="93"/>
    <xf numFmtId="175" fontId="2" fillId="3" borderId="93" applyNumberFormat="0" applyFont="0" applyAlignment="0">
      <protection locked="0"/>
    </xf>
    <xf numFmtId="175" fontId="2" fillId="3" borderId="93" applyNumberFormat="0" applyFont="0" applyAlignment="0">
      <protection locked="0"/>
    </xf>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31" borderId="96" applyNumberFormat="0" applyFont="0" applyAlignment="0" applyProtection="0"/>
    <xf numFmtId="0" fontId="3" fillId="31" borderId="96" applyNumberFormat="0" applyFont="0" applyAlignment="0" applyProtection="0"/>
    <xf numFmtId="0" fontId="2" fillId="44" borderId="55" applyNumberFormat="0" applyProtection="0">
      <alignment horizontal="left" vertical="center" indent="1"/>
    </xf>
    <xf numFmtId="175" fontId="2" fillId="3" borderId="93" applyNumberFormat="0" applyFont="0" applyAlignment="0">
      <protection locked="0"/>
    </xf>
    <xf numFmtId="0" fontId="20" fillId="24" borderId="95" applyNumberFormat="0" applyAlignment="0" applyProtection="0"/>
    <xf numFmtId="4" fontId="6" fillId="0" borderId="55" applyNumberFormat="0" applyProtection="0">
      <alignment horizontal="right" vertical="center"/>
    </xf>
    <xf numFmtId="0" fontId="2" fillId="44" borderId="55" applyNumberFormat="0" applyProtection="0">
      <alignment horizontal="left" vertical="center" indent="1"/>
    </xf>
    <xf numFmtId="4" fontId="6" fillId="36" borderId="55" applyNumberFormat="0" applyProtection="0">
      <alignment horizontal="right" vertical="center"/>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0" fontId="50" fillId="0" borderId="66" applyNumberFormat="0" applyFill="0" applyAlignment="0" applyProtection="0"/>
    <xf numFmtId="0" fontId="50" fillId="0" borderId="66" applyNumberFormat="0" applyFill="0" applyAlignment="0" applyProtection="0"/>
    <xf numFmtId="175" fontId="2" fillId="3" borderId="93" applyNumberFormat="0" applyFont="0" applyAlignment="0">
      <protection locked="0"/>
    </xf>
    <xf numFmtId="4" fontId="6" fillId="5" borderId="55" applyNumberFormat="0" applyProtection="0">
      <alignment horizontal="right" vertical="center"/>
    </xf>
    <xf numFmtId="4" fontId="2" fillId="0" borderId="93"/>
    <xf numFmtId="0" fontId="2" fillId="31" borderId="96" applyNumberFormat="0" applyFont="0" applyAlignment="0" applyProtection="0"/>
    <xf numFmtId="0" fontId="2" fillId="0" borderId="55" applyNumberFormat="0" applyProtection="0">
      <alignment horizontal="left" vertical="center"/>
    </xf>
    <xf numFmtId="10" fontId="28" fillId="29" borderId="93" applyNumberFormat="0" applyBorder="0" applyAlignment="0" applyProtection="0"/>
    <xf numFmtId="0" fontId="3" fillId="2" borderId="93" applyNumberFormat="0" applyAlignment="0">
      <alignment horizontal="left"/>
    </xf>
    <xf numFmtId="0" fontId="2" fillId="4" borderId="55" applyNumberFormat="0" applyProtection="0">
      <alignment horizontal="left" vertical="center" indent="1"/>
    </xf>
    <xf numFmtId="0" fontId="2" fillId="0" borderId="55" applyNumberFormat="0" applyProtection="0">
      <alignment horizontal="left" vertical="center"/>
    </xf>
    <xf numFmtId="0" fontId="20" fillId="24" borderId="95" applyNumberFormat="0" applyAlignment="0" applyProtection="0"/>
    <xf numFmtId="0" fontId="50" fillId="0" borderId="66" applyNumberFormat="0" applyFill="0" applyAlignment="0" applyProtection="0"/>
    <xf numFmtId="0" fontId="29" fillId="0" borderId="90">
      <alignment horizontal="left" vertical="center"/>
    </xf>
    <xf numFmtId="4" fontId="2" fillId="0" borderId="93"/>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0" fontId="50" fillId="0" borderId="66" applyNumberFormat="0" applyFill="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3" fillId="2" borderId="93" applyNumberFormat="0" applyAlignment="0">
      <alignment horizontal="left"/>
    </xf>
    <xf numFmtId="0" fontId="2" fillId="0" borderId="93"/>
    <xf numFmtId="0" fontId="2" fillId="0" borderId="55" applyNumberFormat="0" applyProtection="0">
      <alignment horizontal="left" vertical="center"/>
    </xf>
    <xf numFmtId="0" fontId="3" fillId="31" borderId="96" applyNumberFormat="0" applyFont="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20" fillId="24" borderId="95" applyNumberFormat="0" applyAlignment="0" applyProtection="0"/>
    <xf numFmtId="0" fontId="73" fillId="11" borderId="95" applyNumberFormat="0" applyAlignment="0" applyProtection="0"/>
    <xf numFmtId="0" fontId="73" fillId="11" borderId="95" applyNumberForma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31" borderId="96" applyNumberFormat="0" applyFont="0" applyAlignment="0" applyProtection="0"/>
    <xf numFmtId="0" fontId="2" fillId="4" borderId="55" applyNumberFormat="0" applyProtection="0">
      <alignment horizontal="left" vertical="center" indent="1"/>
    </xf>
    <xf numFmtId="10" fontId="26" fillId="26" borderId="93" applyNumberFormat="0" applyFill="0" applyBorder="0" applyAlignment="0" applyProtection="0">
      <protection locked="0"/>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0" borderId="55" applyNumberFormat="0" applyProtection="0">
      <alignment horizontal="left" vertical="center"/>
    </xf>
    <xf numFmtId="0" fontId="29" fillId="0" borderId="90">
      <alignment horizontal="left" vertical="center"/>
    </xf>
    <xf numFmtId="4" fontId="6" fillId="5" borderId="60" applyNumberFormat="0" applyProtection="0">
      <alignment horizontal="left" vertical="center" indent="1"/>
    </xf>
    <xf numFmtId="0" fontId="2" fillId="0" borderId="55" applyNumberFormat="0" applyProtection="0">
      <alignment horizontal="left" vertical="center"/>
    </xf>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50" fillId="0" borderId="66" applyNumberFormat="0" applyFill="0" applyAlignment="0" applyProtection="0"/>
    <xf numFmtId="4" fontId="4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1"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9" borderId="55" applyNumberFormat="0" applyProtection="0">
      <alignment horizontal="right" vertical="center"/>
    </xf>
    <xf numFmtId="0" fontId="2" fillId="4" borderId="55" applyNumberFormat="0" applyProtection="0">
      <alignment horizontal="left" vertical="center" indent="1"/>
    </xf>
    <xf numFmtId="175" fontId="2" fillId="3" borderId="93" applyNumberFormat="0" applyFont="0" applyAlignment="0">
      <protection locked="0"/>
    </xf>
    <xf numFmtId="4" fontId="2" fillId="0" borderId="93"/>
    <xf numFmtId="4" fontId="2" fillId="0" borderId="93"/>
    <xf numFmtId="0" fontId="2" fillId="0" borderId="93">
      <alignment horizontal="right"/>
    </xf>
    <xf numFmtId="0" fontId="2" fillId="44" borderId="55" applyNumberFormat="0" applyProtection="0">
      <alignment horizontal="left" vertical="center" indent="1"/>
    </xf>
    <xf numFmtId="0" fontId="20" fillId="24" borderId="95" applyNumberForma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80" fillId="0" borderId="91" applyNumberFormat="0" applyFill="0" applyAlignment="0" applyProtection="0"/>
    <xf numFmtId="4" fontId="44" fillId="43" borderId="55" applyNumberFormat="0" applyProtection="0">
      <alignment horizontal="left" vertical="center" indent="1"/>
    </xf>
    <xf numFmtId="4" fontId="6" fillId="0" borderId="55" applyNumberFormat="0" applyProtection="0">
      <alignment horizontal="right" vertical="center"/>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0" fontId="20" fillId="24" borderId="95" applyNumberFormat="0" applyAlignment="0" applyProtection="0"/>
    <xf numFmtId="0" fontId="38" fillId="24" borderId="55" applyNumberFormat="0" applyAlignment="0" applyProtection="0"/>
    <xf numFmtId="175" fontId="2" fillId="3" borderId="93" applyNumberFormat="0" applyFont="0" applyAlignment="0">
      <protection locked="0"/>
    </xf>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66" fillId="49" borderId="95" applyNumberFormat="0" applyAlignment="0" applyProtection="0"/>
    <xf numFmtId="0" fontId="76" fillId="49" borderId="55" applyNumberFormat="0" applyAlignment="0" applyProtection="0"/>
    <xf numFmtId="4" fontId="6" fillId="43" borderId="55" applyNumberFormat="0" applyProtection="0">
      <alignment horizontal="left" vertical="center" indent="1"/>
    </xf>
    <xf numFmtId="0" fontId="2" fillId="0" borderId="93">
      <alignment horizontal="right"/>
    </xf>
    <xf numFmtId="4" fontId="2" fillId="0" borderId="93"/>
    <xf numFmtId="4" fontId="41" fillId="5" borderId="55" applyNumberFormat="0" applyProtection="0">
      <alignment horizontal="right" vertical="center"/>
    </xf>
    <xf numFmtId="4" fontId="6"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8" borderId="55" applyNumberFormat="0" applyProtection="0">
      <alignment horizontal="right" vertical="center"/>
    </xf>
    <xf numFmtId="4" fontId="6" fillId="3" borderId="55" applyNumberFormat="0" applyProtection="0">
      <alignment horizontal="left" vertical="center" indent="1"/>
    </xf>
    <xf numFmtId="4" fontId="2" fillId="0" borderId="93"/>
    <xf numFmtId="0" fontId="38" fillId="24" borderId="55" applyNumberFormat="0" applyAlignment="0" applyProtection="0"/>
    <xf numFmtId="0" fontId="2" fillId="0" borderId="93">
      <alignment horizontal="right"/>
    </xf>
    <xf numFmtId="0" fontId="2" fillId="0" borderId="55" applyNumberFormat="0" applyProtection="0">
      <alignment horizontal="left" vertical="center"/>
    </xf>
    <xf numFmtId="0" fontId="22" fillId="31" borderId="95" applyNumberFormat="0" applyFont="0" applyAlignment="0" applyProtection="0"/>
    <xf numFmtId="4" fontId="44" fillId="5" borderId="55" applyNumberFormat="0" applyProtection="0">
      <alignment horizontal="left" vertical="center" indent="1"/>
    </xf>
    <xf numFmtId="0" fontId="2" fillId="0" borderId="93">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5" borderId="55" applyNumberFormat="0" applyProtection="0">
      <alignment horizontal="right" vertical="center"/>
    </xf>
    <xf numFmtId="4" fontId="6" fillId="3" borderId="55" applyNumberFormat="0" applyProtection="0">
      <alignment vertical="center"/>
    </xf>
    <xf numFmtId="0" fontId="3" fillId="31" borderId="96" applyNumberFormat="0" applyFont="0" applyAlignment="0" applyProtection="0"/>
    <xf numFmtId="0" fontId="29" fillId="0" borderId="90">
      <alignment horizontal="left" vertical="center"/>
    </xf>
    <xf numFmtId="4" fontId="2" fillId="0" borderId="93"/>
    <xf numFmtId="0" fontId="2" fillId="0" borderId="93">
      <alignment horizontal="right"/>
    </xf>
    <xf numFmtId="4" fontId="6" fillId="5"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6" fillId="33" borderId="55" applyNumberFormat="0" applyProtection="0">
      <alignment horizontal="right" vertical="center"/>
    </xf>
    <xf numFmtId="4" fontId="2" fillId="0" borderId="93"/>
    <xf numFmtId="0" fontId="50" fillId="0" borderId="66" applyNumberFormat="0" applyFill="0" applyAlignment="0" applyProtection="0"/>
    <xf numFmtId="0" fontId="3" fillId="31" borderId="96" applyNumberFormat="0" applyFont="0" applyAlignment="0" applyProtection="0"/>
    <xf numFmtId="0" fontId="2" fillId="0" borderId="93">
      <alignment horizontal="right"/>
    </xf>
    <xf numFmtId="0" fontId="2" fillId="0" borderId="93">
      <alignment horizontal="right"/>
    </xf>
    <xf numFmtId="0" fontId="52" fillId="11" borderId="95" applyNumberFormat="0" applyAlignment="0" applyProtection="0"/>
    <xf numFmtId="0" fontId="20" fillId="24" borderId="95" applyNumberFormat="0" applyAlignment="0" applyProtection="0"/>
    <xf numFmtId="10" fontId="28" fillId="29" borderId="93" applyNumberFormat="0" applyBorder="0" applyAlignment="0" applyProtection="0"/>
    <xf numFmtId="175" fontId="2" fillId="3" borderId="93" applyNumberFormat="0" applyFont="0" applyAlignment="0">
      <protection locked="0"/>
    </xf>
    <xf numFmtId="4" fontId="6" fillId="5" borderId="60"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0" fontId="26" fillId="26" borderId="93" applyNumberFormat="0" applyFill="0" applyBorder="0" applyAlignment="0" applyProtection="0">
      <protection locked="0"/>
    </xf>
    <xf numFmtId="0" fontId="2" fillId="27" borderId="55" applyNumberFormat="0" applyProtection="0">
      <alignment horizontal="left" vertical="center" indent="1"/>
    </xf>
    <xf numFmtId="0" fontId="29" fillId="0" borderId="90">
      <alignment horizontal="left" vertical="center"/>
    </xf>
    <xf numFmtId="0" fontId="2" fillId="4" borderId="55" applyNumberFormat="0" applyProtection="0">
      <alignment horizontal="left" vertical="center" indent="1"/>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6" fillId="5" borderId="55" applyNumberFormat="0" applyProtection="0">
      <alignment horizontal="right" vertical="center"/>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4" borderId="55" applyNumberFormat="0" applyProtection="0">
      <alignment horizontal="left" vertical="center" indent="1"/>
    </xf>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2" fillId="0" borderId="93">
      <alignment horizontal="right"/>
    </xf>
    <xf numFmtId="0" fontId="2" fillId="0" borderId="93">
      <alignment horizontal="right"/>
    </xf>
    <xf numFmtId="0" fontId="2" fillId="0" borderId="93"/>
    <xf numFmtId="0" fontId="52" fillId="11" borderId="95" applyNumberFormat="0" applyAlignment="0" applyProtection="0"/>
    <xf numFmtId="4" fontId="6" fillId="32" borderId="55" applyNumberFormat="0" applyProtection="0">
      <alignment horizontal="right" vertical="center"/>
    </xf>
    <xf numFmtId="4" fontId="2" fillId="0" borderId="93"/>
    <xf numFmtId="4" fontId="2" fillId="0" borderId="93"/>
    <xf numFmtId="0" fontId="3" fillId="31" borderId="96" applyNumberFormat="0" applyFont="0" applyAlignment="0" applyProtection="0"/>
    <xf numFmtId="4" fontId="6" fillId="34" borderId="55" applyNumberFormat="0" applyProtection="0">
      <alignment horizontal="right" vertical="center"/>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0" fontId="38" fillId="24" borderId="55" applyNumberFormat="0" applyAlignment="0" applyProtection="0"/>
    <xf numFmtId="0" fontId="3" fillId="31" borderId="96" applyNumberFormat="0" applyFont="0" applyAlignment="0" applyProtection="0"/>
    <xf numFmtId="175" fontId="2" fillId="3" borderId="93" applyNumberFormat="0" applyFont="0" applyAlignment="0">
      <protection locked="0"/>
    </xf>
    <xf numFmtId="0" fontId="2" fillId="0" borderId="93"/>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0" fontId="50" fillId="0" borderId="66" applyNumberFormat="0" applyFill="0" applyAlignment="0" applyProtection="0"/>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175" fontId="2" fillId="3" borderId="93" applyNumberFormat="0" applyFont="0" applyAlignment="0">
      <protection locked="0"/>
    </xf>
    <xf numFmtId="0" fontId="52" fillId="11" borderId="95" applyNumberFormat="0" applyAlignment="0" applyProtection="0"/>
    <xf numFmtId="0" fontId="52" fillId="11" borderId="95" applyNumberFormat="0" applyAlignment="0" applyProtection="0"/>
    <xf numFmtId="175" fontId="2" fillId="3" borderId="93" applyNumberFormat="0" applyFont="0" applyAlignment="0">
      <protection locked="0"/>
    </xf>
    <xf numFmtId="4" fontId="44" fillId="43" borderId="55" applyNumberFormat="0" applyProtection="0">
      <alignment horizontal="left" vertical="center" indent="1"/>
    </xf>
    <xf numFmtId="0"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50" fillId="0" borderId="66" applyNumberFormat="0" applyFill="0" applyAlignment="0" applyProtection="0"/>
    <xf numFmtId="175" fontId="2" fillId="3" borderId="93" applyNumberFormat="0" applyFont="0" applyAlignment="0">
      <protection locked="0"/>
    </xf>
    <xf numFmtId="4" fontId="2" fillId="0" borderId="93"/>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52" fillId="11" borderId="95" applyNumberFormat="0" applyAlignment="0" applyProtection="0"/>
    <xf numFmtId="175" fontId="2" fillId="3" borderId="93" applyNumberFormat="0" applyFont="0" applyAlignment="0">
      <protection locked="0"/>
    </xf>
    <xf numFmtId="0" fontId="2" fillId="0" borderId="55" applyNumberFormat="0" applyProtection="0">
      <alignment horizontal="lef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0" borderId="55" applyNumberFormat="0" applyProtection="0">
      <alignment horizontal="left" vertical="center"/>
    </xf>
    <xf numFmtId="0" fontId="2"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80" fillId="0" borderId="91" applyNumberFormat="0" applyFill="0" applyAlignment="0" applyProtection="0"/>
    <xf numFmtId="175" fontId="2" fillId="3" borderId="93" applyNumberFormat="0" applyFont="0" applyAlignment="0">
      <protection locked="0"/>
    </xf>
    <xf numFmtId="4" fontId="6" fillId="5" borderId="55" applyNumberFormat="0" applyProtection="0">
      <alignment horizontal="left" vertical="center" indent="1"/>
    </xf>
    <xf numFmtId="0" fontId="3" fillId="2" borderId="93" applyNumberFormat="0" applyAlignment="0">
      <alignment horizontal="left"/>
    </xf>
    <xf numFmtId="0"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2" fillId="0" borderId="93"/>
    <xf numFmtId="4" fontId="6" fillId="5" borderId="55" applyNumberFormat="0" applyProtection="0">
      <alignment horizontal="right" vertical="center"/>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40" borderId="55" applyNumberFormat="0" applyProtection="0">
      <alignment horizontal="right" vertical="center"/>
    </xf>
    <xf numFmtId="0" fontId="2" fillId="43" borderId="55" applyNumberFormat="0" applyProtection="0">
      <alignment horizontal="left" vertical="center" indent="1"/>
    </xf>
    <xf numFmtId="4" fontId="2" fillId="0" borderId="93"/>
    <xf numFmtId="4" fontId="2" fillId="0" borderId="93"/>
    <xf numFmtId="0" fontId="2" fillId="0" borderId="93">
      <alignment horizontal="right"/>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0" fontId="3" fillId="31" borderId="96" applyNumberFormat="0" applyFont="0" applyAlignment="0" applyProtection="0"/>
    <xf numFmtId="0" fontId="2" fillId="0" borderId="93"/>
    <xf numFmtId="0" fontId="2" fillId="0" borderId="93"/>
    <xf numFmtId="0" fontId="52" fillId="11" borderId="95" applyNumberFormat="0" applyAlignment="0" applyProtection="0"/>
    <xf numFmtId="4" fontId="6" fillId="36" borderId="55" applyNumberFormat="0" applyProtection="0">
      <alignment horizontal="right" vertical="center"/>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0" fontId="2" fillId="0" borderId="93"/>
    <xf numFmtId="175" fontId="2" fillId="3" borderId="93" applyNumberFormat="0" applyFont="0" applyAlignment="0">
      <protection locked="0"/>
    </xf>
    <xf numFmtId="175" fontId="2" fillId="3" borderId="93" applyNumberFormat="0" applyFont="0" applyAlignment="0">
      <protection locked="0"/>
    </xf>
    <xf numFmtId="4" fontId="2" fillId="0" borderId="93"/>
    <xf numFmtId="175" fontId="2" fillId="3" borderId="93" applyNumberFormat="0" applyFont="0" applyAlignment="0">
      <protection locked="0"/>
    </xf>
    <xf numFmtId="0" fontId="3" fillId="31" borderId="96" applyNumberFormat="0" applyFont="0" applyAlignment="0" applyProtection="0"/>
    <xf numFmtId="0" fontId="2" fillId="0" borderId="93">
      <alignment horizontal="right"/>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7" borderId="55" applyNumberFormat="0" applyProtection="0">
      <alignment horizontal="right" vertical="center"/>
    </xf>
    <xf numFmtId="4" fontId="41" fillId="3" borderId="55" applyNumberFormat="0" applyProtection="0">
      <alignment vertical="center"/>
    </xf>
    <xf numFmtId="4" fontId="2" fillId="0" borderId="93"/>
    <xf numFmtId="0" fontId="2" fillId="0" borderId="93">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10" fontId="26" fillId="26" borderId="93" applyNumberFormat="0" applyFill="0" applyBorder="0" applyAlignment="0" applyProtection="0">
      <protection locked="0"/>
    </xf>
    <xf numFmtId="4" fontId="2" fillId="0" borderId="93"/>
    <xf numFmtId="0" fontId="2" fillId="0" borderId="93">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10" fontId="28" fillId="29" borderId="93" applyNumberFormat="0" applyBorder="0" applyAlignment="0" applyProtection="0"/>
    <xf numFmtId="4" fontId="2" fillId="0" borderId="93"/>
    <xf numFmtId="0" fontId="50" fillId="0" borderId="66" applyNumberFormat="0" applyFill="0" applyAlignment="0" applyProtection="0"/>
    <xf numFmtId="0" fontId="2" fillId="0" borderId="93">
      <alignment horizontal="right"/>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4" fontId="42" fillId="41" borderId="55" applyNumberFormat="0" applyProtection="0">
      <alignment horizontal="left" vertical="center" indent="1"/>
    </xf>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6" fillId="5" borderId="60" applyNumberFormat="0" applyProtection="0">
      <alignment horizontal="left" vertical="center" indent="1"/>
    </xf>
    <xf numFmtId="175" fontId="2" fillId="3" borderId="93" applyNumberFormat="0" applyFont="0" applyAlignment="0">
      <protection locked="0"/>
    </xf>
    <xf numFmtId="4" fontId="2" fillId="0" borderId="93"/>
    <xf numFmtId="4" fontId="2" fillId="0" borderId="93"/>
    <xf numFmtId="175" fontId="2" fillId="3" borderId="93" applyNumberFormat="0" applyFont="0" applyAlignment="0">
      <protection locked="0"/>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10" fontId="26" fillId="26" borderId="93" applyNumberFormat="0" applyFill="0" applyBorder="0" applyAlignment="0" applyProtection="0">
      <protection locked="0"/>
    </xf>
    <xf numFmtId="0" fontId="3" fillId="31" borderId="96" applyNumberFormat="0" applyFont="0" applyAlignment="0" applyProtection="0"/>
    <xf numFmtId="0" fontId="3" fillId="31" borderId="96"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0" fontId="2" fillId="0" borderId="93">
      <alignment horizontal="right"/>
    </xf>
    <xf numFmtId="4" fontId="2" fillId="0" borderId="93"/>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4" fontId="6" fillId="3" borderId="55" applyNumberFormat="0" applyProtection="0">
      <alignment vertical="center"/>
    </xf>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0" fontId="20" fillId="24" borderId="95" applyNumberFormat="0" applyAlignment="0" applyProtection="0"/>
    <xf numFmtId="0" fontId="38" fillId="24" borderId="55" applyNumberFormat="0" applyAlignment="0" applyProtection="0"/>
    <xf numFmtId="0" fontId="2" fillId="4" borderId="55" applyNumberFormat="0" applyProtection="0">
      <alignment horizontal="left" vertical="center" indent="1"/>
    </xf>
    <xf numFmtId="0" fontId="50" fillId="0" borderId="66" applyNumberFormat="0" applyFill="0" applyAlignment="0" applyProtection="0"/>
    <xf numFmtId="0" fontId="38" fillId="24" borderId="55" applyNumberFormat="0" applyAlignment="0" applyProtection="0"/>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4" fontId="6" fillId="29" borderId="55" applyNumberFormat="0" applyProtection="0">
      <alignmen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8" borderId="55" applyNumberFormat="0" applyProtection="0">
      <alignment horizontal="right" vertical="center"/>
    </xf>
    <xf numFmtId="4" fontId="6" fillId="34" borderId="55" applyNumberFormat="0" applyProtection="0">
      <alignment horizontal="right" vertical="center"/>
    </xf>
    <xf numFmtId="4" fontId="6" fillId="3" borderId="55" applyNumberFormat="0" applyProtection="0">
      <alignment horizontal="left" vertical="center" indent="1"/>
    </xf>
    <xf numFmtId="0" fontId="38" fillId="24" borderId="55" applyNumberFormat="0" applyAlignment="0" applyProtection="0"/>
    <xf numFmtId="0" fontId="20" fillId="24" borderId="95" applyNumberFormat="0" applyAlignment="0" applyProtection="0"/>
    <xf numFmtId="0" fontId="29" fillId="0" borderId="90">
      <alignment horizontal="left" vertical="center"/>
    </xf>
    <xf numFmtId="175" fontId="2" fillId="3" borderId="93"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0" borderId="55" applyNumberFormat="0" applyProtection="0">
      <alignment horizontal="right" vertical="center"/>
    </xf>
    <xf numFmtId="4" fontId="41" fillId="5" borderId="55" applyNumberFormat="0" applyProtection="0">
      <alignment horizontal="righ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31" borderId="96" applyNumberFormat="0" applyFont="0" applyAlignment="0" applyProtection="0"/>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27"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0" fontId="2" fillId="0" borderId="55" applyNumberFormat="0" applyProtection="0">
      <alignment horizontal="left" vertical="center"/>
    </xf>
    <xf numFmtId="0" fontId="3" fillId="31" borderId="96" applyNumberFormat="0" applyFont="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0" fontId="2" fillId="44" borderId="102" applyNumberFormat="0" applyProtection="0">
      <alignment horizontal="left" vertical="center" indent="1"/>
    </xf>
    <xf numFmtId="0" fontId="52" fillId="11" borderId="103" applyNumberFormat="0" applyAlignment="0" applyProtection="0"/>
    <xf numFmtId="0" fontId="50" fillId="0" borderId="66" applyNumberFormat="0" applyFill="0" applyAlignment="0" applyProtection="0"/>
    <xf numFmtId="175" fontId="2" fillId="3" borderId="101" applyNumberFormat="0" applyFont="0" applyAlignment="0">
      <protection locked="0"/>
    </xf>
    <xf numFmtId="175" fontId="2" fillId="3" borderId="101" applyNumberFormat="0" applyFont="0" applyAlignment="0">
      <protection locked="0"/>
    </xf>
    <xf numFmtId="0" fontId="52" fillId="11" borderId="95" applyNumberFormat="0" applyAlignment="0" applyProtection="0"/>
    <xf numFmtId="0" fontId="2" fillId="4" borderId="55" applyNumberFormat="0" applyProtection="0">
      <alignment horizontal="left" vertical="center" indent="1"/>
    </xf>
    <xf numFmtId="4" fontId="44" fillId="5" borderId="55" applyNumberFormat="0" applyProtection="0">
      <alignment horizontal="left" vertical="center" indent="1"/>
    </xf>
    <xf numFmtId="4" fontId="6" fillId="3" borderId="55" applyNumberFormat="0" applyProtection="0">
      <alignment horizontal="left" vertical="center" indent="1"/>
    </xf>
    <xf numFmtId="0" fontId="20" fillId="24" borderId="95" applyNumberFormat="0" applyAlignment="0" applyProtection="0"/>
    <xf numFmtId="0" fontId="29" fillId="0" borderId="90">
      <alignment horizontal="left" vertical="center"/>
    </xf>
    <xf numFmtId="0" fontId="3" fillId="31" borderId="96" applyNumberFormat="0" applyFont="0" applyAlignment="0" applyProtection="0"/>
    <xf numFmtId="0" fontId="38" fillId="24" borderId="55" applyNumberFormat="0" applyAlignment="0" applyProtection="0"/>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4" fontId="6" fillId="5" borderId="60"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5" borderId="55" applyNumberFormat="0" applyProtection="0">
      <alignment horizontal="right" vertical="center"/>
    </xf>
    <xf numFmtId="4" fontId="41"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50" fillId="0" borderId="66" applyNumberFormat="0" applyFill="0" applyAlignment="0" applyProtection="0"/>
    <xf numFmtId="0" fontId="2" fillId="0" borderId="93"/>
    <xf numFmtId="0" fontId="3" fillId="0" borderId="0"/>
    <xf numFmtId="0" fontId="3" fillId="31" borderId="96" applyNumberFormat="0" applyFont="0" applyAlignment="0" applyProtection="0"/>
    <xf numFmtId="0" fontId="50" fillId="0" borderId="66" applyNumberFormat="0" applyFill="0" applyAlignment="0" applyProtection="0"/>
    <xf numFmtId="0" fontId="50" fillId="0" borderId="66" applyNumberFormat="0" applyFill="0" applyAlignment="0" applyProtection="0"/>
    <xf numFmtId="175" fontId="2" fillId="3" borderId="93" applyNumberFormat="0" applyFont="0" applyAlignment="0">
      <protection locked="0"/>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55" applyNumberFormat="0" applyProtection="0">
      <alignment horizontal="left" vertical="center" indent="1"/>
    </xf>
    <xf numFmtId="0" fontId="2" fillId="4" borderId="55" applyNumberFormat="0" applyProtection="0">
      <alignment horizontal="left" vertical="center" indent="1"/>
    </xf>
    <xf numFmtId="0" fontId="20" fillId="24" borderId="95" applyNumberFormat="0" applyAlignment="0" applyProtection="0"/>
    <xf numFmtId="0" fontId="52" fillId="11" borderId="95" applyNumberFormat="0" applyAlignment="0" applyProtection="0"/>
    <xf numFmtId="4" fontId="6" fillId="0" borderId="55" applyNumberFormat="0" applyProtection="0">
      <alignment horizontal="right" vertical="center"/>
    </xf>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4" fontId="42" fillId="41" borderId="55" applyNumberFormat="0" applyProtection="0">
      <alignment horizontal="left" vertical="center" indent="1"/>
    </xf>
    <xf numFmtId="4" fontId="6" fillId="37" borderId="55" applyNumberFormat="0" applyProtection="0">
      <alignment horizontal="right" vertical="center"/>
    </xf>
    <xf numFmtId="4" fontId="6" fillId="33" borderId="55" applyNumberFormat="0" applyProtection="0">
      <alignment horizontal="right" vertical="center"/>
    </xf>
    <xf numFmtId="0" fontId="3" fillId="31" borderId="96" applyNumberFormat="0" applyFont="0" applyAlignment="0" applyProtection="0"/>
    <xf numFmtId="0" fontId="2" fillId="4"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0" fillId="24" borderId="95" applyNumberFormat="0" applyAlignment="0" applyProtection="0"/>
    <xf numFmtId="4" fontId="41" fillId="3" borderId="55" applyNumberFormat="0" applyProtection="0">
      <alignment vertical="center"/>
    </xf>
    <xf numFmtId="4" fontId="6" fillId="32" borderId="55" applyNumberFormat="0" applyProtection="0">
      <alignment horizontal="right" vertical="center"/>
    </xf>
    <xf numFmtId="4" fontId="6" fillId="36" borderId="55" applyNumberFormat="0" applyProtection="0">
      <alignment horizontal="right" vertical="center"/>
    </xf>
    <xf numFmtId="4" fontId="6" fillId="40" borderId="55" applyNumberFormat="0" applyProtection="0">
      <alignment horizontal="right" vertical="center"/>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50" fillId="0" borderId="66" applyNumberFormat="0" applyFill="0" applyAlignment="0" applyProtection="0"/>
    <xf numFmtId="4" fontId="6" fillId="0" borderId="55" applyNumberFormat="0" applyProtection="0">
      <alignment horizontal="right" vertical="center"/>
    </xf>
    <xf numFmtId="0" fontId="52" fillId="11" borderId="95" applyNumberFormat="0" applyAlignment="0" applyProtection="0"/>
    <xf numFmtId="0" fontId="38" fillId="24" borderId="55" applyNumberFormat="0" applyAlignment="0" applyProtection="0"/>
    <xf numFmtId="0" fontId="50" fillId="0" borderId="66" applyNumberFormat="0" applyFill="0" applyAlignment="0" applyProtection="0"/>
    <xf numFmtId="0" fontId="2" fillId="0" borderId="93">
      <alignment horizontal="right"/>
    </xf>
    <xf numFmtId="4" fontId="44" fillId="43" borderId="55" applyNumberFormat="0" applyProtection="0">
      <alignment horizontal="left" vertical="center" indent="1"/>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4" fontId="6" fillId="3" borderId="55" applyNumberFormat="0" applyProtection="0">
      <alignment vertical="center"/>
    </xf>
    <xf numFmtId="0" fontId="2" fillId="4" borderId="55" applyNumberFormat="0" applyProtection="0">
      <alignment horizontal="left" vertical="center" indent="1"/>
    </xf>
    <xf numFmtId="4" fontId="6" fillId="35" borderId="55" applyNumberFormat="0" applyProtection="0">
      <alignment horizontal="right" vertical="center"/>
    </xf>
    <xf numFmtId="4" fontId="6" fillId="39" borderId="55" applyNumberFormat="0" applyProtection="0">
      <alignment horizontal="right" vertical="center"/>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horizontal="left" vertical="center" indent="1"/>
    </xf>
    <xf numFmtId="4" fontId="41" fillId="5" borderId="55" applyNumberFormat="0" applyProtection="0">
      <alignment horizontal="right" vertical="center"/>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4" fontId="44" fillId="43" borderId="55" applyNumberFormat="0" applyProtection="0">
      <alignment horizontal="left" vertical="center" indent="1"/>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175" fontId="2" fillId="3" borderId="93" applyNumberFormat="0" applyFont="0" applyAlignment="0">
      <protection locked="0"/>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0" fontId="1" fillId="0" borderId="0"/>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0" fontId="50" fillId="0" borderId="66" applyNumberFormat="0" applyFill="0" applyAlignment="0" applyProtection="0"/>
    <xf numFmtId="0" fontId="29" fillId="0" borderId="90">
      <alignment horizontal="left" vertical="center"/>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50" fillId="0" borderId="66" applyNumberFormat="0" applyFill="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80" fillId="0" borderId="91" applyNumberFormat="0" applyFill="0" applyAlignment="0" applyProtection="0"/>
    <xf numFmtId="4" fontId="44" fillId="5" borderId="55" applyNumberFormat="0" applyProtection="0">
      <alignment horizontal="left" vertical="center" indent="1"/>
    </xf>
    <xf numFmtId="4" fontId="41" fillId="29" borderId="55" applyNumberFormat="0" applyProtection="0">
      <alignment vertical="center"/>
    </xf>
    <xf numFmtId="0" fontId="2" fillId="43" borderId="55" applyNumberFormat="0" applyProtection="0">
      <alignment horizontal="left" vertical="center" indent="1"/>
    </xf>
    <xf numFmtId="0" fontId="2" fillId="4" borderId="55" applyNumberFormat="0" applyProtection="0">
      <alignment horizontal="left" vertical="center" indent="1"/>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9" fillId="0" borderId="90">
      <alignment horizontal="left" vertical="center"/>
    </xf>
    <xf numFmtId="4" fontId="2" fillId="0" borderId="93"/>
    <xf numFmtId="4" fontId="2" fillId="0" borderId="93"/>
    <xf numFmtId="0" fontId="2" fillId="4" borderId="55" applyNumberFormat="0" applyProtection="0">
      <alignment horizontal="left" vertical="center" indent="1"/>
    </xf>
    <xf numFmtId="0" fontId="50" fillId="0" borderId="66" applyNumberFormat="0" applyFill="0" applyAlignment="0" applyProtection="0"/>
    <xf numFmtId="0" fontId="20" fillId="24" borderId="9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55"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0" fontId="1" fillId="0" borderId="0"/>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4" fontId="2" fillId="0" borderId="93"/>
    <xf numFmtId="4" fontId="2" fillId="0" borderId="93"/>
    <xf numFmtId="0" fontId="2" fillId="4" borderId="55" applyNumberFormat="0" applyProtection="0">
      <alignment horizontal="left" vertical="center" indent="1"/>
    </xf>
    <xf numFmtId="0" fontId="1" fillId="0" borderId="0"/>
    <xf numFmtId="0" fontId="1" fillId="0" borderId="0"/>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80" fillId="0" borderId="91" applyNumberFormat="0" applyFill="0" applyAlignment="0" applyProtection="0"/>
    <xf numFmtId="0" fontId="80" fillId="0" borderId="91" applyNumberFormat="0" applyFill="0" applyAlignment="0" applyProtection="0"/>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0" borderId="55" applyNumberFormat="0" applyProtection="0">
      <alignment horizontal="right" vertical="center"/>
    </xf>
    <xf numFmtId="4" fontId="6" fillId="0" borderId="55" applyNumberFormat="0" applyProtection="0">
      <alignment horizontal="right" vertical="center"/>
    </xf>
    <xf numFmtId="4" fontId="41"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4" fontId="2" fillId="0" borderId="93"/>
    <xf numFmtId="0" fontId="20" fillId="24" borderId="9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55"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0" fontId="29" fillId="0" borderId="90">
      <alignment horizontal="left" vertical="center"/>
    </xf>
    <xf numFmtId="4" fontId="2" fillId="0" borderId="93"/>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4" fontId="6" fillId="39" borderId="102" applyNumberFormat="0" applyProtection="0">
      <alignment horizontal="right" vertical="center"/>
    </xf>
    <xf numFmtId="4" fontId="6" fillId="0" borderId="55" applyNumberFormat="0" applyProtection="0">
      <alignment horizontal="right" vertical="center"/>
    </xf>
    <xf numFmtId="0" fontId="2" fillId="0" borderId="55" applyNumberFormat="0" applyProtection="0">
      <alignment horizontal="left" vertical="center"/>
    </xf>
    <xf numFmtId="0" fontId="50" fillId="0" borderId="66" applyNumberFormat="0" applyFill="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0" fontId="80" fillId="0" borderId="91" applyNumberFormat="0" applyFill="0" applyAlignment="0" applyProtection="0"/>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4" fontId="2" fillId="0" borderId="93"/>
    <xf numFmtId="0" fontId="2" fillId="0" borderId="93">
      <alignment horizontal="right"/>
    </xf>
    <xf numFmtId="4" fontId="2" fillId="0" borderId="93"/>
    <xf numFmtId="0" fontId="2" fillId="0" borderId="93">
      <alignment horizontal="right"/>
    </xf>
    <xf numFmtId="4" fontId="2" fillId="0" borderId="93"/>
    <xf numFmtId="0" fontId="2" fillId="0" borderId="55"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4" fontId="2" fillId="0" borderId="93"/>
    <xf numFmtId="4" fontId="2" fillId="0" borderId="93"/>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4" fontId="2" fillId="0" borderId="93"/>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3" borderId="102" applyNumberFormat="0" applyProtection="0">
      <alignment horizontal="left" vertical="center" indent="1"/>
    </xf>
    <xf numFmtId="0" fontId="3" fillId="31" borderId="104" applyNumberFormat="0" applyFont="0" applyAlignment="0" applyProtection="0"/>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0" borderId="55" applyNumberFormat="0" applyProtection="0">
      <alignment horizontal="right" vertical="center"/>
    </xf>
    <xf numFmtId="4" fontId="6" fillId="0" borderId="55" applyNumberFormat="0" applyProtection="0">
      <alignment horizontal="right" vertical="center"/>
    </xf>
    <xf numFmtId="4" fontId="41"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4" fontId="42" fillId="41" borderId="102" applyNumberFormat="0" applyProtection="0">
      <alignment horizontal="left" vertical="center" indent="1"/>
    </xf>
    <xf numFmtId="0" fontId="38" fillId="24" borderId="55" applyNumberForma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102"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102" applyNumberFormat="0" applyProtection="0">
      <alignment horizontal="left" vertical="center"/>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102" applyNumberFormat="0" applyProtection="0">
      <alignment horizontal="left" vertical="center" indent="1"/>
    </xf>
    <xf numFmtId="10" fontId="26" fillId="26" borderId="101" applyNumberFormat="0" applyFill="0" applyBorder="0" applyAlignment="0" applyProtection="0">
      <protection locked="0"/>
    </xf>
    <xf numFmtId="0" fontId="2" fillId="0" borderId="101"/>
    <xf numFmtId="10" fontId="26" fillId="26" borderId="101" applyNumberFormat="0" applyFill="0" applyBorder="0" applyAlignment="0" applyProtection="0">
      <protection locked="0"/>
    </xf>
    <xf numFmtId="0" fontId="2" fillId="44" borderId="102" applyNumberFormat="0" applyProtection="0">
      <alignment horizontal="left" vertical="center" indent="1"/>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0" borderId="101">
      <alignment horizontal="righ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7" borderId="102" applyNumberFormat="0" applyProtection="0">
      <alignment horizontal="right" vertical="center"/>
    </xf>
    <xf numFmtId="0" fontId="2" fillId="4" borderId="55" applyNumberFormat="0" applyProtection="0">
      <alignment horizontal="left" vertical="center" indent="1"/>
    </xf>
    <xf numFmtId="0" fontId="2" fillId="43" borderId="102" applyNumberFormat="0" applyProtection="0">
      <alignment horizontal="left" vertical="center" indent="1"/>
    </xf>
    <xf numFmtId="0" fontId="2" fillId="4" borderId="55" applyNumberFormat="0" applyProtection="0">
      <alignment horizontal="left" vertical="center" indent="1"/>
    </xf>
    <xf numFmtId="0" fontId="2" fillId="43" borderId="102" applyNumberFormat="0" applyProtection="0">
      <alignment horizontal="left" vertical="center" indent="1"/>
    </xf>
    <xf numFmtId="0" fontId="3" fillId="31" borderId="104" applyNumberFormat="0" applyFont="0" applyAlignment="0" applyProtection="0"/>
    <xf numFmtId="0" fontId="38" fillId="24" borderId="102" applyNumberFormat="0" applyAlignment="0" applyProtection="0"/>
    <xf numFmtId="4" fontId="6" fillId="0" borderId="55" applyNumberFormat="0" applyProtection="0">
      <alignment horizontal="right" vertical="center"/>
    </xf>
    <xf numFmtId="0" fontId="2" fillId="0" borderId="55" applyNumberFormat="0" applyProtection="0">
      <alignment horizontal="left" vertical="center"/>
    </xf>
    <xf numFmtId="175" fontId="2" fillId="3" borderId="101" applyNumberFormat="0" applyFont="0" applyAlignment="0">
      <protection locked="0"/>
    </xf>
    <xf numFmtId="0" fontId="2" fillId="0" borderId="101"/>
    <xf numFmtId="175" fontId="2" fillId="3" borderId="101" applyNumberFormat="0" applyFont="0" applyAlignment="0">
      <protection locked="0"/>
    </xf>
    <xf numFmtId="4" fontId="44" fillId="5" borderId="102" applyNumberFormat="0" applyProtection="0">
      <alignment horizontal="left" vertical="center" indent="1"/>
    </xf>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3" fillId="2" borderId="101" applyNumberFormat="0" applyAlignment="0">
      <alignment horizontal="left"/>
    </xf>
    <xf numFmtId="175" fontId="2" fillId="3" borderId="101" applyNumberFormat="0" applyFont="0" applyAlignment="0">
      <protection locked="0"/>
    </xf>
    <xf numFmtId="0" fontId="66" fillId="49" borderId="103" applyNumberFormat="0" applyAlignment="0" applyProtection="0"/>
    <xf numFmtId="0" fontId="2" fillId="0" borderId="102" applyNumberFormat="0" applyProtection="0">
      <alignment horizontal="left" vertical="center"/>
    </xf>
    <xf numFmtId="0" fontId="2" fillId="43" borderId="102" applyNumberFormat="0" applyProtection="0">
      <alignment horizontal="left" vertical="center" indent="1"/>
    </xf>
    <xf numFmtId="0" fontId="3" fillId="31" borderId="104" applyNumberFormat="0" applyFont="0" applyAlignment="0" applyProtection="0"/>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0" fillId="24" borderId="103" applyNumberFormat="0" applyAlignment="0" applyProtection="0"/>
    <xf numFmtId="0" fontId="29" fillId="0" borderId="105">
      <alignment horizontal="left" vertical="center"/>
    </xf>
    <xf numFmtId="175" fontId="2" fillId="3" borderId="101" applyNumberFormat="0" applyFont="0" applyAlignment="0">
      <protection locked="0"/>
    </xf>
    <xf numFmtId="4" fontId="6" fillId="5" borderId="102" applyNumberFormat="0" applyProtection="0">
      <alignment horizontal="left" vertical="center" indent="1"/>
    </xf>
    <xf numFmtId="0" fontId="3" fillId="2" borderId="59" applyNumberFormat="0" applyAlignment="0">
      <alignment horizontal="left"/>
    </xf>
    <xf numFmtId="175" fontId="2" fillId="3" borderId="59" applyNumberFormat="0" applyFont="0" applyAlignment="0">
      <protection locked="0"/>
    </xf>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175" fontId="2" fillId="3" borderId="59" applyNumberFormat="0" applyFont="0" applyAlignment="0">
      <protection locked="0"/>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35" borderId="55" applyNumberFormat="0" applyProtection="0">
      <alignment horizontal="right" vertical="center"/>
    </xf>
    <xf numFmtId="175" fontId="2" fillId="3" borderId="59" applyNumberFormat="0" applyFont="0" applyAlignment="0">
      <protection locked="0"/>
    </xf>
    <xf numFmtId="175" fontId="2" fillId="3" borderId="59" applyNumberFormat="0" applyFont="0" applyAlignment="0">
      <protection locked="0"/>
    </xf>
    <xf numFmtId="0" fontId="2" fillId="0" borderId="59"/>
    <xf numFmtId="0" fontId="2" fillId="4" borderId="55" applyNumberFormat="0" applyProtection="0">
      <alignment horizontal="left" vertical="center" indent="1"/>
    </xf>
    <xf numFmtId="0" fontId="2" fillId="0" borderId="59"/>
    <xf numFmtId="0" fontId="2" fillId="4" borderId="55" applyNumberFormat="0" applyProtection="0">
      <alignment horizontal="left" vertical="center" indent="1"/>
    </xf>
    <xf numFmtId="175" fontId="2" fillId="3" borderId="59" applyNumberFormat="0" applyFont="0" applyAlignment="0">
      <protection locked="0"/>
    </xf>
    <xf numFmtId="0" fontId="2" fillId="0" borderId="55" applyNumberFormat="0" applyProtection="0">
      <alignment horizontal="left" vertical="center"/>
    </xf>
    <xf numFmtId="4" fontId="6" fillId="5" borderId="55" applyNumberFormat="0" applyProtection="0">
      <alignment horizontal="right" vertical="center"/>
    </xf>
    <xf numFmtId="175" fontId="2" fillId="3" borderId="59" applyNumberFormat="0" applyFont="0" applyAlignment="0">
      <protection locked="0"/>
    </xf>
    <xf numFmtId="0" fontId="3" fillId="31" borderId="96" applyNumberFormat="0" applyFont="0" applyAlignment="0" applyProtection="0"/>
    <xf numFmtId="0" fontId="20" fillId="24" borderId="95" applyNumberFormat="0" applyAlignment="0" applyProtection="0"/>
    <xf numFmtId="0" fontId="3" fillId="2" borderId="59" applyNumberFormat="0" applyAlignment="0">
      <alignment horizontal="left"/>
    </xf>
    <xf numFmtId="0" fontId="3" fillId="2" borderId="59" applyNumberFormat="0" applyAlignment="0">
      <alignment horizontal="left"/>
    </xf>
    <xf numFmtId="4" fontId="6" fillId="39" borderId="55" applyNumberFormat="0" applyProtection="0">
      <alignment horizontal="right" vertical="center"/>
    </xf>
    <xf numFmtId="175" fontId="2" fillId="3" borderId="59" applyNumberFormat="0" applyFont="0" applyAlignment="0">
      <protection locked="0"/>
    </xf>
    <xf numFmtId="175" fontId="2" fillId="3" borderId="59" applyNumberFormat="0" applyFont="0" applyAlignment="0">
      <protection locked="0"/>
    </xf>
    <xf numFmtId="4" fontId="2" fillId="0" borderId="59"/>
    <xf numFmtId="4" fontId="6" fillId="43" borderId="55" applyNumberFormat="0" applyProtection="0">
      <alignment horizontal="left" vertical="center" indent="1"/>
    </xf>
    <xf numFmtId="175" fontId="2" fillId="3" borderId="59" applyNumberFormat="0" applyFont="0" applyAlignment="0">
      <protection locked="0"/>
    </xf>
    <xf numFmtId="0" fontId="2" fillId="43" borderId="55" applyNumberFormat="0" applyProtection="0">
      <alignment horizontal="left" vertical="center" indent="1"/>
    </xf>
    <xf numFmtId="175" fontId="2" fillId="3" borderId="59" applyNumberFormat="0" applyFont="0" applyAlignment="0">
      <protection locked="0"/>
    </xf>
    <xf numFmtId="4" fontId="2" fillId="0" borderId="59"/>
    <xf numFmtId="4" fontId="2" fillId="0" borderId="59"/>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4" fontId="2" fillId="0" borderId="59"/>
    <xf numFmtId="4" fontId="44" fillId="43" borderId="55" applyNumberFormat="0" applyProtection="0">
      <alignment horizontal="left" vertical="center" indent="1"/>
    </xf>
    <xf numFmtId="175" fontId="2" fillId="3" borderId="59" applyNumberFormat="0" applyFont="0" applyAlignment="0">
      <protection locked="0"/>
    </xf>
    <xf numFmtId="4" fontId="2" fillId="0" borderId="59"/>
    <xf numFmtId="0" fontId="2" fillId="0" borderId="55" applyNumberFormat="0" applyProtection="0">
      <alignment horizontal="left" vertical="center"/>
    </xf>
    <xf numFmtId="0" fontId="2" fillId="0" borderId="59">
      <alignment horizontal="right"/>
    </xf>
    <xf numFmtId="4" fontId="2" fillId="0" borderId="59"/>
    <xf numFmtId="0" fontId="2" fillId="0" borderId="59">
      <alignment horizontal="right"/>
    </xf>
    <xf numFmtId="4" fontId="44" fillId="43"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0" fontId="2" fillId="44" borderId="55" applyNumberFormat="0" applyProtection="0">
      <alignment horizontal="left" vertical="center" indent="1"/>
    </xf>
    <xf numFmtId="4" fontId="6" fillId="39" borderId="55" applyNumberFormat="0" applyProtection="0">
      <alignment horizontal="right" vertical="center"/>
    </xf>
    <xf numFmtId="0" fontId="2" fillId="4" borderId="55" applyNumberFormat="0" applyProtection="0">
      <alignment horizontal="left" vertical="center" indent="1"/>
    </xf>
    <xf numFmtId="175" fontId="2" fillId="3" borderId="93" applyNumberFormat="0" applyFont="0" applyAlignment="0">
      <protection locked="0"/>
    </xf>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4" fontId="42" fillId="41" borderId="55" applyNumberFormat="0" applyProtection="0">
      <alignment horizontal="left" vertical="center" indent="1"/>
    </xf>
    <xf numFmtId="4" fontId="6" fillId="32" borderId="55" applyNumberFormat="0" applyProtection="0">
      <alignment horizontal="right" vertical="center"/>
    </xf>
    <xf numFmtId="175" fontId="2" fillId="3" borderId="59" applyNumberFormat="0" applyFont="0" applyAlignment="0">
      <protection locked="0"/>
    </xf>
    <xf numFmtId="10" fontId="28" fillId="29" borderId="59" applyNumberFormat="0" applyBorder="0" applyAlignment="0" applyProtection="0"/>
    <xf numFmtId="0" fontId="2" fillId="0" borderId="59">
      <alignment horizontal="right"/>
    </xf>
    <xf numFmtId="0" fontId="3" fillId="31" borderId="96" applyNumberFormat="0" applyFont="0" applyAlignment="0" applyProtection="0"/>
    <xf numFmtId="0" fontId="38" fillId="24" borderId="55" applyNumberFormat="0" applyAlignment="0" applyProtection="0"/>
    <xf numFmtId="4" fontId="46" fillId="5" borderId="55" applyNumberFormat="0" applyProtection="0">
      <alignment horizontal="right" vertical="center"/>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80" fillId="0" borderId="91" applyNumberFormat="0" applyFill="0" applyAlignment="0" applyProtection="0"/>
    <xf numFmtId="0" fontId="2" fillId="4" borderId="55" applyNumberFormat="0" applyProtection="0">
      <alignment horizontal="left" vertical="center" indent="1"/>
    </xf>
    <xf numFmtId="4" fontId="44" fillId="43" borderId="55" applyNumberFormat="0" applyProtection="0">
      <alignment horizontal="left" vertical="center" indent="1"/>
    </xf>
    <xf numFmtId="0" fontId="20" fillId="24" borderId="95" applyNumberFormat="0" applyAlignment="0" applyProtection="0"/>
    <xf numFmtId="0" fontId="20" fillId="24" borderId="95" applyNumberFormat="0" applyAlignment="0" applyProtection="0"/>
    <xf numFmtId="0" fontId="2" fillId="43" borderId="55" applyNumberFormat="0" applyProtection="0">
      <alignment horizontal="left" vertical="center" indent="1"/>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2" fillId="0" borderId="93"/>
    <xf numFmtId="175" fontId="2" fillId="3" borderId="59" applyNumberFormat="0" applyFont="0" applyAlignment="0">
      <protection locked="0"/>
    </xf>
    <xf numFmtId="4" fontId="2" fillId="0" borderId="93"/>
    <xf numFmtId="0" fontId="2" fillId="0" borderId="93">
      <alignment horizontal="right"/>
    </xf>
    <xf numFmtId="0" fontId="3" fillId="2" borderId="59" applyNumberFormat="0" applyAlignment="0">
      <alignment horizontal="left"/>
    </xf>
    <xf numFmtId="0"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2" fillId="0" borderId="59"/>
    <xf numFmtId="0" fontId="2" fillId="0" borderId="59">
      <alignment horizontal="right"/>
    </xf>
    <xf numFmtId="0" fontId="2" fillId="0" borderId="59">
      <alignment horizontal="right"/>
    </xf>
    <xf numFmtId="0" fontId="29" fillId="0" borderId="58">
      <alignment horizontal="left" vertical="center"/>
    </xf>
    <xf numFmtId="4" fontId="2" fillId="0" borderId="59"/>
    <xf numFmtId="4" fontId="2" fillId="0" borderId="59"/>
    <xf numFmtId="175" fontId="2" fillId="3" borderId="93" applyNumberFormat="0" applyFont="0" applyAlignment="0">
      <protection locked="0"/>
    </xf>
    <xf numFmtId="0" fontId="2" fillId="0" borderId="59">
      <alignment horizontal="right"/>
    </xf>
    <xf numFmtId="0" fontId="2" fillId="0" borderId="59">
      <alignment horizontal="right"/>
    </xf>
    <xf numFmtId="175" fontId="2" fillId="3" borderId="93" applyNumberFormat="0" applyFont="0" applyAlignment="0">
      <protection locked="0"/>
    </xf>
    <xf numFmtId="175" fontId="2" fillId="3" borderId="93" applyNumberFormat="0" applyFont="0" applyAlignment="0">
      <protection locked="0"/>
    </xf>
    <xf numFmtId="0" fontId="50" fillId="0" borderId="66" applyNumberFormat="0" applyFill="0" applyAlignment="0" applyProtection="0"/>
    <xf numFmtId="0" fontId="2" fillId="0" borderId="93">
      <alignment horizontal="right"/>
    </xf>
    <xf numFmtId="4" fontId="44" fillId="5" borderId="55" applyNumberFormat="0" applyProtection="0">
      <alignment horizontal="left" vertical="center" indent="1"/>
    </xf>
    <xf numFmtId="0" fontId="2" fillId="0" borderId="93">
      <alignment horizontal="right"/>
    </xf>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0" fontId="26" fillId="26" borderId="93" applyNumberFormat="0" applyFill="0" applyBorder="0" applyAlignment="0" applyProtection="0">
      <protection locked="0"/>
    </xf>
    <xf numFmtId="0" fontId="2" fillId="27" borderId="55" applyNumberFormat="0" applyProtection="0">
      <alignment horizontal="left" vertical="center" indent="1"/>
    </xf>
    <xf numFmtId="0" fontId="3" fillId="31" borderId="96" applyNumberFormat="0" applyFont="0" applyAlignment="0" applyProtection="0"/>
    <xf numFmtId="0" fontId="2" fillId="0" borderId="59"/>
    <xf numFmtId="0" fontId="2" fillId="0" borderId="59"/>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0" fontId="2" fillId="0" borderId="59"/>
    <xf numFmtId="175" fontId="2" fillId="3" borderId="59" applyNumberFormat="0" applyFont="0" applyAlignment="0">
      <protection locked="0"/>
    </xf>
    <xf numFmtId="175" fontId="2" fillId="3" borderId="59" applyNumberFormat="0" applyFont="0" applyAlignment="0">
      <protection locked="0"/>
    </xf>
    <xf numFmtId="4" fontId="2" fillId="0" borderId="59"/>
    <xf numFmtId="175" fontId="2" fillId="3" borderId="59" applyNumberFormat="0" applyFont="0" applyAlignment="0">
      <protection locked="0"/>
    </xf>
    <xf numFmtId="0" fontId="2" fillId="0" borderId="59">
      <alignment horizontal="right"/>
    </xf>
    <xf numFmtId="4" fontId="2" fillId="0" borderId="59"/>
    <xf numFmtId="0" fontId="2" fillId="0" borderId="59">
      <alignment horizontal="right"/>
    </xf>
    <xf numFmtId="10" fontId="26" fillId="26" borderId="59" applyNumberFormat="0" applyFill="0" applyBorder="0" applyAlignment="0" applyProtection="0">
      <protection locked="0"/>
    </xf>
    <xf numFmtId="4" fontId="2" fillId="0" borderId="59"/>
    <xf numFmtId="0" fontId="2" fillId="0" borderId="59">
      <alignment horizontal="right"/>
    </xf>
    <xf numFmtId="10" fontId="28" fillId="29" borderId="59" applyNumberFormat="0" applyBorder="0" applyAlignment="0" applyProtection="0"/>
    <xf numFmtId="4" fontId="2" fillId="0" borderId="59"/>
    <xf numFmtId="0" fontId="2" fillId="0" borderId="59">
      <alignment horizontal="right"/>
    </xf>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175" fontId="2" fillId="3" borderId="59" applyNumberFormat="0" applyFont="0" applyAlignment="0">
      <protection locked="0"/>
    </xf>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93" applyNumberFormat="0" applyFont="0" applyAlignment="0">
      <protection locked="0"/>
    </xf>
    <xf numFmtId="175" fontId="2" fillId="3" borderId="59" applyNumberFormat="0" applyFont="0" applyAlignment="0">
      <protection locked="0"/>
    </xf>
    <xf numFmtId="4" fontId="2" fillId="0" borderId="59"/>
    <xf numFmtId="0" fontId="2" fillId="0" borderId="93">
      <alignment horizontal="right"/>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2" fillId="0" borderId="93"/>
    <xf numFmtId="0" fontId="3" fillId="31" borderId="96" applyNumberFormat="0" applyFon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2" fillId="0" borderId="93">
      <alignment horizontal="righ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2" fillId="0" borderId="59"/>
    <xf numFmtId="0" fontId="2" fillId="0" borderId="59">
      <alignment horizontal="right"/>
    </xf>
    <xf numFmtId="4" fontId="2" fillId="0" borderId="59"/>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2" fillId="0" borderId="59"/>
    <xf numFmtId="0" fontId="2" fillId="44" borderId="55" applyNumberFormat="0" applyProtection="0">
      <alignment horizontal="left" vertical="center" indent="1"/>
    </xf>
    <xf numFmtId="4" fontId="2" fillId="0" borderId="59"/>
    <xf numFmtId="0" fontId="2" fillId="4" borderId="55" applyNumberFormat="0" applyProtection="0">
      <alignment horizontal="left" vertical="center" indent="1"/>
    </xf>
    <xf numFmtId="0" fontId="2" fillId="0" borderId="59">
      <alignment horizontal="right"/>
    </xf>
    <xf numFmtId="0" fontId="3" fillId="2" borderId="59" applyNumberFormat="0" applyAlignment="0">
      <alignment horizontal="left"/>
    </xf>
    <xf numFmtId="0" fontId="2" fillId="0" borderId="59">
      <alignment horizontal="right"/>
    </xf>
    <xf numFmtId="4" fontId="6" fillId="5" borderId="55" applyNumberFormat="0" applyProtection="0">
      <alignment horizontal="left" vertical="center" indent="1"/>
    </xf>
    <xf numFmtId="0" fontId="2" fillId="0" borderId="55" applyNumberFormat="0" applyProtection="0">
      <alignment horizontal="left" vertical="center"/>
    </xf>
    <xf numFmtId="175" fontId="2" fillId="3" borderId="59" applyNumberFormat="0" applyFont="0" applyAlignment="0">
      <protection locked="0"/>
    </xf>
    <xf numFmtId="0" fontId="2" fillId="0" borderId="59"/>
    <xf numFmtId="4" fontId="2" fillId="0" borderId="59"/>
    <xf numFmtId="0" fontId="2" fillId="27" borderId="55" applyNumberFormat="0" applyProtection="0">
      <alignment horizontal="left" vertical="center" indent="1"/>
    </xf>
    <xf numFmtId="175" fontId="2" fillId="3" borderId="59" applyNumberFormat="0" applyFont="0" applyAlignment="0">
      <protection locked="0"/>
    </xf>
    <xf numFmtId="4" fontId="2" fillId="0" borderId="59"/>
    <xf numFmtId="0" fontId="2" fillId="31" borderId="96" applyNumberFormat="0" applyFont="0" applyAlignment="0" applyProtection="0"/>
    <xf numFmtId="0" fontId="2" fillId="27" borderId="55" applyNumberFormat="0" applyProtection="0">
      <alignment horizontal="left" vertical="center" indent="1"/>
    </xf>
    <xf numFmtId="0" fontId="3" fillId="2" borderId="59" applyNumberFormat="0" applyAlignment="0">
      <alignment horizontal="left"/>
    </xf>
    <xf numFmtId="0" fontId="2" fillId="43" borderId="55" applyNumberFormat="0" applyProtection="0">
      <alignment horizontal="left" vertical="center" indent="1"/>
    </xf>
    <xf numFmtId="0" fontId="2" fillId="44" borderId="55" applyNumberFormat="0" applyProtection="0">
      <alignment horizontal="left" vertical="center" indent="1"/>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44" fillId="5" borderId="55" applyNumberFormat="0" applyProtection="0">
      <alignment horizontal="left" vertical="center" indent="1"/>
    </xf>
    <xf numFmtId="0" fontId="73" fillId="11" borderId="95" applyNumberFormat="0" applyAlignment="0" applyProtection="0"/>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10" fontId="26" fillId="26" borderId="59" applyNumberFormat="0" applyFill="0" applyBorder="0" applyAlignment="0" applyProtection="0">
      <protection locked="0"/>
    </xf>
    <xf numFmtId="0" fontId="2" fillId="0" borderId="59"/>
    <xf numFmtId="0" fontId="2" fillId="0" borderId="55" applyNumberFormat="0" applyProtection="0">
      <alignment horizontal="left" vertical="center"/>
    </xf>
    <xf numFmtId="0" fontId="38" fillId="24" borderId="55" applyNumberFormat="0" applyAlignment="0" applyProtection="0"/>
    <xf numFmtId="175" fontId="2" fillId="3" borderId="59" applyNumberFormat="0" applyFont="0" applyAlignment="0">
      <protection locked="0"/>
    </xf>
    <xf numFmtId="4" fontId="2" fillId="0" borderId="59"/>
    <xf numFmtId="0" fontId="2" fillId="0" borderId="59"/>
    <xf numFmtId="175" fontId="2" fillId="3" borderId="59" applyNumberFormat="0" applyFont="0" applyAlignment="0">
      <protection locked="0"/>
    </xf>
    <xf numFmtId="175" fontId="2" fillId="3" borderId="59" applyNumberFormat="0" applyFont="0" applyAlignment="0">
      <protection locked="0"/>
    </xf>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31" borderId="96" applyNumberFormat="0" applyFont="0" applyAlignment="0" applyProtection="0"/>
    <xf numFmtId="0" fontId="3" fillId="31" borderId="96" applyNumberFormat="0" applyFont="0" applyAlignment="0" applyProtection="0"/>
    <xf numFmtId="0" fontId="2" fillId="44" borderId="55" applyNumberFormat="0" applyProtection="0">
      <alignment horizontal="left" vertical="center" indent="1"/>
    </xf>
    <xf numFmtId="175" fontId="2" fillId="3" borderId="59" applyNumberFormat="0" applyFont="0" applyAlignment="0">
      <protection locked="0"/>
    </xf>
    <xf numFmtId="0" fontId="20" fillId="24" borderId="95" applyNumberFormat="0" applyAlignment="0" applyProtection="0"/>
    <xf numFmtId="4" fontId="6" fillId="0" borderId="55" applyNumberFormat="0" applyProtection="0">
      <alignment horizontal="right" vertical="center"/>
    </xf>
    <xf numFmtId="0" fontId="2" fillId="44" borderId="55" applyNumberFormat="0" applyProtection="0">
      <alignment horizontal="left" vertical="center" indent="1"/>
    </xf>
    <xf numFmtId="4" fontId="6" fillId="36" borderId="55" applyNumberFormat="0" applyProtection="0">
      <alignment horizontal="right" vertical="center"/>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0" fontId="50" fillId="0" borderId="66" applyNumberFormat="0" applyFill="0" applyAlignment="0" applyProtection="0"/>
    <xf numFmtId="0" fontId="50" fillId="0" borderId="66" applyNumberFormat="0" applyFill="0" applyAlignment="0" applyProtection="0"/>
    <xf numFmtId="175" fontId="2" fillId="3" borderId="59" applyNumberFormat="0" applyFont="0" applyAlignment="0">
      <protection locked="0"/>
    </xf>
    <xf numFmtId="4" fontId="6" fillId="5" borderId="55" applyNumberFormat="0" applyProtection="0">
      <alignment horizontal="right" vertical="center"/>
    </xf>
    <xf numFmtId="4" fontId="2" fillId="0" borderId="59"/>
    <xf numFmtId="0" fontId="2" fillId="31" borderId="96" applyNumberFormat="0" applyFont="0" applyAlignment="0" applyProtection="0"/>
    <xf numFmtId="0" fontId="2" fillId="0" borderId="55" applyNumberFormat="0" applyProtection="0">
      <alignment horizontal="left" vertical="center"/>
    </xf>
    <xf numFmtId="10" fontId="28" fillId="29" borderId="59" applyNumberFormat="0" applyBorder="0" applyAlignment="0" applyProtection="0"/>
    <xf numFmtId="0" fontId="3" fillId="2" borderId="59" applyNumberFormat="0" applyAlignment="0">
      <alignment horizontal="left"/>
    </xf>
    <xf numFmtId="0" fontId="2" fillId="4" borderId="55" applyNumberFormat="0" applyProtection="0">
      <alignment horizontal="left" vertical="center" indent="1"/>
    </xf>
    <xf numFmtId="0" fontId="2" fillId="0" borderId="55" applyNumberFormat="0" applyProtection="0">
      <alignment horizontal="left" vertical="center"/>
    </xf>
    <xf numFmtId="0" fontId="20" fillId="24" borderId="95" applyNumberFormat="0" applyAlignment="0" applyProtection="0"/>
    <xf numFmtId="0" fontId="50" fillId="0" borderId="66" applyNumberFormat="0" applyFill="0" applyAlignment="0" applyProtection="0"/>
    <xf numFmtId="0" fontId="29" fillId="0" borderId="58">
      <alignment horizontal="left" vertical="center"/>
    </xf>
    <xf numFmtId="4" fontId="2" fillId="0" borderId="59"/>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0" fontId="50" fillId="0" borderId="66" applyNumberFormat="0" applyFill="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3" fillId="2" borderId="59" applyNumberFormat="0" applyAlignment="0">
      <alignment horizontal="left"/>
    </xf>
    <xf numFmtId="0" fontId="2" fillId="0" borderId="59"/>
    <xf numFmtId="0" fontId="2" fillId="0" borderId="55" applyNumberFormat="0" applyProtection="0">
      <alignment horizontal="left" vertical="center"/>
    </xf>
    <xf numFmtId="0" fontId="3" fillId="31" borderId="96" applyNumberFormat="0" applyFont="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20" fillId="24" borderId="95" applyNumberFormat="0" applyAlignment="0" applyProtection="0"/>
    <xf numFmtId="0" fontId="73" fillId="11" borderId="95" applyNumberFormat="0" applyAlignment="0" applyProtection="0"/>
    <xf numFmtId="0" fontId="73" fillId="11" borderId="95" applyNumberForma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31" borderId="96" applyNumberFormat="0" applyFont="0" applyAlignment="0" applyProtection="0"/>
    <xf numFmtId="0" fontId="2" fillId="4" borderId="55" applyNumberFormat="0" applyProtection="0">
      <alignment horizontal="left" vertical="center" indent="1"/>
    </xf>
    <xf numFmtId="10" fontId="26" fillId="26" borderId="59" applyNumberFormat="0" applyFill="0" applyBorder="0" applyAlignment="0" applyProtection="0">
      <protection locked="0"/>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0" borderId="55" applyNumberFormat="0" applyProtection="0">
      <alignment horizontal="left" vertical="center"/>
    </xf>
    <xf numFmtId="0" fontId="29" fillId="0" borderId="58">
      <alignment horizontal="left" vertical="center"/>
    </xf>
    <xf numFmtId="4" fontId="6" fillId="5" borderId="60" applyNumberFormat="0" applyProtection="0">
      <alignment horizontal="left" vertical="center" indent="1"/>
    </xf>
    <xf numFmtId="0" fontId="2" fillId="0" borderId="55" applyNumberFormat="0" applyProtection="0">
      <alignment horizontal="left" vertical="center"/>
    </xf>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50" fillId="0" borderId="66" applyNumberFormat="0" applyFill="0" applyAlignment="0" applyProtection="0"/>
    <xf numFmtId="4" fontId="4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1"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9" borderId="55" applyNumberFormat="0" applyProtection="0">
      <alignment horizontal="right" vertical="center"/>
    </xf>
    <xf numFmtId="0" fontId="2" fillId="4" borderId="55" applyNumberFormat="0" applyProtection="0">
      <alignment horizontal="left" vertical="center" indent="1"/>
    </xf>
    <xf numFmtId="175" fontId="2" fillId="3" borderId="59" applyNumberFormat="0" applyFont="0" applyAlignment="0">
      <protection locked="0"/>
    </xf>
    <xf numFmtId="4" fontId="2" fillId="0" borderId="59"/>
    <xf numFmtId="4" fontId="2" fillId="0" borderId="59"/>
    <xf numFmtId="0" fontId="2" fillId="0" borderId="59">
      <alignment horizontal="right"/>
    </xf>
    <xf numFmtId="0" fontId="2" fillId="44" borderId="55" applyNumberFormat="0" applyProtection="0">
      <alignment horizontal="left" vertical="center" indent="1"/>
    </xf>
    <xf numFmtId="0" fontId="20" fillId="24" borderId="95" applyNumberForma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80" fillId="0" borderId="91" applyNumberFormat="0" applyFill="0" applyAlignment="0" applyProtection="0"/>
    <xf numFmtId="4" fontId="44" fillId="43" borderId="55" applyNumberFormat="0" applyProtection="0">
      <alignment horizontal="left" vertical="center" indent="1"/>
    </xf>
    <xf numFmtId="4" fontId="6" fillId="0" borderId="55" applyNumberFormat="0" applyProtection="0">
      <alignment horizontal="right" vertical="center"/>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0" fontId="20" fillId="24" borderId="95" applyNumberFormat="0" applyAlignment="0" applyProtection="0"/>
    <xf numFmtId="0" fontId="38" fillId="24" borderId="55" applyNumberFormat="0" applyAlignment="0" applyProtection="0"/>
    <xf numFmtId="175" fontId="2" fillId="3" borderId="59" applyNumberFormat="0" applyFont="0" applyAlignment="0">
      <protection locked="0"/>
    </xf>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66" fillId="49" borderId="95" applyNumberFormat="0" applyAlignment="0" applyProtection="0"/>
    <xf numFmtId="0" fontId="76" fillId="49" borderId="55" applyNumberFormat="0" applyAlignment="0" applyProtection="0"/>
    <xf numFmtId="4" fontId="6" fillId="43" borderId="55" applyNumberFormat="0" applyProtection="0">
      <alignment horizontal="left" vertical="center" indent="1"/>
    </xf>
    <xf numFmtId="0" fontId="2" fillId="0" borderId="59">
      <alignment horizontal="right"/>
    </xf>
    <xf numFmtId="4" fontId="2" fillId="0" borderId="59"/>
    <xf numFmtId="4" fontId="41" fillId="5" borderId="55" applyNumberFormat="0" applyProtection="0">
      <alignment horizontal="right" vertical="center"/>
    </xf>
    <xf numFmtId="4" fontId="6"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8" borderId="55" applyNumberFormat="0" applyProtection="0">
      <alignment horizontal="right" vertical="center"/>
    </xf>
    <xf numFmtId="4" fontId="6" fillId="3" borderId="55" applyNumberFormat="0" applyProtection="0">
      <alignment horizontal="left" vertical="center" indent="1"/>
    </xf>
    <xf numFmtId="4" fontId="2" fillId="0" borderId="59"/>
    <xf numFmtId="0" fontId="38" fillId="24" borderId="55" applyNumberFormat="0" applyAlignment="0" applyProtection="0"/>
    <xf numFmtId="0" fontId="2" fillId="0" borderId="59">
      <alignment horizontal="right"/>
    </xf>
    <xf numFmtId="0" fontId="2" fillId="0" borderId="55" applyNumberFormat="0" applyProtection="0">
      <alignment horizontal="left" vertical="center"/>
    </xf>
    <xf numFmtId="0" fontId="22" fillId="31" borderId="95" applyNumberFormat="0" applyFont="0" applyAlignment="0" applyProtection="0"/>
    <xf numFmtId="4" fontId="44" fillId="5" borderId="55" applyNumberFormat="0" applyProtection="0">
      <alignment horizontal="left" vertical="center" indent="1"/>
    </xf>
    <xf numFmtId="0" fontId="2" fillId="0" borderId="59">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5" borderId="55" applyNumberFormat="0" applyProtection="0">
      <alignment horizontal="right" vertical="center"/>
    </xf>
    <xf numFmtId="4" fontId="6" fillId="3" borderId="55" applyNumberFormat="0" applyProtection="0">
      <alignment vertical="center"/>
    </xf>
    <xf numFmtId="0" fontId="3" fillId="31" borderId="96" applyNumberFormat="0" applyFont="0" applyAlignment="0" applyProtection="0"/>
    <xf numFmtId="0" fontId="29" fillId="0" borderId="58">
      <alignment horizontal="left" vertical="center"/>
    </xf>
    <xf numFmtId="4" fontId="2" fillId="0" borderId="59"/>
    <xf numFmtId="0" fontId="2" fillId="0" borderId="59">
      <alignment horizontal="right"/>
    </xf>
    <xf numFmtId="4" fontId="6" fillId="5"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6" fillId="33" borderId="55" applyNumberFormat="0" applyProtection="0">
      <alignment horizontal="right" vertical="center"/>
    </xf>
    <xf numFmtId="4" fontId="2" fillId="0" borderId="59"/>
    <xf numFmtId="0" fontId="50" fillId="0" borderId="66" applyNumberFormat="0" applyFill="0" applyAlignment="0" applyProtection="0"/>
    <xf numFmtId="0" fontId="3" fillId="31" borderId="96" applyNumberFormat="0" applyFont="0" applyAlignment="0" applyProtection="0"/>
    <xf numFmtId="0" fontId="2" fillId="0" borderId="59">
      <alignment horizontal="right"/>
    </xf>
    <xf numFmtId="0" fontId="2" fillId="0" borderId="59">
      <alignment horizontal="right"/>
    </xf>
    <xf numFmtId="0" fontId="52" fillId="11" borderId="95" applyNumberFormat="0" applyAlignment="0" applyProtection="0"/>
    <xf numFmtId="0" fontId="20" fillId="24" borderId="95" applyNumberFormat="0" applyAlignment="0" applyProtection="0"/>
    <xf numFmtId="10" fontId="28" fillId="29" borderId="59" applyNumberFormat="0" applyBorder="0" applyAlignment="0" applyProtection="0"/>
    <xf numFmtId="175" fontId="2" fillId="3" borderId="59" applyNumberFormat="0" applyFont="0" applyAlignment="0">
      <protection locked="0"/>
    </xf>
    <xf numFmtId="4" fontId="6" fillId="5" borderId="60"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0" fontId="26" fillId="26" borderId="59" applyNumberFormat="0" applyFill="0" applyBorder="0" applyAlignment="0" applyProtection="0">
      <protection locked="0"/>
    </xf>
    <xf numFmtId="0" fontId="2" fillId="27" borderId="55" applyNumberFormat="0" applyProtection="0">
      <alignment horizontal="left" vertical="center" indent="1"/>
    </xf>
    <xf numFmtId="0" fontId="29" fillId="0" borderId="58">
      <alignment horizontal="left" vertical="center"/>
    </xf>
    <xf numFmtId="0" fontId="2" fillId="4" borderId="55" applyNumberFormat="0" applyProtection="0">
      <alignment horizontal="left" vertical="center" indent="1"/>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6" fillId="5" borderId="55" applyNumberFormat="0" applyProtection="0">
      <alignment horizontal="right" vertical="center"/>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0" fontId="2" fillId="0" borderId="59">
      <alignment horizontal="right"/>
    </xf>
    <xf numFmtId="0" fontId="2" fillId="0" borderId="59">
      <alignment horizontal="right"/>
    </xf>
    <xf numFmtId="0" fontId="2" fillId="0" borderId="59"/>
    <xf numFmtId="0" fontId="2" fillId="4" borderId="55" applyNumberFormat="0" applyProtection="0">
      <alignment horizontal="left" vertical="center" indent="1"/>
    </xf>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0" fontId="2" fillId="0" borderId="59">
      <alignment horizontal="right"/>
    </xf>
    <xf numFmtId="0" fontId="2" fillId="0" borderId="59">
      <alignment horizontal="right"/>
    </xf>
    <xf numFmtId="0" fontId="2" fillId="0" borderId="59"/>
    <xf numFmtId="0" fontId="52" fillId="11" borderId="95" applyNumberFormat="0" applyAlignment="0" applyProtection="0"/>
    <xf numFmtId="4" fontId="6" fillId="32" borderId="55" applyNumberFormat="0" applyProtection="0">
      <alignment horizontal="right" vertical="center"/>
    </xf>
    <xf numFmtId="4" fontId="2" fillId="0" borderId="59"/>
    <xf numFmtId="4" fontId="2" fillId="0" borderId="59"/>
    <xf numFmtId="0" fontId="3" fillId="31" borderId="96" applyNumberFormat="0" applyFont="0" applyAlignment="0" applyProtection="0"/>
    <xf numFmtId="4" fontId="6" fillId="34" borderId="55" applyNumberFormat="0" applyProtection="0">
      <alignment horizontal="right" vertical="center"/>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0" fontId="38" fillId="24" borderId="55" applyNumberFormat="0" applyAlignment="0" applyProtection="0"/>
    <xf numFmtId="0" fontId="3" fillId="31" borderId="96" applyNumberFormat="0" applyFont="0" applyAlignment="0" applyProtection="0"/>
    <xf numFmtId="175" fontId="2" fillId="3" borderId="59" applyNumberFormat="0" applyFont="0" applyAlignment="0">
      <protection locked="0"/>
    </xf>
    <xf numFmtId="0" fontId="2" fillId="0" borderId="59"/>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0" fontId="50" fillId="0" borderId="66" applyNumberFormat="0" applyFill="0" applyAlignment="0" applyProtection="0"/>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0" fontId="52" fillId="11" borderId="95" applyNumberFormat="0" applyAlignment="0" applyProtection="0"/>
    <xf numFmtId="0" fontId="52" fillId="11" borderId="95" applyNumberFormat="0" applyAlignment="0" applyProtection="0"/>
    <xf numFmtId="175" fontId="2" fillId="3" borderId="59" applyNumberFormat="0" applyFont="0" applyAlignment="0">
      <protection locked="0"/>
    </xf>
    <xf numFmtId="4" fontId="44" fillId="43" borderId="55" applyNumberFormat="0" applyProtection="0">
      <alignment horizontal="left" vertical="center" indent="1"/>
    </xf>
    <xf numFmtId="0"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50" fillId="0" borderId="66" applyNumberFormat="0" applyFill="0" applyAlignment="0" applyProtection="0"/>
    <xf numFmtId="175" fontId="2" fillId="3" borderId="59" applyNumberFormat="0" applyFont="0" applyAlignment="0">
      <protection locked="0"/>
    </xf>
    <xf numFmtId="4" fontId="2" fillId="0" borderId="59"/>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52" fillId="11" borderId="95" applyNumberFormat="0" applyAlignment="0" applyProtection="0"/>
    <xf numFmtId="175" fontId="2" fillId="3" borderId="59" applyNumberFormat="0" applyFont="0" applyAlignment="0">
      <protection locked="0"/>
    </xf>
    <xf numFmtId="0" fontId="2" fillId="0" borderId="55" applyNumberFormat="0" applyProtection="0">
      <alignment horizontal="lef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0" borderId="55" applyNumberFormat="0" applyProtection="0">
      <alignment horizontal="left" vertical="center"/>
    </xf>
    <xf numFmtId="0" fontId="2"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3"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80" fillId="0" borderId="91" applyNumberFormat="0" applyFill="0" applyAlignment="0" applyProtection="0"/>
    <xf numFmtId="175" fontId="2" fillId="3" borderId="59" applyNumberFormat="0" applyFont="0" applyAlignment="0">
      <protection locked="0"/>
    </xf>
    <xf numFmtId="4" fontId="6" fillId="5" borderId="55" applyNumberFormat="0" applyProtection="0">
      <alignment horizontal="left" vertical="center" indent="1"/>
    </xf>
    <xf numFmtId="0" fontId="3" fillId="2" borderId="59" applyNumberFormat="0" applyAlignment="0">
      <alignment horizontal="left"/>
    </xf>
    <xf numFmtId="0"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2" fillId="0" borderId="59"/>
    <xf numFmtId="4" fontId="6" fillId="5" borderId="55" applyNumberFormat="0" applyProtection="0">
      <alignment horizontal="right" vertical="center"/>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40" borderId="55" applyNumberFormat="0" applyProtection="0">
      <alignment horizontal="right" vertical="center"/>
    </xf>
    <xf numFmtId="0" fontId="2" fillId="43" borderId="55" applyNumberFormat="0" applyProtection="0">
      <alignment horizontal="left" vertical="center" indent="1"/>
    </xf>
    <xf numFmtId="4" fontId="2" fillId="0" borderId="59"/>
    <xf numFmtId="4" fontId="2" fillId="0" borderId="59"/>
    <xf numFmtId="0" fontId="2" fillId="0" borderId="59">
      <alignment horizontal="right"/>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0" fontId="3" fillId="31" borderId="96" applyNumberFormat="0" applyFont="0" applyAlignment="0" applyProtection="0"/>
    <xf numFmtId="0" fontId="2" fillId="0" borderId="59"/>
    <xf numFmtId="0" fontId="2" fillId="0" borderId="59"/>
    <xf numFmtId="0" fontId="52" fillId="11" borderId="95" applyNumberFormat="0" applyAlignment="0" applyProtection="0"/>
    <xf numFmtId="4" fontId="6" fillId="36" borderId="55" applyNumberFormat="0" applyProtection="0">
      <alignment horizontal="right" vertical="center"/>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0" fontId="2" fillId="0" borderId="59"/>
    <xf numFmtId="175" fontId="2" fillId="3" borderId="59" applyNumberFormat="0" applyFont="0" applyAlignment="0">
      <protection locked="0"/>
    </xf>
    <xf numFmtId="175" fontId="2" fillId="3" borderId="59" applyNumberFormat="0" applyFont="0" applyAlignment="0">
      <protection locked="0"/>
    </xf>
    <xf numFmtId="4" fontId="2" fillId="0" borderId="59"/>
    <xf numFmtId="175" fontId="2" fillId="3" borderId="59" applyNumberFormat="0" applyFont="0" applyAlignment="0">
      <protection locked="0"/>
    </xf>
    <xf numFmtId="0" fontId="3" fillId="31" borderId="96" applyNumberFormat="0" applyFont="0" applyAlignment="0" applyProtection="0"/>
    <xf numFmtId="0" fontId="2" fillId="0" borderId="59">
      <alignment horizontal="right"/>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7" borderId="55" applyNumberFormat="0" applyProtection="0">
      <alignment horizontal="right" vertical="center"/>
    </xf>
    <xf numFmtId="4" fontId="41" fillId="3" borderId="55" applyNumberFormat="0" applyProtection="0">
      <alignment vertical="center"/>
    </xf>
    <xf numFmtId="4" fontId="2" fillId="0" borderId="59"/>
    <xf numFmtId="0" fontId="2" fillId="0" borderId="59">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10" fontId="26" fillId="26" borderId="59" applyNumberFormat="0" applyFill="0" applyBorder="0" applyAlignment="0" applyProtection="0">
      <protection locked="0"/>
    </xf>
    <xf numFmtId="4" fontId="2" fillId="0" borderId="59"/>
    <xf numFmtId="0" fontId="2" fillId="0" borderId="59">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10" fontId="28" fillId="29" borderId="59" applyNumberFormat="0" applyBorder="0" applyAlignment="0" applyProtection="0"/>
    <xf numFmtId="4" fontId="2" fillId="0" borderId="59"/>
    <xf numFmtId="0" fontId="50" fillId="0" borderId="66" applyNumberFormat="0" applyFill="0" applyAlignment="0" applyProtection="0"/>
    <xf numFmtId="0" fontId="2" fillId="0" borderId="59">
      <alignment horizontal="right"/>
    </xf>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4" fontId="42" fillId="41" borderId="55" applyNumberFormat="0" applyProtection="0">
      <alignment horizontal="left" vertical="center" indent="1"/>
    </xf>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175" fontId="2" fillId="3" borderId="59" applyNumberFormat="0" applyFont="0" applyAlignment="0">
      <protection locked="0"/>
    </xf>
    <xf numFmtId="4" fontId="2" fillId="0" borderId="59"/>
    <xf numFmtId="4" fontId="2" fillId="0" borderId="59"/>
    <xf numFmtId="175" fontId="2" fillId="3" borderId="59" applyNumberFormat="0" applyFont="0" applyAlignment="0">
      <protection locked="0"/>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2" fillId="0" borderId="59"/>
    <xf numFmtId="10" fontId="26" fillId="26" borderId="59" applyNumberFormat="0" applyFill="0" applyBorder="0" applyAlignment="0" applyProtection="0">
      <protection locked="0"/>
    </xf>
    <xf numFmtId="0" fontId="3" fillId="31" borderId="96" applyNumberFormat="0" applyFont="0" applyAlignment="0" applyProtection="0"/>
    <xf numFmtId="0" fontId="3" fillId="31" borderId="96" applyNumberFormat="0" applyFon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2" fillId="0" borderId="59"/>
    <xf numFmtId="0" fontId="2" fillId="0" borderId="59">
      <alignment horizontal="right"/>
    </xf>
    <xf numFmtId="4" fontId="2" fillId="0" borderId="59"/>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9">
      <alignment horizontal="right"/>
    </xf>
    <xf numFmtId="0" fontId="2" fillId="0" borderId="59">
      <alignment horizontal="right"/>
    </xf>
    <xf numFmtId="0" fontId="2" fillId="31" borderId="96" applyNumberFormat="0" applyFont="0" applyAlignment="0" applyProtection="0"/>
    <xf numFmtId="4" fontId="2" fillId="0" borderId="59"/>
    <xf numFmtId="4" fontId="2" fillId="0" borderId="59"/>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0" fontId="2" fillId="31" borderId="96" applyNumberFormat="0" applyFont="0" applyAlignment="0" applyProtection="0"/>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6" fillId="0" borderId="55" applyNumberFormat="0" applyProtection="0">
      <alignment horizontal="right" vertical="center"/>
    </xf>
    <xf numFmtId="4" fontId="6" fillId="3" borderId="55" applyNumberFormat="0" applyProtection="0">
      <alignment vertical="center"/>
    </xf>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0" fontId="20" fillId="24" borderId="95" applyNumberFormat="0" applyAlignment="0" applyProtection="0"/>
    <xf numFmtId="0" fontId="38" fillId="24" borderId="55" applyNumberFormat="0" applyAlignment="0" applyProtection="0"/>
    <xf numFmtId="0" fontId="2" fillId="4" borderId="55" applyNumberFormat="0" applyProtection="0">
      <alignment horizontal="left" vertical="center" indent="1"/>
    </xf>
    <xf numFmtId="0" fontId="50" fillId="0" borderId="66" applyNumberFormat="0" applyFill="0" applyAlignment="0" applyProtection="0"/>
    <xf numFmtId="0" fontId="38" fillId="24" borderId="55" applyNumberFormat="0" applyAlignment="0" applyProtection="0"/>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4" fontId="6" fillId="29" borderId="55" applyNumberFormat="0" applyProtection="0">
      <alignmen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8" borderId="55" applyNumberFormat="0" applyProtection="0">
      <alignment horizontal="right" vertical="center"/>
    </xf>
    <xf numFmtId="4" fontId="6" fillId="34" borderId="55" applyNumberFormat="0" applyProtection="0">
      <alignment horizontal="right" vertical="center"/>
    </xf>
    <xf numFmtId="4" fontId="6" fillId="3" borderId="55" applyNumberFormat="0" applyProtection="0">
      <alignment horizontal="left" vertical="center" indent="1"/>
    </xf>
    <xf numFmtId="0" fontId="38" fillId="24" borderId="55" applyNumberFormat="0" applyAlignment="0" applyProtection="0"/>
    <xf numFmtId="0" fontId="20" fillId="24" borderId="95" applyNumberFormat="0" applyAlignment="0" applyProtection="0"/>
    <xf numFmtId="0" fontId="29" fillId="0" borderId="58">
      <alignment horizontal="left" vertical="center"/>
    </xf>
    <xf numFmtId="175" fontId="2" fillId="3" borderId="59"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0" borderId="55" applyNumberFormat="0" applyProtection="0">
      <alignment horizontal="right" vertical="center"/>
    </xf>
    <xf numFmtId="4" fontId="41" fillId="5" borderId="55" applyNumberFormat="0" applyProtection="0">
      <alignment horizontal="righ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31" borderId="96" applyNumberFormat="0" applyFont="0" applyAlignment="0" applyProtection="0"/>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27"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0" fontId="2" fillId="0" borderId="55" applyNumberFormat="0" applyProtection="0">
      <alignment horizontal="left" vertical="center"/>
    </xf>
    <xf numFmtId="0" fontId="3" fillId="31" borderId="96" applyNumberFormat="0" applyFont="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10" fontId="26" fillId="26" borderId="93" applyNumberFormat="0" applyFill="0" applyBorder="0" applyAlignment="0" applyProtection="0">
      <protection locked="0"/>
    </xf>
    <xf numFmtId="0" fontId="2" fillId="4" borderId="55" applyNumberFormat="0" applyProtection="0">
      <alignment horizontal="left" vertical="center" indent="1"/>
    </xf>
    <xf numFmtId="0" fontId="2" fillId="0" borderId="93">
      <alignment horizontal="right"/>
    </xf>
    <xf numFmtId="4" fontId="6" fillId="37" borderId="55" applyNumberFormat="0" applyProtection="0">
      <alignment horizontal="right" vertical="center"/>
    </xf>
    <xf numFmtId="0" fontId="3" fillId="31" borderId="96" applyNumberFormat="0" applyFont="0" applyAlignment="0" applyProtection="0"/>
    <xf numFmtId="0" fontId="50" fillId="0" borderId="66" applyNumberFormat="0" applyFill="0" applyAlignment="0" applyProtection="0"/>
    <xf numFmtId="0" fontId="52" fillId="11" borderId="95" applyNumberFormat="0" applyAlignment="0" applyProtection="0"/>
    <xf numFmtId="0" fontId="2" fillId="4" borderId="55" applyNumberFormat="0" applyProtection="0">
      <alignment horizontal="left" vertical="center" indent="1"/>
    </xf>
    <xf numFmtId="4" fontId="44" fillId="5" borderId="55" applyNumberFormat="0" applyProtection="0">
      <alignment horizontal="left" vertical="center" indent="1"/>
    </xf>
    <xf numFmtId="4" fontId="6" fillId="3" borderId="55" applyNumberFormat="0" applyProtection="0">
      <alignment horizontal="left" vertical="center" indent="1"/>
    </xf>
    <xf numFmtId="0" fontId="20" fillId="24" borderId="95" applyNumberFormat="0" applyAlignment="0" applyProtection="0"/>
    <xf numFmtId="0" fontId="29" fillId="0" borderId="58">
      <alignment horizontal="left" vertical="center"/>
    </xf>
    <xf numFmtId="0" fontId="3" fillId="31" borderId="96" applyNumberFormat="0" applyFont="0" applyAlignment="0" applyProtection="0"/>
    <xf numFmtId="0" fontId="38" fillId="24" borderId="55" applyNumberFormat="0" applyAlignment="0" applyProtection="0"/>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5" borderId="55" applyNumberFormat="0" applyProtection="0">
      <alignment horizontal="right" vertical="center"/>
    </xf>
    <xf numFmtId="4" fontId="41"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50" fillId="0" borderId="66" applyNumberFormat="0" applyFill="0" applyAlignment="0" applyProtection="0"/>
    <xf numFmtId="0" fontId="2" fillId="0" borderId="59"/>
    <xf numFmtId="0" fontId="3" fillId="31" borderId="96" applyNumberFormat="0" applyFont="0" applyAlignment="0" applyProtection="0"/>
    <xf numFmtId="0" fontId="50" fillId="0" borderId="66" applyNumberFormat="0" applyFill="0" applyAlignment="0" applyProtection="0"/>
    <xf numFmtId="0" fontId="50" fillId="0" borderId="66" applyNumberFormat="0" applyFill="0" applyAlignment="0" applyProtection="0"/>
    <xf numFmtId="175" fontId="2" fillId="3" borderId="59" applyNumberFormat="0" applyFont="0" applyAlignment="0">
      <protection locked="0"/>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55" applyNumberFormat="0" applyProtection="0">
      <alignment horizontal="left" vertical="center" indent="1"/>
    </xf>
    <xf numFmtId="0" fontId="2" fillId="4" borderId="55" applyNumberFormat="0" applyProtection="0">
      <alignment horizontal="left" vertical="center" indent="1"/>
    </xf>
    <xf numFmtId="0" fontId="20" fillId="24" borderId="95" applyNumberFormat="0" applyAlignment="0" applyProtection="0"/>
    <xf numFmtId="0" fontId="52" fillId="11" borderId="95" applyNumberFormat="0" applyAlignment="0" applyProtection="0"/>
    <xf numFmtId="4" fontId="6" fillId="0" borderId="55" applyNumberFormat="0" applyProtection="0">
      <alignment horizontal="right" vertical="center"/>
    </xf>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4" fontId="42" fillId="41" borderId="55" applyNumberFormat="0" applyProtection="0">
      <alignment horizontal="left" vertical="center" indent="1"/>
    </xf>
    <xf numFmtId="4" fontId="6" fillId="37" borderId="55" applyNumberFormat="0" applyProtection="0">
      <alignment horizontal="right" vertical="center"/>
    </xf>
    <xf numFmtId="4" fontId="6" fillId="33" borderId="55" applyNumberFormat="0" applyProtection="0">
      <alignment horizontal="right" vertical="center"/>
    </xf>
    <xf numFmtId="0" fontId="3" fillId="31" borderId="96" applyNumberFormat="0" applyFont="0" applyAlignment="0" applyProtection="0"/>
    <xf numFmtId="0" fontId="2" fillId="4"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0" fillId="24" borderId="95" applyNumberFormat="0" applyAlignment="0" applyProtection="0"/>
    <xf numFmtId="4" fontId="41" fillId="3" borderId="55" applyNumberFormat="0" applyProtection="0">
      <alignment vertical="center"/>
    </xf>
    <xf numFmtId="4" fontId="6" fillId="32" borderId="55" applyNumberFormat="0" applyProtection="0">
      <alignment horizontal="right" vertical="center"/>
    </xf>
    <xf numFmtId="4" fontId="6" fillId="36" borderId="55" applyNumberFormat="0" applyProtection="0">
      <alignment horizontal="right" vertical="center"/>
    </xf>
    <xf numFmtId="4" fontId="6" fillId="40" borderId="55" applyNumberFormat="0" applyProtection="0">
      <alignment horizontal="right" vertical="center"/>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50" fillId="0" borderId="66" applyNumberFormat="0" applyFill="0" applyAlignment="0" applyProtection="0"/>
    <xf numFmtId="4" fontId="6" fillId="0" borderId="55" applyNumberFormat="0" applyProtection="0">
      <alignment horizontal="right" vertical="center"/>
    </xf>
    <xf numFmtId="0" fontId="52" fillId="11" borderId="95" applyNumberFormat="0" applyAlignment="0" applyProtection="0"/>
    <xf numFmtId="0" fontId="38" fillId="24" borderId="55" applyNumberFormat="0" applyAlignment="0" applyProtection="0"/>
    <xf numFmtId="0" fontId="50" fillId="0" borderId="66" applyNumberFormat="0" applyFill="0" applyAlignment="0" applyProtection="0"/>
    <xf numFmtId="0" fontId="2" fillId="0" borderId="59">
      <alignment horizontal="right"/>
    </xf>
    <xf numFmtId="4" fontId="44" fillId="43" borderId="55" applyNumberFormat="0" applyProtection="0">
      <alignment horizontal="left" vertical="center" indent="1"/>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4" fontId="6" fillId="3" borderId="55" applyNumberFormat="0" applyProtection="0">
      <alignment vertical="center"/>
    </xf>
    <xf numFmtId="0" fontId="2" fillId="4" borderId="55" applyNumberFormat="0" applyProtection="0">
      <alignment horizontal="left" vertical="center" indent="1"/>
    </xf>
    <xf numFmtId="4" fontId="6" fillId="35" borderId="55" applyNumberFormat="0" applyProtection="0">
      <alignment horizontal="right" vertical="center"/>
    </xf>
    <xf numFmtId="4" fontId="6" fillId="39" borderId="55" applyNumberFormat="0" applyProtection="0">
      <alignment horizontal="right" vertical="center"/>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horizontal="left" vertical="center" indent="1"/>
    </xf>
    <xf numFmtId="4" fontId="41" fillId="5" borderId="55" applyNumberFormat="0" applyProtection="0">
      <alignment horizontal="right" vertical="center"/>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4" fontId="44" fillId="43" borderId="55" applyNumberFormat="0" applyProtection="0">
      <alignment horizontal="left" vertical="center" indent="1"/>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175" fontId="2" fillId="3" borderId="59" applyNumberFormat="0" applyFont="0" applyAlignment="0">
      <protection locked="0"/>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xf numFmtId="4" fontId="2" fillId="0" borderId="59"/>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0" fontId="2" fillId="4" borderId="55" applyNumberFormat="0" applyProtection="0">
      <alignment horizontal="left" vertical="center" indent="1"/>
    </xf>
    <xf numFmtId="175" fontId="2" fillId="3" borderId="59" applyNumberFormat="0" applyFont="0" applyAlignment="0">
      <protection locked="0"/>
    </xf>
    <xf numFmtId="0" fontId="50" fillId="0" borderId="66" applyNumberFormat="0" applyFill="0" applyAlignment="0" applyProtection="0"/>
    <xf numFmtId="0" fontId="29" fillId="0" borderId="58">
      <alignment horizontal="left" vertical="center"/>
    </xf>
    <xf numFmtId="175" fontId="2" fillId="3" borderId="59" applyNumberFormat="0" applyFont="0" applyAlignment="0">
      <protection locked="0"/>
    </xf>
    <xf numFmtId="175" fontId="2" fillId="3" borderId="59"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59" applyNumberFormat="0" applyFont="0" applyAlignment="0">
      <protection locked="0"/>
    </xf>
    <xf numFmtId="0" fontId="50" fillId="0" borderId="66" applyNumberFormat="0" applyFill="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80" fillId="0" borderId="91" applyNumberFormat="0" applyFill="0" applyAlignment="0" applyProtection="0"/>
    <xf numFmtId="4" fontId="44" fillId="5" borderId="55" applyNumberFormat="0" applyProtection="0">
      <alignment horizontal="left" vertical="center" indent="1"/>
    </xf>
    <xf numFmtId="4" fontId="41" fillId="29" borderId="55" applyNumberFormat="0" applyProtection="0">
      <alignment vertical="center"/>
    </xf>
    <xf numFmtId="0" fontId="2" fillId="43" borderId="55" applyNumberFormat="0" applyProtection="0">
      <alignment horizontal="left" vertical="center" indent="1"/>
    </xf>
    <xf numFmtId="0" fontId="2" fillId="4" borderId="55" applyNumberFormat="0" applyProtection="0">
      <alignment horizontal="left" vertical="center" indent="1"/>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59">
      <alignment horizontal="right"/>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9" fillId="0" borderId="58">
      <alignment horizontal="left" vertical="center"/>
    </xf>
    <xf numFmtId="4" fontId="2" fillId="0" borderId="59"/>
    <xf numFmtId="4" fontId="2" fillId="0" borderId="59"/>
    <xf numFmtId="0" fontId="2" fillId="4" borderId="55" applyNumberFormat="0" applyProtection="0">
      <alignment horizontal="left" vertical="center" indent="1"/>
    </xf>
    <xf numFmtId="0" fontId="50" fillId="0" borderId="66" applyNumberFormat="0" applyFill="0" applyAlignment="0" applyProtection="0"/>
    <xf numFmtId="0" fontId="20" fillId="24" borderId="95" applyNumberForma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xf numFmtId="0" fontId="2" fillId="0" borderId="59"/>
    <xf numFmtId="0" fontId="3" fillId="2" borderId="59" applyNumberFormat="0" applyAlignment="0">
      <alignment horizontal="left"/>
    </xf>
    <xf numFmtId="0" fontId="3" fillId="2" borderId="59"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59"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5" applyNumberFormat="0" applyProtection="0">
      <alignment horizontal="left" vertical="center"/>
    </xf>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2" fillId="31" borderId="96" applyNumberFormat="0" applyFont="0" applyAlignment="0" applyProtection="0"/>
    <xf numFmtId="4" fontId="2" fillId="0" borderId="59"/>
    <xf numFmtId="4" fontId="2" fillId="0" borderId="59"/>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2" fillId="0" borderId="59"/>
    <xf numFmtId="0" fontId="2" fillId="31" borderId="96" applyNumberFormat="0" applyFont="0" applyAlignment="0" applyProtection="0"/>
    <xf numFmtId="4" fontId="2" fillId="0" borderId="59"/>
    <xf numFmtId="4" fontId="2" fillId="0" borderId="59"/>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59" applyNumberFormat="0" applyFont="0" applyAlignment="0">
      <protection locked="0"/>
    </xf>
    <xf numFmtId="0" fontId="38" fillId="24" borderId="55" applyNumberFormat="0" applyAlignment="0" applyProtection="0"/>
    <xf numFmtId="10" fontId="26" fillId="26" borderId="93" applyNumberFormat="0" applyFill="0" applyBorder="0" applyAlignment="0" applyProtection="0">
      <protection locked="0"/>
    </xf>
    <xf numFmtId="0" fontId="52" fillId="11" borderId="95" applyNumberFormat="0" applyAlignment="0" applyProtection="0"/>
    <xf numFmtId="4" fontId="6" fillId="3" borderId="55" applyNumberFormat="0" applyProtection="0">
      <alignment horizontal="left" vertical="center" indent="1"/>
    </xf>
    <xf numFmtId="0" fontId="3" fillId="31" borderId="96" applyNumberFormat="0" applyFont="0" applyAlignment="0" applyProtection="0"/>
    <xf numFmtId="0" fontId="2" fillId="0" borderId="93">
      <alignment horizontal="right"/>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80" fillId="0" borderId="91" applyNumberFormat="0" applyFill="0" applyAlignment="0" applyProtection="0"/>
    <xf numFmtId="0" fontId="80" fillId="0" borderId="91" applyNumberFormat="0" applyFill="0" applyAlignment="0" applyProtection="0"/>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0" borderId="55" applyNumberFormat="0" applyProtection="0">
      <alignment horizontal="right" vertical="center"/>
    </xf>
    <xf numFmtId="4" fontId="6" fillId="0" borderId="55" applyNumberFormat="0" applyProtection="0">
      <alignment horizontal="right" vertical="center"/>
    </xf>
    <xf numFmtId="4" fontId="41"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59">
      <alignment horizontal="right"/>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4" fontId="2" fillId="0" borderId="59"/>
    <xf numFmtId="0" fontId="20" fillId="24" borderId="95" applyNumberForma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xf numFmtId="0" fontId="2" fillId="0" borderId="59"/>
    <xf numFmtId="0" fontId="3" fillId="2" borderId="59" applyNumberFormat="0" applyAlignment="0">
      <alignment horizontal="left"/>
    </xf>
    <xf numFmtId="0" fontId="3" fillId="2" borderId="59"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59"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5" applyNumberFormat="0" applyProtection="0">
      <alignment horizontal="left" vertical="center"/>
    </xf>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2" fillId="31" borderId="96" applyNumberFormat="0" applyFont="0" applyAlignment="0" applyProtection="0"/>
    <xf numFmtId="4" fontId="2" fillId="0" borderId="59"/>
    <xf numFmtId="4" fontId="2" fillId="0" borderId="59"/>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2" fillId="0" borderId="59"/>
    <xf numFmtId="0" fontId="2" fillId="31" borderId="96" applyNumberFormat="0" applyFont="0" applyAlignment="0" applyProtection="0"/>
    <xf numFmtId="0" fontId="29" fillId="0" borderId="58">
      <alignment horizontal="left" vertical="center"/>
    </xf>
    <xf numFmtId="4" fontId="2" fillId="0" borderId="59"/>
    <xf numFmtId="4" fontId="2" fillId="0" borderId="59"/>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59"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0" fontId="29" fillId="0" borderId="58">
      <alignment horizontal="left" vertical="center"/>
    </xf>
    <xf numFmtId="4" fontId="6" fillId="0" borderId="55" applyNumberFormat="0" applyProtection="0">
      <alignment horizontal="right" vertical="center"/>
    </xf>
    <xf numFmtId="0" fontId="2" fillId="0" borderId="55" applyNumberFormat="0" applyProtection="0">
      <alignment horizontal="left" vertical="center"/>
    </xf>
    <xf numFmtId="0" fontId="50" fillId="0" borderId="66" applyNumberFormat="0" applyFill="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0" fontId="80" fillId="0" borderId="91" applyNumberFormat="0" applyFill="0" applyAlignment="0" applyProtection="0"/>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59">
      <alignment horizontal="right"/>
    </xf>
    <xf numFmtId="0" fontId="2" fillId="0" borderId="59">
      <alignment horizontal="right"/>
    </xf>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xf numFmtId="0" fontId="2" fillId="0" borderId="59"/>
    <xf numFmtId="0" fontId="3" fillId="2" borderId="59" applyNumberFormat="0" applyAlignment="0">
      <alignment horizontal="left"/>
    </xf>
    <xf numFmtId="0" fontId="3" fillId="2" borderId="59"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59"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4" fontId="2" fillId="0" borderId="59"/>
    <xf numFmtId="0" fontId="2" fillId="0" borderId="59">
      <alignment horizontal="right"/>
    </xf>
    <xf numFmtId="4" fontId="2" fillId="0" borderId="59"/>
    <xf numFmtId="0" fontId="2" fillId="0" borderId="59">
      <alignment horizontal="right"/>
    </xf>
    <xf numFmtId="4" fontId="2" fillId="0" borderId="59"/>
    <xf numFmtId="0" fontId="2" fillId="0" borderId="55" applyNumberFormat="0" applyProtection="0">
      <alignment horizontal="left" vertical="center"/>
    </xf>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4" fontId="2" fillId="0" borderId="59"/>
    <xf numFmtId="4" fontId="2" fillId="0" borderId="59"/>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2" fillId="0" borderId="59"/>
    <xf numFmtId="4" fontId="2" fillId="0" borderId="59"/>
    <xf numFmtId="4" fontId="2" fillId="0" borderId="59"/>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59"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80" fillId="0" borderId="91" applyNumberFormat="0" applyFill="0" applyAlignment="0" applyProtection="0"/>
    <xf numFmtId="0" fontId="80" fillId="0" borderId="91" applyNumberFormat="0" applyFill="0" applyAlignment="0" applyProtection="0"/>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0" borderId="55" applyNumberFormat="0" applyProtection="0">
      <alignment horizontal="right" vertical="center"/>
    </xf>
    <xf numFmtId="4" fontId="6" fillId="0" borderId="55" applyNumberFormat="0" applyProtection="0">
      <alignment horizontal="right" vertical="center"/>
    </xf>
    <xf numFmtId="4" fontId="41"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59">
      <alignment horizontal="right"/>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4" fontId="2" fillId="0" borderId="59"/>
    <xf numFmtId="0" fontId="20" fillId="24" borderId="95" applyNumberFormat="0" applyAlignment="0" applyProtection="0"/>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xf numFmtId="0" fontId="2" fillId="0" borderId="59"/>
    <xf numFmtId="0" fontId="3" fillId="2" borderId="59" applyNumberFormat="0" applyAlignment="0">
      <alignment horizontal="left"/>
    </xf>
    <xf numFmtId="0" fontId="3" fillId="2" borderId="59"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59"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9">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59"/>
    <xf numFmtId="0" fontId="2" fillId="0" borderId="55" applyNumberFormat="0" applyProtection="0">
      <alignment horizontal="left" vertical="center"/>
    </xf>
    <xf numFmtId="0" fontId="2" fillId="0" borderId="59">
      <alignment horizontal="right"/>
    </xf>
    <xf numFmtId="0" fontId="2" fillId="0" borderId="59">
      <alignment horizontal="right"/>
    </xf>
    <xf numFmtId="10" fontId="26" fillId="26" borderId="59" applyNumberFormat="0" applyFill="0" applyBorder="0" applyAlignment="0" applyProtection="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75" fontId="2" fillId="3" borderId="59" applyNumberFormat="0" applyFont="0" applyAlignment="0">
      <protection locked="0"/>
    </xf>
    <xf numFmtId="10" fontId="28" fillId="29" borderId="59" applyNumberFormat="0" applyBorder="0" applyAlignment="0" applyProtection="0"/>
    <xf numFmtId="175" fontId="2" fillId="3" borderId="59" applyNumberFormat="0" applyFont="0" applyAlignment="0">
      <protection locked="0"/>
    </xf>
    <xf numFmtId="10" fontId="26" fillId="26" borderId="59"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2" fillId="31" borderId="96" applyNumberFormat="0" applyFont="0" applyAlignment="0" applyProtection="0"/>
    <xf numFmtId="4" fontId="2" fillId="0" borderId="59"/>
    <xf numFmtId="4" fontId="2" fillId="0" borderId="59"/>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59"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9">
      <alignment horizontal="right"/>
    </xf>
    <xf numFmtId="0" fontId="2" fillId="0" borderId="59">
      <alignment horizontal="right"/>
    </xf>
    <xf numFmtId="0" fontId="2" fillId="0" borderId="59"/>
    <xf numFmtId="0" fontId="2" fillId="31" borderId="96" applyNumberFormat="0" applyFont="0" applyAlignment="0" applyProtection="0"/>
    <xf numFmtId="0" fontId="29" fillId="0" borderId="58">
      <alignment horizontal="left" vertical="center"/>
    </xf>
    <xf numFmtId="4" fontId="2" fillId="0" borderId="59"/>
    <xf numFmtId="4" fontId="2" fillId="0" borderId="59"/>
    <xf numFmtId="0" fontId="2" fillId="4" borderId="55" applyNumberFormat="0" applyProtection="0">
      <alignment horizontal="left" vertical="center" indent="1"/>
    </xf>
    <xf numFmtId="175" fontId="2" fillId="3" borderId="59" applyNumberFormat="0" applyFont="0" applyAlignment="0">
      <protection locked="0"/>
    </xf>
    <xf numFmtId="0" fontId="2" fillId="4"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59"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2" fillId="0" borderId="59">
      <alignment horizontal="right"/>
    </xf>
    <xf numFmtId="0" fontId="2" fillId="0" borderId="59">
      <alignment horizontal="right"/>
    </xf>
    <xf numFmtId="0" fontId="2" fillId="0" borderId="59"/>
    <xf numFmtId="4" fontId="2" fillId="0" borderId="59"/>
    <xf numFmtId="4" fontId="2" fillId="0" borderId="59"/>
    <xf numFmtId="175" fontId="2" fillId="3" borderId="59" applyNumberFormat="0" applyFont="0" applyAlignment="0">
      <protection locked="0"/>
    </xf>
    <xf numFmtId="175" fontId="2" fillId="3" borderId="59" applyNumberFormat="0" applyFont="0" applyAlignment="0">
      <protection locked="0"/>
    </xf>
    <xf numFmtId="0" fontId="3" fillId="2" borderId="59" applyNumberFormat="0" applyAlignment="0">
      <alignment horizontal="left"/>
    </xf>
    <xf numFmtId="0" fontId="3" fillId="2" borderId="59" applyNumberFormat="0" applyAlignment="0">
      <alignment horizontal="left"/>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59"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2" fillId="0" borderId="93"/>
    <xf numFmtId="0" fontId="2" fillId="0" borderId="93">
      <alignment horizontal="right"/>
    </xf>
    <xf numFmtId="0" fontId="2" fillId="0" borderId="93">
      <alignment horizontal="right"/>
    </xf>
    <xf numFmtId="4" fontId="2" fillId="0" borderId="93"/>
    <xf numFmtId="4" fontId="2" fillId="0" borderId="93"/>
    <xf numFmtId="0" fontId="2" fillId="0" borderId="93">
      <alignment horizontal="right"/>
    </xf>
    <xf numFmtId="0" fontId="2" fillId="0" borderId="93">
      <alignment horizontal="right"/>
    </xf>
    <xf numFmtId="175" fontId="2" fillId="3" borderId="93" applyNumberFormat="0" applyFont="0" applyAlignment="0">
      <protection locked="0"/>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0" fontId="2" fillId="0" borderId="93"/>
    <xf numFmtId="175" fontId="2" fillId="3" borderId="93" applyNumberFormat="0" applyFont="0" applyAlignment="0">
      <protection locked="0"/>
    </xf>
    <xf numFmtId="175" fontId="2" fillId="3" borderId="93" applyNumberFormat="0" applyFont="0" applyAlignment="0">
      <protection locked="0"/>
    </xf>
    <xf numFmtId="4" fontId="2" fillId="0" borderId="93"/>
    <xf numFmtId="175" fontId="2" fillId="3" borderId="93" applyNumberFormat="0" applyFont="0" applyAlignment="0">
      <protection locked="0"/>
    </xf>
    <xf numFmtId="0" fontId="2" fillId="0" borderId="93">
      <alignment horizontal="right"/>
    </xf>
    <xf numFmtId="4" fontId="2" fillId="0" borderId="93"/>
    <xf numFmtId="0" fontId="2" fillId="0" borderId="93">
      <alignment horizontal="right"/>
    </xf>
    <xf numFmtId="10" fontId="26" fillId="26" borderId="93" applyNumberFormat="0" applyFill="0" applyBorder="0" applyAlignment="0" applyProtection="0">
      <protection locked="0"/>
    </xf>
    <xf numFmtId="4" fontId="2" fillId="0" borderId="93"/>
    <xf numFmtId="0" fontId="2" fillId="0" borderId="93">
      <alignment horizontal="right"/>
    </xf>
    <xf numFmtId="10" fontId="28" fillId="29" borderId="93" applyNumberFormat="0" applyBorder="0" applyAlignment="0" applyProtection="0"/>
    <xf numFmtId="4" fontId="2" fillId="0" borderId="93"/>
    <xf numFmtId="0" fontId="2" fillId="0" borderId="93">
      <alignment horizontal="right"/>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175" fontId="2" fillId="3" borderId="93" applyNumberFormat="0" applyFont="0" applyAlignment="0">
      <protection locked="0"/>
    </xf>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2" fillId="0" borderId="93"/>
    <xf numFmtId="0" fontId="2" fillId="0" borderId="93">
      <alignment horizontal="right"/>
    </xf>
    <xf numFmtId="4" fontId="2" fillId="0" borderId="93"/>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2" fillId="0" borderId="93"/>
    <xf numFmtId="0" fontId="2" fillId="44" borderId="55" applyNumberFormat="0" applyProtection="0">
      <alignment horizontal="left" vertical="center" indent="1"/>
    </xf>
    <xf numFmtId="4" fontId="2" fillId="0" borderId="93"/>
    <xf numFmtId="0" fontId="2" fillId="4" borderId="55" applyNumberFormat="0" applyProtection="0">
      <alignment horizontal="left" vertical="center" indent="1"/>
    </xf>
    <xf numFmtId="0" fontId="2" fillId="0" borderId="93">
      <alignment horizontal="right"/>
    </xf>
    <xf numFmtId="0" fontId="3" fillId="2" borderId="93" applyNumberFormat="0" applyAlignment="0">
      <alignment horizontal="left"/>
    </xf>
    <xf numFmtId="0" fontId="2" fillId="0" borderId="93">
      <alignment horizontal="right"/>
    </xf>
    <xf numFmtId="4" fontId="6" fillId="5"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0" borderId="93"/>
    <xf numFmtId="4" fontId="2" fillId="0" borderId="93"/>
    <xf numFmtId="0" fontId="2" fillId="27" borderId="55" applyNumberFormat="0" applyProtection="0">
      <alignment horizontal="left" vertical="center" indent="1"/>
    </xf>
    <xf numFmtId="175" fontId="2" fillId="3" borderId="93" applyNumberFormat="0" applyFont="0" applyAlignment="0">
      <protection locked="0"/>
    </xf>
    <xf numFmtId="4" fontId="2" fillId="0" borderId="93"/>
    <xf numFmtId="0" fontId="2" fillId="31" borderId="96" applyNumberFormat="0" applyFont="0" applyAlignment="0" applyProtection="0"/>
    <xf numFmtId="0" fontId="2" fillId="27" borderId="55" applyNumberFormat="0" applyProtection="0">
      <alignment horizontal="left" vertical="center" indent="1"/>
    </xf>
    <xf numFmtId="0" fontId="3" fillId="2" borderId="93" applyNumberFormat="0" applyAlignment="0">
      <alignment horizontal="left"/>
    </xf>
    <xf numFmtId="0" fontId="2" fillId="43" borderId="55" applyNumberFormat="0" applyProtection="0">
      <alignment horizontal="left" vertical="center" indent="1"/>
    </xf>
    <xf numFmtId="0" fontId="2" fillId="44" borderId="55" applyNumberFormat="0" applyProtection="0">
      <alignment horizontal="left" vertical="center" indent="1"/>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44" fillId="5" borderId="55" applyNumberFormat="0" applyProtection="0">
      <alignment horizontal="left" vertical="center" indent="1"/>
    </xf>
    <xf numFmtId="0" fontId="73" fillId="11" borderId="95" applyNumberFormat="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10" fontId="26" fillId="26" borderId="93" applyNumberFormat="0" applyFill="0" applyBorder="0" applyAlignment="0" applyProtection="0">
      <protection locked="0"/>
    </xf>
    <xf numFmtId="0" fontId="2" fillId="0" borderId="93"/>
    <xf numFmtId="0" fontId="2" fillId="0" borderId="55" applyNumberFormat="0" applyProtection="0">
      <alignment horizontal="left" vertical="center"/>
    </xf>
    <xf numFmtId="0" fontId="38" fillId="24" borderId="55" applyNumberFormat="0" applyAlignment="0" applyProtection="0"/>
    <xf numFmtId="175" fontId="2" fillId="3" borderId="93" applyNumberFormat="0" applyFont="0" applyAlignment="0">
      <protection locked="0"/>
    </xf>
    <xf numFmtId="4" fontId="2" fillId="0" borderId="93"/>
    <xf numFmtId="0" fontId="2" fillId="0" borderId="93"/>
    <xf numFmtId="175" fontId="2" fillId="3" borderId="93" applyNumberFormat="0" applyFont="0" applyAlignment="0">
      <protection locked="0"/>
    </xf>
    <xf numFmtId="175" fontId="2" fillId="3" borderId="93" applyNumberFormat="0" applyFont="0" applyAlignment="0">
      <protection locked="0"/>
    </xf>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31" borderId="96" applyNumberFormat="0" applyFont="0" applyAlignment="0" applyProtection="0"/>
    <xf numFmtId="0" fontId="3" fillId="31" borderId="96" applyNumberFormat="0" applyFont="0" applyAlignment="0" applyProtection="0"/>
    <xf numFmtId="0" fontId="2" fillId="44" borderId="55" applyNumberFormat="0" applyProtection="0">
      <alignment horizontal="left" vertical="center" indent="1"/>
    </xf>
    <xf numFmtId="175" fontId="2" fillId="3" borderId="93" applyNumberFormat="0" applyFont="0" applyAlignment="0">
      <protection locked="0"/>
    </xf>
    <xf numFmtId="0" fontId="20" fillId="24" borderId="95" applyNumberFormat="0" applyAlignment="0" applyProtection="0"/>
    <xf numFmtId="4" fontId="6" fillId="0" borderId="55" applyNumberFormat="0" applyProtection="0">
      <alignment horizontal="right" vertical="center"/>
    </xf>
    <xf numFmtId="0" fontId="2" fillId="44" borderId="55" applyNumberFormat="0" applyProtection="0">
      <alignment horizontal="left" vertical="center" indent="1"/>
    </xf>
    <xf numFmtId="4" fontId="6" fillId="36" borderId="55" applyNumberFormat="0" applyProtection="0">
      <alignment horizontal="right" vertical="center"/>
    </xf>
    <xf numFmtId="0" fontId="2" fillId="0" borderId="93">
      <alignment horizontal="right"/>
    </xf>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0" fontId="50" fillId="0" borderId="66" applyNumberFormat="0" applyFill="0" applyAlignment="0" applyProtection="0"/>
    <xf numFmtId="0" fontId="50" fillId="0" borderId="66" applyNumberFormat="0" applyFill="0" applyAlignment="0" applyProtection="0"/>
    <xf numFmtId="175" fontId="2" fillId="3" borderId="93" applyNumberFormat="0" applyFont="0" applyAlignment="0">
      <protection locked="0"/>
    </xf>
    <xf numFmtId="4" fontId="6" fillId="5" borderId="55" applyNumberFormat="0" applyProtection="0">
      <alignment horizontal="right" vertical="center"/>
    </xf>
    <xf numFmtId="4" fontId="2" fillId="0" borderId="93"/>
    <xf numFmtId="0" fontId="2" fillId="31" borderId="96" applyNumberFormat="0" applyFont="0" applyAlignment="0" applyProtection="0"/>
    <xf numFmtId="0" fontId="2" fillId="0" borderId="55" applyNumberFormat="0" applyProtection="0">
      <alignment horizontal="left" vertical="center"/>
    </xf>
    <xf numFmtId="10" fontId="28" fillId="29" borderId="93" applyNumberFormat="0" applyBorder="0" applyAlignment="0" applyProtection="0"/>
    <xf numFmtId="0" fontId="3" fillId="2" borderId="93" applyNumberFormat="0" applyAlignment="0">
      <alignment horizontal="left"/>
    </xf>
    <xf numFmtId="0" fontId="2" fillId="4" borderId="55" applyNumberFormat="0" applyProtection="0">
      <alignment horizontal="left" vertical="center" indent="1"/>
    </xf>
    <xf numFmtId="0" fontId="2" fillId="0" borderId="55" applyNumberFormat="0" applyProtection="0">
      <alignment horizontal="left" vertical="center"/>
    </xf>
    <xf numFmtId="0" fontId="20" fillId="24" borderId="95" applyNumberFormat="0" applyAlignment="0" applyProtection="0"/>
    <xf numFmtId="0" fontId="50" fillId="0" borderId="66" applyNumberFormat="0" applyFill="0" applyAlignment="0" applyProtection="0"/>
    <xf numFmtId="0" fontId="29" fillId="0" borderId="90">
      <alignment horizontal="left" vertical="center"/>
    </xf>
    <xf numFmtId="4" fontId="2" fillId="0" borderId="93"/>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0" fontId="50" fillId="0" borderId="66" applyNumberFormat="0" applyFill="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3" fillId="2" borderId="93" applyNumberFormat="0" applyAlignment="0">
      <alignment horizontal="left"/>
    </xf>
    <xf numFmtId="0" fontId="2" fillId="0" borderId="93"/>
    <xf numFmtId="0" fontId="2" fillId="0" borderId="55" applyNumberFormat="0" applyProtection="0">
      <alignment horizontal="left" vertical="center"/>
    </xf>
    <xf numFmtId="0" fontId="3" fillId="31" borderId="96" applyNumberFormat="0" applyFont="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20" fillId="24" borderId="95" applyNumberFormat="0" applyAlignment="0" applyProtection="0"/>
    <xf numFmtId="0" fontId="73" fillId="11" borderId="95" applyNumberFormat="0" applyAlignment="0" applyProtection="0"/>
    <xf numFmtId="0" fontId="73" fillId="11" borderId="95" applyNumberForma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31" borderId="96" applyNumberFormat="0" applyFont="0" applyAlignment="0" applyProtection="0"/>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0" borderId="55" applyNumberFormat="0" applyProtection="0">
      <alignment horizontal="left" vertical="center"/>
    </xf>
    <xf numFmtId="0" fontId="29" fillId="0" borderId="90">
      <alignment horizontal="left" vertical="center"/>
    </xf>
    <xf numFmtId="0" fontId="2" fillId="0" borderId="55" applyNumberFormat="0" applyProtection="0">
      <alignment horizontal="left" vertical="center"/>
    </xf>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4" fontId="4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1"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9" borderId="55" applyNumberFormat="0" applyProtection="0">
      <alignment horizontal="right" vertical="center"/>
    </xf>
    <xf numFmtId="0" fontId="2" fillId="4" borderId="55" applyNumberFormat="0" applyProtection="0">
      <alignment horizontal="left" vertical="center" indent="1"/>
    </xf>
    <xf numFmtId="0" fontId="2" fillId="0" borderId="93">
      <alignment horizontal="right"/>
    </xf>
    <xf numFmtId="0" fontId="2" fillId="44" borderId="55" applyNumberFormat="0" applyProtection="0">
      <alignment horizontal="left" vertical="center" indent="1"/>
    </xf>
    <xf numFmtId="0" fontId="20" fillId="24" borderId="95" applyNumberForma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80" fillId="0" borderId="91" applyNumberFormat="0" applyFill="0" applyAlignment="0" applyProtection="0"/>
    <xf numFmtId="4" fontId="44" fillId="43" borderId="55" applyNumberFormat="0" applyProtection="0">
      <alignment horizontal="left" vertical="center" indent="1"/>
    </xf>
    <xf numFmtId="4" fontId="6" fillId="0" borderId="55" applyNumberFormat="0" applyProtection="0">
      <alignment horizontal="right" vertical="center"/>
    </xf>
    <xf numFmtId="0" fontId="2" fillId="4" borderId="55" applyNumberFormat="0" applyProtection="0">
      <alignment horizontal="left" vertical="center" indent="1"/>
    </xf>
    <xf numFmtId="0" fontId="20" fillId="24" borderId="95" applyNumberFormat="0" applyAlignment="0" applyProtection="0"/>
    <xf numFmtId="0" fontId="38" fillId="24" borderId="55" applyNumberFormat="0" applyAlignment="0" applyProtection="0"/>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66" fillId="49" borderId="95" applyNumberFormat="0" applyAlignment="0" applyProtection="0"/>
    <xf numFmtId="0" fontId="76" fillId="49" borderId="55" applyNumberFormat="0" applyAlignment="0" applyProtection="0"/>
    <xf numFmtId="4" fontId="6" fillId="43" borderId="55" applyNumberFormat="0" applyProtection="0">
      <alignment horizontal="left" vertical="center" indent="1"/>
    </xf>
    <xf numFmtId="4" fontId="2" fillId="0" borderId="93"/>
    <xf numFmtId="4" fontId="41" fillId="5" borderId="55" applyNumberFormat="0" applyProtection="0">
      <alignment horizontal="right" vertical="center"/>
    </xf>
    <xf numFmtId="4" fontId="6" fillId="29" borderId="55" applyNumberFormat="0" applyProtection="0">
      <alignment vertical="center"/>
    </xf>
    <xf numFmtId="0" fontId="2" fillId="27" borderId="55" applyNumberFormat="0" applyProtection="0">
      <alignment horizontal="left" vertical="center" indent="1"/>
    </xf>
    <xf numFmtId="0" fontId="2" fillId="43" borderId="55" applyNumberFormat="0" applyProtection="0">
      <alignment horizontal="left" vertical="center" indent="1"/>
    </xf>
    <xf numFmtId="4" fontId="6" fillId="38" borderId="55" applyNumberFormat="0" applyProtection="0">
      <alignment horizontal="right" vertical="center"/>
    </xf>
    <xf numFmtId="4" fontId="6" fillId="3" borderId="55" applyNumberFormat="0" applyProtection="0">
      <alignment horizontal="left" vertical="center" indent="1"/>
    </xf>
    <xf numFmtId="0" fontId="38" fillId="24" borderId="55" applyNumberFormat="0" applyAlignment="0" applyProtection="0"/>
    <xf numFmtId="0" fontId="2" fillId="0" borderId="55" applyNumberFormat="0" applyProtection="0">
      <alignment horizontal="left" vertical="center"/>
    </xf>
    <xf numFmtId="0" fontId="22" fillId="31" borderId="95" applyNumberFormat="0" applyFont="0" applyAlignment="0" applyProtection="0"/>
    <xf numFmtId="4" fontId="44" fillId="5" borderId="55" applyNumberFormat="0" applyProtection="0">
      <alignment horizontal="left" vertical="center" indent="1"/>
    </xf>
    <xf numFmtId="0" fontId="2" fillId="0" borderId="93">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5" borderId="55" applyNumberFormat="0" applyProtection="0">
      <alignment horizontal="right" vertical="center"/>
    </xf>
    <xf numFmtId="4" fontId="6" fillId="3" borderId="55" applyNumberFormat="0" applyProtection="0">
      <alignment vertical="center"/>
    </xf>
    <xf numFmtId="0" fontId="3" fillId="31" borderId="96" applyNumberFormat="0" applyFont="0" applyAlignment="0" applyProtection="0"/>
    <xf numFmtId="0" fontId="29" fillId="0" borderId="90">
      <alignment horizontal="left" vertical="center"/>
    </xf>
    <xf numFmtId="4" fontId="6" fillId="5"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6" fillId="33" borderId="55" applyNumberFormat="0" applyProtection="0">
      <alignment horizontal="right" vertical="center"/>
    </xf>
    <xf numFmtId="0" fontId="50" fillId="0" borderId="66" applyNumberFormat="0" applyFill="0" applyAlignment="0" applyProtection="0"/>
    <xf numFmtId="0" fontId="3" fillId="31" borderId="96" applyNumberFormat="0" applyFont="0" applyAlignment="0" applyProtection="0"/>
    <xf numFmtId="0" fontId="52" fillId="11" borderId="95" applyNumberFormat="0" applyAlignment="0" applyProtection="0"/>
    <xf numFmtId="0" fontId="20" fillId="24" borderId="95" applyNumberFormat="0" applyAlignment="0" applyProtection="0"/>
    <xf numFmtId="10" fontId="28" fillId="29" borderId="93" applyNumberFormat="0" applyBorder="0" applyAlignment="0" applyProtection="0"/>
    <xf numFmtId="0" fontId="2" fillId="4" borderId="55" applyNumberFormat="0" applyProtection="0">
      <alignment horizontal="left" vertical="center" indent="1"/>
    </xf>
    <xf numFmtId="0" fontId="2" fillId="0" borderId="55" applyNumberFormat="0" applyProtection="0">
      <alignment horizontal="left" vertical="center"/>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3" fillId="31" borderId="96" applyNumberFormat="0" applyFont="0" applyAlignment="0" applyProtection="0"/>
    <xf numFmtId="0" fontId="52" fillId="11" borderId="95" applyNumberFormat="0" applyAlignment="0" applyProtection="0"/>
    <xf numFmtId="4" fontId="6" fillId="32" borderId="55" applyNumberFormat="0" applyProtection="0">
      <alignment horizontal="right" vertical="center"/>
    </xf>
    <xf numFmtId="0" fontId="3" fillId="31" borderId="96" applyNumberFormat="0" applyFont="0" applyAlignment="0" applyProtection="0"/>
    <xf numFmtId="4" fontId="6" fillId="34" borderId="55" applyNumberFormat="0" applyProtection="0">
      <alignment horizontal="right" vertical="center"/>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0" fontId="38" fillId="24" borderId="55" applyNumberFormat="0" applyAlignment="0" applyProtection="0"/>
    <xf numFmtId="0" fontId="3" fillId="31" borderId="96" applyNumberFormat="0" applyFont="0" applyAlignment="0" applyProtection="0"/>
    <xf numFmtId="0" fontId="2" fillId="0" borderId="93"/>
    <xf numFmtId="0" fontId="50" fillId="0" borderId="66" applyNumberFormat="0" applyFill="0" applyAlignment="0" applyProtection="0"/>
    <xf numFmtId="0" fontId="3" fillId="2" borderId="93" applyNumberFormat="0" applyAlignment="0">
      <alignment horizontal="left"/>
    </xf>
    <xf numFmtId="175" fontId="2" fillId="3" borderId="93" applyNumberFormat="0" applyFont="0" applyAlignment="0">
      <protection locked="0"/>
    </xf>
    <xf numFmtId="0" fontId="52" fillId="11" borderId="95" applyNumberFormat="0" applyAlignment="0" applyProtection="0"/>
    <xf numFmtId="0" fontId="52" fillId="11" borderId="95" applyNumberFormat="0" applyAlignment="0" applyProtection="0"/>
    <xf numFmtId="175" fontId="2" fillId="3" borderId="93" applyNumberFormat="0" applyFont="0" applyAlignment="0">
      <protection locked="0"/>
    </xf>
    <xf numFmtId="4" fontId="44" fillId="43" borderId="55" applyNumberFormat="0" applyProtection="0">
      <alignment horizontal="left" vertical="center" indent="1"/>
    </xf>
    <xf numFmtId="0" fontId="2" fillId="0" borderId="93"/>
    <xf numFmtId="175" fontId="2" fillId="3" borderId="93" applyNumberFormat="0" applyFont="0" applyAlignment="0">
      <protection locked="0"/>
    </xf>
    <xf numFmtId="0" fontId="50" fillId="0" borderId="66" applyNumberFormat="0" applyFill="0" applyAlignment="0" applyProtection="0"/>
    <xf numFmtId="175" fontId="2" fillId="3" borderId="93" applyNumberFormat="0" applyFont="0" applyAlignment="0">
      <protection locked="0"/>
    </xf>
    <xf numFmtId="4" fontId="2" fillId="0" borderId="93"/>
    <xf numFmtId="0" fontId="3" fillId="31" borderId="96" applyNumberFormat="0" applyFont="0" applyAlignment="0" applyProtection="0"/>
    <xf numFmtId="0" fontId="3" fillId="31" borderId="96" applyNumberFormat="0" applyFont="0" applyAlignment="0" applyProtection="0"/>
    <xf numFmtId="0" fontId="20" fillId="24" borderId="95" applyNumberFormat="0" applyAlignment="0" applyProtection="0"/>
    <xf numFmtId="0" fontId="52" fillId="11" borderId="95" applyNumberFormat="0" applyAlignment="0" applyProtection="0"/>
    <xf numFmtId="175" fontId="2" fillId="3" borderId="93" applyNumberFormat="0" applyFont="0" applyAlignment="0">
      <protection locked="0"/>
    </xf>
    <xf numFmtId="0" fontId="2" fillId="0" borderId="55" applyNumberFormat="0" applyProtection="0">
      <alignment horizontal="lef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0" borderId="55" applyNumberFormat="0" applyProtection="0">
      <alignment horizontal="left" vertical="center"/>
    </xf>
    <xf numFmtId="0" fontId="2"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80" fillId="0" borderId="91" applyNumberFormat="0" applyFill="0" applyAlignment="0" applyProtection="0"/>
    <xf numFmtId="4" fontId="6" fillId="5" borderId="55" applyNumberFormat="0" applyProtection="0">
      <alignment horizontal="left" vertical="center" indent="1"/>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6" fillId="5" borderId="55" applyNumberFormat="0" applyProtection="0">
      <alignment horizontal="right" vertical="center"/>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6" fillId="40" borderId="55" applyNumberFormat="0" applyProtection="0">
      <alignment horizontal="right" vertical="center"/>
    </xf>
    <xf numFmtId="0" fontId="2" fillId="43" borderId="55" applyNumberFormat="0" applyProtection="0">
      <alignment horizontal="left" vertical="center" indent="1"/>
    </xf>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55" applyNumberFormat="0" applyProtection="0">
      <alignment horizontal="left" vertical="center" indent="1"/>
    </xf>
    <xf numFmtId="0" fontId="3" fillId="31" borderId="96" applyNumberFormat="0" applyFont="0" applyAlignment="0" applyProtection="0"/>
    <xf numFmtId="0" fontId="2" fillId="0" borderId="93"/>
    <xf numFmtId="0" fontId="2" fillId="0" borderId="93"/>
    <xf numFmtId="0" fontId="52" fillId="11" borderId="95" applyNumberFormat="0" applyAlignment="0" applyProtection="0"/>
    <xf numFmtId="4" fontId="6" fillId="36" borderId="55" applyNumberFormat="0" applyProtection="0">
      <alignment horizontal="right" vertical="center"/>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2" fillId="0" borderId="93">
      <alignment horizontal="right"/>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7" borderId="55" applyNumberFormat="0" applyProtection="0">
      <alignment horizontal="right" vertical="center"/>
    </xf>
    <xf numFmtId="4" fontId="41" fillId="3" borderId="55" applyNumberFormat="0" applyProtection="0">
      <alignment vertical="center"/>
    </xf>
    <xf numFmtId="4" fontId="2" fillId="0" borderId="93"/>
    <xf numFmtId="0" fontId="2" fillId="0" borderId="93">
      <alignment horizontal="right"/>
    </xf>
    <xf numFmtId="4" fontId="6" fillId="0" borderId="55" applyNumberFormat="0" applyProtection="0">
      <alignment horizontal="right" vertical="center"/>
    </xf>
    <xf numFmtId="0" fontId="2" fillId="4" borderId="55" applyNumberFormat="0" applyProtection="0">
      <alignment horizontal="left" vertical="center" indent="1"/>
    </xf>
    <xf numFmtId="0" fontId="2" fillId="44" borderId="55" applyNumberFormat="0" applyProtection="0">
      <alignment horizontal="left" vertical="center" indent="1"/>
    </xf>
    <xf numFmtId="4" fontId="44" fillId="5" borderId="55" applyNumberFormat="0" applyProtection="0">
      <alignment horizontal="left" vertical="center" indent="1"/>
    </xf>
    <xf numFmtId="4" fontId="2" fillId="0" borderId="93"/>
    <xf numFmtId="0" fontId="2" fillId="0" borderId="93">
      <alignment horizontal="right"/>
    </xf>
    <xf numFmtId="4" fontId="6" fillId="29"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4" fontId="2" fillId="0" borderId="93"/>
    <xf numFmtId="0" fontId="50" fillId="0" borderId="66" applyNumberFormat="0" applyFill="0" applyAlignment="0" applyProtection="0"/>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4" fontId="42" fillId="41" borderId="55" applyNumberFormat="0" applyProtection="0">
      <alignment horizontal="left" vertical="center" indent="1"/>
    </xf>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3" fillId="31" borderId="96"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0" fontId="26" fillId="26" borderId="93" applyNumberFormat="0" applyFill="0" applyBorder="0" applyAlignment="0" applyProtection="0">
      <protection locked="0"/>
    </xf>
    <xf numFmtId="0" fontId="3" fillId="31" borderId="96" applyNumberFormat="0" applyFont="0" applyAlignment="0" applyProtection="0"/>
    <xf numFmtId="0" fontId="3" fillId="31" borderId="96"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4" fontId="6" fillId="3" borderId="55" applyNumberFormat="0" applyProtection="0">
      <alignment vertical="center"/>
    </xf>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0" fontId="20" fillId="24" borderId="95" applyNumberFormat="0" applyAlignment="0" applyProtection="0"/>
    <xf numFmtId="0" fontId="38" fillId="24" borderId="55" applyNumberFormat="0" applyAlignment="0" applyProtection="0"/>
    <xf numFmtId="0" fontId="2" fillId="4" borderId="55" applyNumberFormat="0" applyProtection="0">
      <alignment horizontal="left" vertical="center" indent="1"/>
    </xf>
    <xf numFmtId="0" fontId="50" fillId="0" borderId="66" applyNumberFormat="0" applyFill="0" applyAlignment="0" applyProtection="0"/>
    <xf numFmtId="0" fontId="38" fillId="24" borderId="55" applyNumberFormat="0" applyAlignment="0" applyProtection="0"/>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4" fontId="6" fillId="29" borderId="55" applyNumberFormat="0" applyProtection="0">
      <alignment vertical="center"/>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4" fontId="44" fillId="43" borderId="55" applyNumberFormat="0" applyProtection="0">
      <alignment horizontal="left" vertical="center" indent="1"/>
    </xf>
    <xf numFmtId="4" fontId="6" fillId="38" borderId="55" applyNumberFormat="0" applyProtection="0">
      <alignment horizontal="right" vertical="center"/>
    </xf>
    <xf numFmtId="4" fontId="6" fillId="34" borderId="55" applyNumberFormat="0" applyProtection="0">
      <alignment horizontal="right" vertical="center"/>
    </xf>
    <xf numFmtId="4" fontId="6" fillId="3" borderId="55" applyNumberFormat="0" applyProtection="0">
      <alignment horizontal="left" vertical="center" indent="1"/>
    </xf>
    <xf numFmtId="0" fontId="38" fillId="24" borderId="55" applyNumberFormat="0" applyAlignment="0" applyProtection="0"/>
    <xf numFmtId="0" fontId="20" fillId="24" borderId="95" applyNumberFormat="0" applyAlignment="0" applyProtection="0"/>
    <xf numFmtId="0" fontId="29" fillId="0" borderId="90">
      <alignment horizontal="left" vertical="center"/>
    </xf>
    <xf numFmtId="175" fontId="2" fillId="3" borderId="93"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0" borderId="55" applyNumberFormat="0" applyProtection="0">
      <alignment horizontal="right" vertical="center"/>
    </xf>
    <xf numFmtId="4" fontId="41" fillId="5" borderId="55" applyNumberFormat="0" applyProtection="0">
      <alignment horizontal="righ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 fillId="31" borderId="96" applyNumberFormat="0" applyFont="0" applyAlignment="0" applyProtection="0"/>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31" borderId="96" applyNumberFormat="0" applyFont="0" applyAlignment="0" applyProtection="0"/>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0" fontId="2" fillId="27"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0" fontId="2" fillId="0" borderId="55" applyNumberFormat="0" applyProtection="0">
      <alignment horizontal="left" vertical="center"/>
    </xf>
    <xf numFmtId="0" fontId="3" fillId="31" borderId="96" applyNumberFormat="0" applyFont="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0" fontId="50" fillId="0" borderId="66" applyNumberFormat="0" applyFill="0" applyAlignment="0" applyProtection="0"/>
    <xf numFmtId="0" fontId="52" fillId="11" borderId="95" applyNumberFormat="0" applyAlignment="0" applyProtection="0"/>
    <xf numFmtId="0" fontId="2" fillId="4" borderId="55" applyNumberFormat="0" applyProtection="0">
      <alignment horizontal="left" vertical="center" indent="1"/>
    </xf>
    <xf numFmtId="4" fontId="44" fillId="5" borderId="55" applyNumberFormat="0" applyProtection="0">
      <alignment horizontal="left" vertical="center" indent="1"/>
    </xf>
    <xf numFmtId="4" fontId="6" fillId="3" borderId="55" applyNumberFormat="0" applyProtection="0">
      <alignment horizontal="left" vertical="center" indent="1"/>
    </xf>
    <xf numFmtId="0" fontId="20" fillId="24" borderId="95" applyNumberFormat="0" applyAlignment="0" applyProtection="0"/>
    <xf numFmtId="0" fontId="29" fillId="0" borderId="90">
      <alignment horizontal="left" vertical="center"/>
    </xf>
    <xf numFmtId="0" fontId="3" fillId="31" borderId="96" applyNumberFormat="0" applyFont="0" applyAlignment="0" applyProtection="0"/>
    <xf numFmtId="0" fontId="38" fillId="24" borderId="55" applyNumberFormat="0" applyAlignment="0" applyProtection="0"/>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5" borderId="55" applyNumberFormat="0" applyProtection="0">
      <alignment horizontal="right" vertical="center"/>
    </xf>
    <xf numFmtId="4" fontId="41"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50" fillId="0" borderId="66" applyNumberFormat="0" applyFill="0" applyAlignment="0" applyProtection="0"/>
    <xf numFmtId="0" fontId="3" fillId="31" borderId="96" applyNumberFormat="0" applyFont="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55" applyNumberFormat="0" applyProtection="0">
      <alignment horizontal="left" vertical="center" indent="1"/>
    </xf>
    <xf numFmtId="4" fontId="44" fillId="43"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55" applyNumberFormat="0" applyProtection="0">
      <alignment horizontal="left" vertical="center" indent="1"/>
    </xf>
    <xf numFmtId="0" fontId="2" fillId="4" borderId="55" applyNumberFormat="0" applyProtection="0">
      <alignment horizontal="left" vertical="center" indent="1"/>
    </xf>
    <xf numFmtId="0" fontId="20" fillId="24" borderId="95" applyNumberFormat="0" applyAlignment="0" applyProtection="0"/>
    <xf numFmtId="0" fontId="52" fillId="11" borderId="95" applyNumberFormat="0" applyAlignment="0" applyProtection="0"/>
    <xf numFmtId="4" fontId="6" fillId="0" borderId="55" applyNumberFormat="0" applyProtection="0">
      <alignment horizontal="right" vertical="center"/>
    </xf>
    <xf numFmtId="0" fontId="2" fillId="4" borderId="55" applyNumberFormat="0" applyProtection="0">
      <alignment horizontal="left" vertical="center" indent="1"/>
    </xf>
    <xf numFmtId="0" fontId="2" fillId="0" borderId="55" applyNumberFormat="0" applyProtection="0">
      <alignment horizontal="left" vertical="center"/>
    </xf>
    <xf numFmtId="4" fontId="6" fillId="5" borderId="55" applyNumberFormat="0" applyProtection="0">
      <alignment horizontal="right" vertical="center"/>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4" fontId="42" fillId="41" borderId="55" applyNumberFormat="0" applyProtection="0">
      <alignment horizontal="left" vertical="center" indent="1"/>
    </xf>
    <xf numFmtId="4" fontId="6" fillId="37" borderId="55" applyNumberFormat="0" applyProtection="0">
      <alignment horizontal="right" vertical="center"/>
    </xf>
    <xf numFmtId="4" fontId="6" fillId="33" borderId="55" applyNumberFormat="0" applyProtection="0">
      <alignment horizontal="right" vertical="center"/>
    </xf>
    <xf numFmtId="0" fontId="3" fillId="31" borderId="96" applyNumberFormat="0" applyFont="0" applyAlignment="0" applyProtection="0"/>
    <xf numFmtId="0" fontId="2" fillId="4"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0" fillId="24" borderId="95" applyNumberFormat="0" applyAlignment="0" applyProtection="0"/>
    <xf numFmtId="4" fontId="41" fillId="3" borderId="55" applyNumberFormat="0" applyProtection="0">
      <alignment vertical="center"/>
    </xf>
    <xf numFmtId="4" fontId="6" fillId="32" borderId="55" applyNumberFormat="0" applyProtection="0">
      <alignment horizontal="right" vertical="center"/>
    </xf>
    <xf numFmtId="4" fontId="6" fillId="36" borderId="55" applyNumberFormat="0" applyProtection="0">
      <alignment horizontal="right" vertical="center"/>
    </xf>
    <xf numFmtId="4" fontId="6" fillId="40" borderId="55" applyNumberFormat="0" applyProtection="0">
      <alignment horizontal="right" vertical="center"/>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50" fillId="0" borderId="66" applyNumberFormat="0" applyFill="0" applyAlignment="0" applyProtection="0"/>
    <xf numFmtId="4" fontId="6" fillId="0" borderId="55" applyNumberFormat="0" applyProtection="0">
      <alignment horizontal="right" vertical="center"/>
    </xf>
    <xf numFmtId="0" fontId="52" fillId="11" borderId="95" applyNumberFormat="0" applyAlignment="0" applyProtection="0"/>
    <xf numFmtId="0" fontId="38" fillId="24" borderId="55" applyNumberFormat="0" applyAlignment="0" applyProtection="0"/>
    <xf numFmtId="0" fontId="50" fillId="0" borderId="66" applyNumberFormat="0" applyFill="0" applyAlignment="0" applyProtection="0"/>
    <xf numFmtId="4" fontId="44" fillId="43" borderId="55" applyNumberFormat="0" applyProtection="0">
      <alignment horizontal="left" vertical="center" indent="1"/>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6" fillId="3" borderId="55" applyNumberFormat="0" applyProtection="0">
      <alignment vertical="center"/>
    </xf>
    <xf numFmtId="0" fontId="2" fillId="4" borderId="55" applyNumberFormat="0" applyProtection="0">
      <alignment horizontal="left" vertical="center" indent="1"/>
    </xf>
    <xf numFmtId="4" fontId="6" fillId="35" borderId="55" applyNumberFormat="0" applyProtection="0">
      <alignment horizontal="right" vertical="center"/>
    </xf>
    <xf numFmtId="4" fontId="6" fillId="39" borderId="55" applyNumberFormat="0" applyProtection="0">
      <alignment horizontal="right" vertical="center"/>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horizontal="left" vertical="center" indent="1"/>
    </xf>
    <xf numFmtId="4" fontId="41" fillId="5" borderId="55" applyNumberFormat="0" applyProtection="0">
      <alignment horizontal="right" vertical="center"/>
    </xf>
    <xf numFmtId="0" fontId="2" fillId="4" borderId="55" applyNumberFormat="0" applyProtection="0">
      <alignment horizontal="left" vertical="center" indent="1"/>
    </xf>
    <xf numFmtId="4" fontId="46" fillId="5" borderId="55" applyNumberFormat="0" applyProtection="0">
      <alignment horizontal="right" vertical="center"/>
    </xf>
    <xf numFmtId="0" fontId="50" fillId="0" borderId="66" applyNumberFormat="0" applyFill="0" applyAlignment="0" applyProtection="0"/>
    <xf numFmtId="4" fontId="44" fillId="43" borderId="55" applyNumberFormat="0" applyProtection="0">
      <alignment horizontal="left" vertical="center" indent="1"/>
    </xf>
    <xf numFmtId="0" fontId="52" fillId="11" borderId="95" applyNumberFormat="0" applyAlignment="0" applyProtection="0"/>
    <xf numFmtId="0" fontId="38" fillId="24" borderId="55" applyNumberFormat="0" applyAlignment="0" applyProtection="0"/>
    <xf numFmtId="0" fontId="20" fillId="24" borderId="95" applyNumberForma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0" fontId="29" fillId="0" borderId="90">
      <alignment horizontal="left" vertical="center"/>
    </xf>
    <xf numFmtId="4" fontId="6" fillId="0" borderId="55" applyNumberFormat="0" applyProtection="0">
      <alignment horizontal="right" vertical="center"/>
    </xf>
    <xf numFmtId="0" fontId="2" fillId="0" borderId="55" applyNumberFormat="0" applyProtection="0">
      <alignment horizontal="left" vertical="center"/>
    </xf>
    <xf numFmtId="0" fontId="50" fillId="0" borderId="66" applyNumberFormat="0" applyFill="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0" fontId="80" fillId="0" borderId="91" applyNumberFormat="0" applyFill="0" applyAlignment="0" applyProtection="0"/>
    <xf numFmtId="4" fontId="44" fillId="5" borderId="55" applyNumberFormat="0" applyProtection="0">
      <alignment horizontal="left" vertical="center" indent="1"/>
    </xf>
    <xf numFmtId="4" fontId="41" fillId="29" borderId="55" applyNumberFormat="0" applyProtection="0">
      <alignment vertical="center"/>
    </xf>
    <xf numFmtId="0" fontId="2" fillId="43" borderId="55" applyNumberFormat="0" applyProtection="0">
      <alignment horizontal="left" vertical="center" indent="1"/>
    </xf>
    <xf numFmtId="0" fontId="2" fillId="4" borderId="55" applyNumberFormat="0" applyProtection="0">
      <alignment horizontal="left" vertical="center" indent="1"/>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29" fillId="0" borderId="90">
      <alignment horizontal="left" vertical="center"/>
    </xf>
    <xf numFmtId="4" fontId="2" fillId="0" borderId="93"/>
    <xf numFmtId="4" fontId="2" fillId="0" borderId="93"/>
    <xf numFmtId="0" fontId="2" fillId="4" borderId="55" applyNumberFormat="0" applyProtection="0">
      <alignment horizontal="left" vertical="center" indent="1"/>
    </xf>
    <xf numFmtId="0" fontId="50" fillId="0" borderId="66" applyNumberFormat="0" applyFill="0" applyAlignment="0" applyProtection="0"/>
    <xf numFmtId="0" fontId="20" fillId="24" borderId="9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55"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4" fontId="2" fillId="0" borderId="93"/>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80" fillId="0" borderId="91" applyNumberFormat="0" applyFill="0" applyAlignment="0" applyProtection="0"/>
    <xf numFmtId="0" fontId="80" fillId="0" borderId="91" applyNumberFormat="0" applyFill="0" applyAlignment="0" applyProtection="0"/>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0" borderId="55" applyNumberFormat="0" applyProtection="0">
      <alignment horizontal="right" vertical="center"/>
    </xf>
    <xf numFmtId="4" fontId="6" fillId="0" borderId="55" applyNumberFormat="0" applyProtection="0">
      <alignment horizontal="right" vertical="center"/>
    </xf>
    <xf numFmtId="4" fontId="41"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4" fontId="2" fillId="0" borderId="93"/>
    <xf numFmtId="0" fontId="20" fillId="24" borderId="9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55"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0" fontId="29" fillId="0" borderId="90">
      <alignment horizontal="left" vertical="center"/>
    </xf>
    <xf numFmtId="4" fontId="2" fillId="0" borderId="93"/>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0" fillId="0" borderId="66" applyNumberFormat="0" applyFill="0" applyAlignment="0" applyProtection="0"/>
    <xf numFmtId="0" fontId="29" fillId="0" borderId="90">
      <alignment horizontal="left" vertical="center"/>
    </xf>
    <xf numFmtId="4" fontId="6" fillId="0" borderId="55" applyNumberFormat="0" applyProtection="0">
      <alignment horizontal="right" vertical="center"/>
    </xf>
    <xf numFmtId="0" fontId="2" fillId="0" borderId="55" applyNumberFormat="0" applyProtection="0">
      <alignment horizontal="left" vertical="center"/>
    </xf>
    <xf numFmtId="0" fontId="50" fillId="0" borderId="66" applyNumberFormat="0" applyFill="0" applyAlignment="0" applyProtection="0"/>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0" fontId="80" fillId="0" borderId="91" applyNumberFormat="0" applyFill="0" applyAlignment="0" applyProtection="0"/>
    <xf numFmtId="0" fontId="80" fillId="0" borderId="91" applyNumberFormat="0" applyFill="0" applyAlignment="0" applyProtection="0"/>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0" borderId="55" applyNumberFormat="0" applyProtection="0">
      <alignment horizontal="right" vertical="center"/>
    </xf>
    <xf numFmtId="4" fontId="6" fillId="0"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4" fontId="2" fillId="0" borderId="93"/>
    <xf numFmtId="0" fontId="2" fillId="0" borderId="93">
      <alignment horizontal="right"/>
    </xf>
    <xf numFmtId="4" fontId="2" fillId="0" borderId="93"/>
    <xf numFmtId="0" fontId="2" fillId="0" borderId="93">
      <alignment horizontal="right"/>
    </xf>
    <xf numFmtId="4" fontId="2" fillId="0" borderId="93"/>
    <xf numFmtId="0" fontId="2" fillId="0" borderId="55"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4" fontId="2" fillId="0" borderId="93"/>
    <xf numFmtId="4" fontId="2" fillId="0" borderId="93"/>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4" fontId="2" fillId="0" borderId="93"/>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80" fillId="0" borderId="91" applyNumberFormat="0" applyFill="0" applyAlignment="0" applyProtection="0"/>
    <xf numFmtId="0" fontId="80" fillId="0" borderId="91" applyNumberFormat="0" applyFill="0" applyAlignment="0" applyProtection="0"/>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4" fontId="6" fillId="3" borderId="55" applyNumberFormat="0" applyProtection="0">
      <alignment vertical="center"/>
    </xf>
    <xf numFmtId="4" fontId="41" fillId="3" borderId="55" applyNumberFormat="0" applyProtection="0">
      <alignment vertical="center"/>
    </xf>
    <xf numFmtId="4" fontId="6" fillId="3" borderId="55" applyNumberFormat="0" applyProtection="0">
      <alignment horizontal="left" vertical="center" indent="1"/>
    </xf>
    <xf numFmtId="4" fontId="6" fillId="3"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32" borderId="55" applyNumberFormat="0" applyProtection="0">
      <alignment horizontal="right" vertical="center"/>
    </xf>
    <xf numFmtId="4" fontId="6" fillId="33" borderId="55" applyNumberFormat="0" applyProtection="0">
      <alignment horizontal="right" vertical="center"/>
    </xf>
    <xf numFmtId="4" fontId="6" fillId="34" borderId="55" applyNumberFormat="0" applyProtection="0">
      <alignment horizontal="right" vertical="center"/>
    </xf>
    <xf numFmtId="4" fontId="6" fillId="35" borderId="55" applyNumberFormat="0" applyProtection="0">
      <alignment horizontal="right" vertical="center"/>
    </xf>
    <xf numFmtId="4" fontId="6" fillId="36" borderId="55" applyNumberFormat="0" applyProtection="0">
      <alignment horizontal="right" vertical="center"/>
    </xf>
    <xf numFmtId="4" fontId="6" fillId="37" borderId="55" applyNumberFormat="0" applyProtection="0">
      <alignment horizontal="right" vertical="center"/>
    </xf>
    <xf numFmtId="4" fontId="6" fillId="38" borderId="55" applyNumberFormat="0" applyProtection="0">
      <alignment horizontal="right" vertical="center"/>
    </xf>
    <xf numFmtId="4" fontId="6" fillId="39" borderId="55" applyNumberFormat="0" applyProtection="0">
      <alignment horizontal="right" vertical="center"/>
    </xf>
    <xf numFmtId="4" fontId="6" fillId="40" borderId="55" applyNumberFormat="0" applyProtection="0">
      <alignment horizontal="right" vertical="center"/>
    </xf>
    <xf numFmtId="4" fontId="42" fillId="41"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6" fillId="29" borderId="55" applyNumberFormat="0" applyProtection="0">
      <alignment vertical="center"/>
    </xf>
    <xf numFmtId="4" fontId="41" fillId="29" borderId="55" applyNumberFormat="0" applyProtection="0">
      <alignment vertical="center"/>
    </xf>
    <xf numFmtId="4" fontId="6" fillId="29" borderId="55" applyNumberFormat="0" applyProtection="0">
      <alignment horizontal="left" vertical="center" indent="1"/>
    </xf>
    <xf numFmtId="4" fontId="6" fillId="29" borderId="55" applyNumberFormat="0" applyProtection="0">
      <alignment horizontal="left" vertical="center" indent="1"/>
    </xf>
    <xf numFmtId="4" fontId="6" fillId="5" borderId="55" applyNumberFormat="0" applyProtection="0">
      <alignment horizontal="right" vertical="center"/>
    </xf>
    <xf numFmtId="4" fontId="6" fillId="0" borderId="55" applyNumberFormat="0" applyProtection="0">
      <alignment horizontal="right" vertical="center"/>
    </xf>
    <xf numFmtId="4" fontId="6" fillId="0" borderId="55" applyNumberFormat="0" applyProtection="0">
      <alignment horizontal="right" vertical="center"/>
    </xf>
    <xf numFmtId="4" fontId="41"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4" fontId="46" fillId="5" borderId="55" applyNumberFormat="0" applyProtection="0">
      <alignment horizontal="right" vertical="center"/>
    </xf>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52" fillId="11" borderId="9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38" fillId="24" borderId="5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0" fillId="24" borderId="95" applyNumberFormat="0" applyAlignment="0" applyProtection="0"/>
    <xf numFmtId="0" fontId="2" fillId="0" borderId="93">
      <alignment horizontal="right"/>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4" fontId="2" fillId="0" borderId="93"/>
    <xf numFmtId="0" fontId="20" fillId="24" borderId="95" applyNumberFormat="0" applyAlignment="0" applyProtection="0"/>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3" fillId="31" borderId="96" applyNumberFormat="0" applyFont="0" applyAlignment="0" applyProtection="0"/>
    <xf numFmtId="0" fontId="38" fillId="24" borderId="55" applyNumberFormat="0" applyAlignment="0" applyProtection="0"/>
    <xf numFmtId="4" fontId="6" fillId="5" borderId="55" applyNumberFormat="0" applyProtection="0">
      <alignment horizontal="righ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xf numFmtId="0" fontId="2" fillId="0" borderId="93"/>
    <xf numFmtId="0" fontId="3" fillId="2" borderId="93" applyNumberFormat="0" applyAlignment="0">
      <alignment horizontal="left"/>
    </xf>
    <xf numFmtId="0" fontId="3" fillId="2" borderId="93" applyNumberFormat="0" applyAlignment="0">
      <alignment horizontal="left"/>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175" fontId="2" fillId="3" borderId="93" applyNumberFormat="0" applyFont="0" applyAlignment="0">
      <protection locked="0"/>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4" fontId="44" fillId="43" borderId="55" applyNumberFormat="0" applyProtection="0">
      <alignment horizontal="left" vertical="center" indent="1"/>
    </xf>
    <xf numFmtId="4" fontId="44" fillId="5"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4" fontId="44" fillId="5" borderId="55" applyNumberFormat="0" applyProtection="0">
      <alignment horizontal="left" vertical="center" indent="1"/>
    </xf>
    <xf numFmtId="4" fontId="44"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93">
      <alignment horizontal="right"/>
    </xf>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0" fontId="3" fillId="31" borderId="96" applyNumberFormat="0" applyFont="0" applyAlignment="0" applyProtection="0"/>
    <xf numFmtId="4" fontId="2" fillId="0" borderId="93"/>
    <xf numFmtId="0" fontId="2" fillId="0" borderId="55" applyNumberFormat="0" applyProtection="0">
      <alignment horizontal="left" vertical="center"/>
    </xf>
    <xf numFmtId="0" fontId="2" fillId="0" borderId="93">
      <alignment horizontal="right"/>
    </xf>
    <xf numFmtId="0" fontId="2" fillId="0" borderId="93">
      <alignment horizontal="right"/>
    </xf>
    <xf numFmtId="10" fontId="26" fillId="26" borderId="93" applyNumberFormat="0" applyFill="0" applyBorder="0" applyAlignment="0" applyProtection="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75" fontId="2" fillId="3" borderId="93" applyNumberFormat="0" applyFont="0" applyAlignment="0">
      <protection locked="0"/>
    </xf>
    <xf numFmtId="10" fontId="28" fillId="29" borderId="93" applyNumberFormat="0" applyBorder="0" applyAlignment="0" applyProtection="0"/>
    <xf numFmtId="175" fontId="2" fillId="3" borderId="93" applyNumberFormat="0" applyFont="0" applyAlignment="0">
      <protection locked="0"/>
    </xf>
    <xf numFmtId="10" fontId="26" fillId="26" borderId="93" applyNumberFormat="0" applyFill="0" applyBorder="0" applyAlignment="0" applyProtection="0">
      <protection locked="0"/>
    </xf>
    <xf numFmtId="0" fontId="2" fillId="0" borderId="55" applyNumberFormat="0" applyProtection="0">
      <alignment horizontal="left" vertical="center"/>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31" borderId="96" applyNumberFormat="0" applyFont="0" applyAlignment="0" applyProtection="0"/>
    <xf numFmtId="4" fontId="2" fillId="0" borderId="93"/>
    <xf numFmtId="4" fontId="2" fillId="0" borderId="93"/>
    <xf numFmtId="4" fontId="6" fillId="5" borderId="55" applyNumberFormat="0" applyProtection="0">
      <alignment horizontal="righ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175" fontId="2" fillId="3" borderId="93" applyNumberFormat="0" applyFont="0" applyAlignment="0">
      <protection locked="0"/>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43" borderId="55" applyNumberFormat="0" applyProtection="0">
      <alignment horizontal="left" vertical="center" indent="1"/>
    </xf>
    <xf numFmtId="0" fontId="2" fillId="43" borderId="55" applyNumberFormat="0" applyProtection="0">
      <alignment horizontal="left" vertical="center" indent="1"/>
    </xf>
    <xf numFmtId="0" fontId="2" fillId="44" borderId="55" applyNumberFormat="0" applyProtection="0">
      <alignment horizontal="left" vertical="center" indent="1"/>
    </xf>
    <xf numFmtId="0" fontId="2" fillId="44" borderId="55" applyNumberFormat="0" applyProtection="0">
      <alignment horizontal="left" vertical="center" indent="1"/>
    </xf>
    <xf numFmtId="0" fontId="2" fillId="27" borderId="55" applyNumberFormat="0" applyProtection="0">
      <alignment horizontal="left" vertical="center" indent="1"/>
    </xf>
    <xf numFmtId="0" fontId="2" fillId="27" borderId="55" applyNumberFormat="0" applyProtection="0">
      <alignment horizontal="left" vertical="center" indent="1"/>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0" borderId="55" applyNumberFormat="0" applyProtection="0">
      <alignment horizontal="left" vertical="center"/>
    </xf>
    <xf numFmtId="0" fontId="2" fillId="4" borderId="55" applyNumberFormat="0" applyProtection="0">
      <alignment horizontal="left" vertical="center" indent="1"/>
    </xf>
    <xf numFmtId="0" fontId="2" fillId="4" borderId="55" applyNumberFormat="0" applyProtection="0">
      <alignment horizontal="left" vertical="center" indent="1"/>
    </xf>
    <xf numFmtId="0" fontId="2" fillId="0" borderId="93">
      <alignment horizontal="right"/>
    </xf>
    <xf numFmtId="0" fontId="2" fillId="0" borderId="93">
      <alignment horizontal="right"/>
    </xf>
    <xf numFmtId="0" fontId="2" fillId="0" borderId="93"/>
    <xf numFmtId="0" fontId="2" fillId="31" borderId="96" applyNumberFormat="0" applyFont="0" applyAlignment="0" applyProtection="0"/>
    <xf numFmtId="0" fontId="29" fillId="0" borderId="90">
      <alignment horizontal="left" vertical="center"/>
    </xf>
    <xf numFmtId="4" fontId="2" fillId="0" borderId="93"/>
    <xf numFmtId="4" fontId="2" fillId="0" borderId="93"/>
    <xf numFmtId="0" fontId="2" fillId="4" borderId="55" applyNumberFormat="0" applyProtection="0">
      <alignment horizontal="left" vertical="center" indent="1"/>
    </xf>
    <xf numFmtId="175" fontId="2" fillId="3" borderId="93" applyNumberFormat="0" applyFont="0" applyAlignment="0">
      <protection locked="0"/>
    </xf>
    <xf numFmtId="0" fontId="2" fillId="4"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4" fontId="6" fillId="0" borderId="55" applyNumberFormat="0" applyProtection="0">
      <alignment horizontal="right" vertical="center"/>
    </xf>
    <xf numFmtId="0" fontId="2" fillId="0" borderId="55" applyNumberFormat="0" applyProtection="0">
      <alignment horizontal="left" vertical="center"/>
    </xf>
    <xf numFmtId="175" fontId="2" fillId="3" borderId="93" applyNumberFormat="0" applyFont="0" applyAlignment="0">
      <protection locked="0"/>
    </xf>
    <xf numFmtId="0" fontId="66" fillId="49" borderId="95" applyNumberFormat="0" applyAlignment="0" applyProtection="0"/>
    <xf numFmtId="0" fontId="73" fillId="11" borderId="95" applyNumberFormat="0" applyAlignment="0" applyProtection="0"/>
    <xf numFmtId="0" fontId="73" fillId="11" borderId="95" applyNumberFormat="0" applyAlignment="0" applyProtection="0"/>
    <xf numFmtId="0" fontId="22" fillId="31" borderId="95" applyNumberFormat="0" applyFont="0" applyAlignment="0" applyProtection="0"/>
    <xf numFmtId="0" fontId="76" fillId="49" borderId="55" applyNumberFormat="0" applyAlignment="0" applyProtection="0"/>
    <xf numFmtId="4" fontId="6" fillId="5" borderId="55" applyNumberFormat="0" applyProtection="0">
      <alignment horizontal="left" vertical="center" indent="1"/>
    </xf>
    <xf numFmtId="4" fontId="44" fillId="5" borderId="55" applyNumberFormat="0" applyProtection="0">
      <alignment horizontal="left" vertical="center" indent="1"/>
    </xf>
    <xf numFmtId="4" fontId="6" fillId="43" borderId="55" applyNumberFormat="0" applyProtection="0">
      <alignment horizontal="left" vertical="center" indent="1"/>
    </xf>
    <xf numFmtId="4" fontId="44" fillId="43" borderId="55" applyNumberFormat="0" applyProtection="0">
      <alignment horizontal="left" vertical="center" indent="1"/>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2" fillId="0" borderId="93">
      <alignment horizontal="right"/>
    </xf>
    <xf numFmtId="0" fontId="2" fillId="0" borderId="93">
      <alignment horizontal="right"/>
    </xf>
    <xf numFmtId="0" fontId="2" fillId="0" borderId="93"/>
    <xf numFmtId="4" fontId="2" fillId="0" borderId="93"/>
    <xf numFmtId="4" fontId="2" fillId="0" borderId="93"/>
    <xf numFmtId="175" fontId="2" fillId="3" borderId="93" applyNumberFormat="0" applyFont="0" applyAlignment="0">
      <protection locked="0"/>
    </xf>
    <xf numFmtId="175" fontId="2" fillId="3" borderId="93" applyNumberFormat="0" applyFont="0" applyAlignment="0">
      <protection locked="0"/>
    </xf>
    <xf numFmtId="0" fontId="3" fillId="2" borderId="93" applyNumberFormat="0" applyAlignment="0">
      <alignment horizontal="left"/>
    </xf>
    <xf numFmtId="0" fontId="3" fillId="2" borderId="93" applyNumberFormat="0" applyAlignment="0">
      <alignment horizontal="left"/>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175" fontId="2" fillId="3" borderId="93"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50" fillId="0" borderId="100" applyNumberFormat="0" applyFill="0" applyAlignment="0" applyProtection="0"/>
    <xf numFmtId="0" fontId="2" fillId="4" borderId="102" applyNumberFormat="0" applyProtection="0">
      <alignment horizontal="left" vertical="center" indent="1"/>
    </xf>
    <xf numFmtId="0" fontId="38" fillId="24" borderId="102" applyNumberFormat="0" applyAlignment="0" applyProtection="0"/>
    <xf numFmtId="0" fontId="2" fillId="43" borderId="102" applyNumberFormat="0" applyProtection="0">
      <alignment horizontal="left" vertical="center" indent="1"/>
    </xf>
    <xf numFmtId="0" fontId="76" fillId="49" borderId="102" applyNumberFormat="0" applyAlignment="0" applyProtection="0"/>
    <xf numFmtId="4" fontId="6" fillId="34" borderId="102" applyNumberFormat="0" applyProtection="0">
      <alignment horizontal="right" vertical="center"/>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3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3" fillId="31" borderId="104" applyNumberFormat="0" applyFont="0" applyAlignment="0" applyProtection="0"/>
    <xf numFmtId="0" fontId="20" fillId="24" borderId="103" applyNumberFormat="0" applyAlignment="0" applyProtection="0"/>
    <xf numFmtId="4" fontId="6" fillId="39" borderId="102" applyNumberFormat="0" applyProtection="0">
      <alignment horizontal="right" vertical="center"/>
    </xf>
    <xf numFmtId="4" fontId="6" fillId="43"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0" fontId="2" fillId="0" borderId="102" applyNumberFormat="0" applyProtection="0">
      <alignment horizontal="left" vertical="center"/>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4" fontId="42" fillId="41" borderId="102" applyNumberFormat="0" applyProtection="0">
      <alignment horizontal="left" vertical="center" indent="1"/>
    </xf>
    <xf numFmtId="4" fontId="6" fillId="32" borderId="102" applyNumberFormat="0" applyProtection="0">
      <alignment horizontal="right" vertical="center"/>
    </xf>
    <xf numFmtId="0" fontId="3" fillId="31" borderId="104" applyNumberFormat="0" applyFont="0" applyAlignment="0" applyProtection="0"/>
    <xf numFmtId="0" fontId="38" fillId="24" borderId="102" applyNumberFormat="0" applyAlignment="0" applyProtection="0"/>
    <xf numFmtId="4" fontId="46" fillId="5" borderId="102" applyNumberFormat="0" applyProtection="0">
      <alignment horizontal="right" vertical="center"/>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0" fontId="20" fillId="24" borderId="103" applyNumberFormat="0" applyAlignment="0" applyProtection="0"/>
    <xf numFmtId="0" fontId="2" fillId="43" borderId="102" applyNumberFormat="0" applyProtection="0">
      <alignment horizontal="left" vertical="center" indent="1"/>
    </xf>
    <xf numFmtId="0" fontId="3" fillId="31" borderId="104" applyNumberFormat="0" applyFont="0" applyAlignment="0" applyProtection="0"/>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4" fontId="6" fillId="5" borderId="102" applyNumberFormat="0" applyProtection="0">
      <alignment horizontal="left" vertical="center" indent="1"/>
    </xf>
    <xf numFmtId="0" fontId="2" fillId="0" borderId="102" applyNumberFormat="0" applyProtection="0">
      <alignment horizontal="left" vertical="center"/>
    </xf>
    <xf numFmtId="0" fontId="2" fillId="27" borderId="102" applyNumberFormat="0" applyProtection="0">
      <alignment horizontal="left" vertical="center" indent="1"/>
    </xf>
    <xf numFmtId="0" fontId="2" fillId="31" borderId="104" applyNumberFormat="0" applyFont="0" applyAlignment="0" applyProtection="0"/>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0" fontId="73" fillId="11" borderId="103" applyNumberForma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38" fillId="24" borderId="102"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2" fillId="44" borderId="102" applyNumberFormat="0" applyProtection="0">
      <alignment horizontal="left" vertical="center" indent="1"/>
    </xf>
    <xf numFmtId="0" fontId="20" fillId="24" borderId="103" applyNumberFormat="0" applyAlignment="0" applyProtection="0"/>
    <xf numFmtId="4" fontId="6" fillId="0" borderId="102" applyNumberFormat="0" applyProtection="0">
      <alignment horizontal="right" vertical="center"/>
    </xf>
    <xf numFmtId="0" fontId="2" fillId="44" borderId="102" applyNumberFormat="0" applyProtection="0">
      <alignment horizontal="left" vertical="center" indent="1"/>
    </xf>
    <xf numFmtId="4" fontId="6" fillId="36" borderId="102" applyNumberFormat="0" applyProtection="0">
      <alignment horizontal="right" vertical="center"/>
    </xf>
    <xf numFmtId="0" fontId="50" fillId="0" borderId="100" applyNumberFormat="0" applyFill="0" applyAlignment="0" applyProtection="0"/>
    <xf numFmtId="0" fontId="50" fillId="0" borderId="100" applyNumberFormat="0" applyFill="0" applyAlignment="0" applyProtection="0"/>
    <xf numFmtId="4" fontId="6" fillId="5" borderId="102" applyNumberFormat="0" applyProtection="0">
      <alignment horizontal="right" vertical="center"/>
    </xf>
    <xf numFmtId="0" fontId="2" fillId="31" borderId="104" applyNumberFormat="0" applyFont="0" applyAlignment="0" applyProtection="0"/>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0" fillId="24" borderId="103" applyNumberFormat="0" applyAlignment="0" applyProtection="0"/>
    <xf numFmtId="0" fontId="50" fillId="0" borderId="100" applyNumberFormat="0" applyFill="0" applyAlignment="0" applyProtection="0"/>
    <xf numFmtId="0" fontId="29" fillId="0" borderId="105">
      <alignment horizontal="left" vertical="center"/>
    </xf>
    <xf numFmtId="0" fontId="50" fillId="0" borderId="100" applyNumberFormat="0" applyFill="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20" fillId="24" borderId="103" applyNumberFormat="0" applyAlignment="0" applyProtection="0"/>
    <xf numFmtId="0" fontId="73" fillId="11" borderId="103" applyNumberFormat="0" applyAlignment="0" applyProtection="0"/>
    <xf numFmtId="0" fontId="73" fillId="11" borderId="103" applyNumberForma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0" borderId="102" applyNumberFormat="0" applyProtection="0">
      <alignment horizontal="left" vertical="center"/>
    </xf>
    <xf numFmtId="0" fontId="29" fillId="0" borderId="105">
      <alignment horizontal="left" vertical="center"/>
    </xf>
    <xf numFmtId="4" fontId="6" fillId="5" borderId="99" applyNumberFormat="0" applyProtection="0">
      <alignment horizontal="left" vertical="center" indent="1"/>
    </xf>
    <xf numFmtId="0" fontId="2" fillId="0" borderId="102" applyNumberFormat="0" applyProtection="0">
      <alignment horizontal="left" vertical="center"/>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4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1"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9"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80" fillId="0" borderId="98" applyNumberFormat="0" applyFill="0" applyAlignment="0" applyProtection="0"/>
    <xf numFmtId="4" fontId="44" fillId="43" borderId="102" applyNumberFormat="0" applyProtection="0">
      <alignment horizontal="left" vertical="center" indent="1"/>
    </xf>
    <xf numFmtId="4" fontId="6" fillId="0" borderId="102" applyNumberFormat="0" applyProtection="0">
      <alignment horizontal="right" vertical="center"/>
    </xf>
    <xf numFmtId="0" fontId="2" fillId="4" borderId="102" applyNumberFormat="0" applyProtection="0">
      <alignment horizontal="left" vertical="center" indent="1"/>
    </xf>
    <xf numFmtId="0" fontId="20" fillId="24" borderId="103" applyNumberFormat="0" applyAlignment="0" applyProtection="0"/>
    <xf numFmtId="0" fontId="38" fillId="24" borderId="102" applyNumberFormat="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66" fillId="49" borderId="103" applyNumberFormat="0" applyAlignment="0" applyProtection="0"/>
    <xf numFmtId="0" fontId="76" fillId="49" borderId="102" applyNumberFormat="0" applyAlignment="0" applyProtection="0"/>
    <xf numFmtId="4" fontId="6" fillId="43" borderId="102" applyNumberFormat="0" applyProtection="0">
      <alignment horizontal="left" vertical="center" indent="1"/>
    </xf>
    <xf numFmtId="4" fontId="41" fillId="5" borderId="102" applyNumberFormat="0" applyProtection="0">
      <alignment horizontal="right" vertical="center"/>
    </xf>
    <xf numFmtId="4" fontId="6"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8" borderId="102" applyNumberFormat="0" applyProtection="0">
      <alignment horizontal="right" vertical="center"/>
    </xf>
    <xf numFmtId="4" fontId="6" fillId="3" borderId="102" applyNumberFormat="0" applyProtection="0">
      <alignment horizontal="left" vertical="center" indent="1"/>
    </xf>
    <xf numFmtId="0" fontId="38" fillId="24" borderId="102" applyNumberFormat="0" applyAlignment="0" applyProtection="0"/>
    <xf numFmtId="0" fontId="2" fillId="0" borderId="102" applyNumberFormat="0" applyProtection="0">
      <alignment horizontal="left" vertical="center"/>
    </xf>
    <xf numFmtId="0" fontId="22" fillId="31" borderId="103" applyNumberFormat="0" applyFont="0" applyAlignment="0" applyProtection="0"/>
    <xf numFmtId="4" fontId="44" fillId="5" borderId="102" applyNumberFormat="0" applyProtection="0">
      <alignment horizontal="left" vertical="center" indent="1"/>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5" borderId="102" applyNumberFormat="0" applyProtection="0">
      <alignment horizontal="right" vertical="center"/>
    </xf>
    <xf numFmtId="4" fontId="6" fillId="3" borderId="102" applyNumberFormat="0" applyProtection="0">
      <alignment vertical="center"/>
    </xf>
    <xf numFmtId="0" fontId="3" fillId="31" borderId="104" applyNumberFormat="0" applyFont="0" applyAlignment="0" applyProtection="0"/>
    <xf numFmtId="0" fontId="29" fillId="0" borderId="105">
      <alignment horizontal="left" vertical="center"/>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33" borderId="102" applyNumberFormat="0" applyProtection="0">
      <alignment horizontal="right" vertical="center"/>
    </xf>
    <xf numFmtId="0" fontId="50" fillId="0" borderId="100" applyNumberFormat="0" applyFill="0" applyAlignment="0" applyProtection="0"/>
    <xf numFmtId="0" fontId="3" fillId="31" borderId="104" applyNumberFormat="0" applyFont="0" applyAlignment="0" applyProtection="0"/>
    <xf numFmtId="0" fontId="52" fillId="11" borderId="103" applyNumberFormat="0" applyAlignment="0" applyProtection="0"/>
    <xf numFmtId="0" fontId="20" fillId="24" borderId="103" applyNumberFormat="0" applyAlignment="0" applyProtection="0"/>
    <xf numFmtId="0" fontId="2" fillId="4" borderId="102" applyNumberFormat="0" applyProtection="0">
      <alignment horizontal="left" vertical="center" indent="1"/>
    </xf>
    <xf numFmtId="0" fontId="2" fillId="0" borderId="102" applyNumberFormat="0" applyProtection="0">
      <alignment horizontal="left" vertical="center"/>
    </xf>
    <xf numFmtId="0" fontId="2" fillId="27" borderId="102" applyNumberFormat="0" applyProtection="0">
      <alignment horizontal="left" vertical="center" indent="1"/>
    </xf>
    <xf numFmtId="0" fontId="29" fillId="0" borderId="105">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52" fillId="11" borderId="103" applyNumberFormat="0" applyAlignment="0" applyProtection="0"/>
    <xf numFmtId="4" fontId="6" fillId="32" borderId="102" applyNumberFormat="0" applyProtection="0">
      <alignment horizontal="right" vertical="center"/>
    </xf>
    <xf numFmtId="0" fontId="3" fillId="31" borderId="104" applyNumberFormat="0" applyFont="0" applyAlignment="0" applyProtection="0"/>
    <xf numFmtId="4" fontId="6" fillId="34" borderId="102" applyNumberFormat="0" applyProtection="0">
      <alignment horizontal="right" vertical="center"/>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0" fontId="3" fillId="31" borderId="104" applyNumberFormat="0" applyFont="0" applyAlignment="0" applyProtection="0"/>
    <xf numFmtId="0" fontId="50" fillId="0" borderId="100" applyNumberFormat="0" applyFill="0" applyAlignment="0" applyProtection="0"/>
    <xf numFmtId="0" fontId="52" fillId="11" borderId="103" applyNumberFormat="0" applyAlignment="0" applyProtection="0"/>
    <xf numFmtId="0" fontId="52" fillId="11" borderId="103" applyNumberFormat="0" applyAlignment="0" applyProtection="0"/>
    <xf numFmtId="4" fontId="44" fillId="43" borderId="102" applyNumberFormat="0" applyProtection="0">
      <alignment horizontal="left" vertical="center" indent="1"/>
    </xf>
    <xf numFmtId="0" fontId="50" fillId="0" borderId="100" applyNumberFormat="0" applyFill="0" applyAlignment="0" applyProtection="0"/>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52" fillId="11" borderId="103" applyNumberFormat="0" applyAlignment="0" applyProtection="0"/>
    <xf numFmtId="0" fontId="2" fillId="0" borderId="102" applyNumberFormat="0" applyProtection="0">
      <alignment horizontal="lef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0" borderId="102" applyNumberFormat="0" applyProtection="0">
      <alignment horizontal="left" vertical="center"/>
    </xf>
    <xf numFmtId="0" fontId="2"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80" fillId="0" borderId="98" applyNumberFormat="0" applyFill="0" applyAlignment="0" applyProtection="0"/>
    <xf numFmtId="4" fontId="6" fillId="5" borderId="102" applyNumberFormat="0" applyProtection="0">
      <alignment horizontal="left" vertical="center" indent="1"/>
    </xf>
    <xf numFmtId="4" fontId="6" fillId="5" borderId="102" applyNumberFormat="0" applyProtection="0">
      <alignment horizontal="righ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40" borderId="102" applyNumberFormat="0" applyProtection="0">
      <alignment horizontal="right" vertical="center"/>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52" fillId="11" borderId="103" applyNumberFormat="0" applyAlignment="0" applyProtection="0"/>
    <xf numFmtId="4" fontId="6" fillId="36" borderId="102" applyNumberFormat="0" applyProtection="0">
      <alignment horizontal="right" vertical="center"/>
    </xf>
    <xf numFmtId="0" fontId="3" fillId="31" borderId="104" applyNumberFormat="0" applyFont="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7" borderId="102" applyNumberFormat="0" applyProtection="0">
      <alignment horizontal="right" vertical="center"/>
    </xf>
    <xf numFmtId="4" fontId="41" fillId="3" borderId="102" applyNumberFormat="0" applyProtection="0">
      <alignmen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42" fillId="41" borderId="102" applyNumberFormat="0" applyProtection="0">
      <alignment horizontal="left" vertical="center" indent="1"/>
    </xf>
    <xf numFmtId="4" fontId="6" fillId="5" borderId="99" applyNumberFormat="0" applyProtection="0">
      <alignment horizontal="left" vertical="center" indent="1"/>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0" fontId="2" fillId="31" borderId="104" applyNumberFormat="0" applyFont="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4" fontId="41" fillId="29" borderId="102" applyNumberFormat="0" applyProtection="0">
      <alignment vertical="center"/>
    </xf>
    <xf numFmtId="0" fontId="76" fillId="49" borderId="102" applyNumberFormat="0" applyAlignment="0" applyProtection="0"/>
    <xf numFmtId="0" fontId="2" fillId="4" borderId="102" applyNumberFormat="0" applyProtection="0">
      <alignment horizontal="left" vertical="center" indent="1"/>
    </xf>
    <xf numFmtId="4" fontId="44" fillId="43" borderId="102" applyNumberFormat="0" applyProtection="0">
      <alignment horizontal="left" vertical="center" indent="1"/>
    </xf>
    <xf numFmtId="0" fontId="22" fillId="31" borderId="103" applyNumberFormat="0" applyFont="0" applyAlignment="0" applyProtection="0"/>
    <xf numFmtId="175" fontId="2" fillId="3" borderId="101" applyNumberFormat="0" applyFont="0" applyAlignment="0">
      <protection locked="0"/>
    </xf>
    <xf numFmtId="4" fontId="6" fillId="34" borderId="102" applyNumberFormat="0" applyProtection="0">
      <alignment horizontal="right" vertical="center"/>
    </xf>
    <xf numFmtId="0" fontId="2" fillId="4" borderId="102" applyNumberFormat="0" applyProtection="0">
      <alignment horizontal="left" vertical="center" indent="1"/>
    </xf>
    <xf numFmtId="4" fontId="6" fillId="3" borderId="102" applyNumberFormat="0" applyProtection="0">
      <alignment horizontal="left" vertical="center" indent="1"/>
    </xf>
    <xf numFmtId="0" fontId="2" fillId="44" borderId="102" applyNumberFormat="0" applyProtection="0">
      <alignment horizontal="left" vertical="center" indent="1"/>
    </xf>
    <xf numFmtId="0" fontId="76" fillId="49" borderId="102" applyNumberFormat="0" applyAlignment="0" applyProtection="0"/>
    <xf numFmtId="0" fontId="20" fillId="24" borderId="103" applyNumberFormat="0" applyAlignment="0" applyProtection="0"/>
    <xf numFmtId="175" fontId="2" fillId="3" borderId="101" applyNumberFormat="0" applyFont="0" applyAlignment="0">
      <protection locked="0"/>
    </xf>
    <xf numFmtId="0" fontId="2" fillId="44" borderId="102" applyNumberFormat="0" applyProtection="0">
      <alignment horizontal="left" vertical="center" indent="1"/>
    </xf>
    <xf numFmtId="0" fontId="2" fillId="0" borderId="101"/>
    <xf numFmtId="4" fontId="6" fillId="33" borderId="102" applyNumberFormat="0" applyProtection="0">
      <alignment horizontal="right" vertical="center"/>
    </xf>
    <xf numFmtId="4" fontId="6" fillId="3" borderId="102" applyNumberFormat="0" applyProtection="0">
      <alignment horizontal="left" vertical="center" indent="1"/>
    </xf>
    <xf numFmtId="10" fontId="26" fillId="26" borderId="101" applyNumberFormat="0" applyFill="0" applyBorder="0" applyAlignment="0" applyProtection="0">
      <protection locked="0"/>
    </xf>
    <xf numFmtId="4" fontId="6" fillId="3" borderId="102" applyNumberFormat="0" applyProtection="0">
      <alignment vertical="center"/>
    </xf>
    <xf numFmtId="0" fontId="2" fillId="44" borderId="102" applyNumberFormat="0" applyProtection="0">
      <alignment horizontal="left" vertical="center" indent="1"/>
    </xf>
    <xf numFmtId="4" fontId="2" fillId="0" borderId="101"/>
    <xf numFmtId="0" fontId="2" fillId="0" borderId="101">
      <alignment horizontal="right"/>
    </xf>
    <xf numFmtId="0" fontId="66" fillId="49" borderId="103" applyNumberFormat="0" applyAlignment="0" applyProtection="0"/>
    <xf numFmtId="0" fontId="2" fillId="44" borderId="102" applyNumberFormat="0" applyProtection="0">
      <alignment horizontal="left" vertical="center" indent="1"/>
    </xf>
    <xf numFmtId="10" fontId="28" fillId="29" borderId="101" applyNumberFormat="0" applyBorder="0" applyAlignment="0" applyProtection="0"/>
    <xf numFmtId="4" fontId="44" fillId="5"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2" fillId="0" borderId="101"/>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27" borderId="102" applyNumberFormat="0" applyProtection="0">
      <alignment horizontal="left" vertical="center" indent="1"/>
    </xf>
    <xf numFmtId="175" fontId="2" fillId="3" borderId="101" applyNumberFormat="0" applyFont="0" applyAlignment="0">
      <protection locked="0"/>
    </xf>
    <xf numFmtId="4" fontId="2" fillId="0" borderId="101"/>
    <xf numFmtId="0" fontId="2" fillId="43"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2" fillId="0" borderId="101">
      <alignment horizontal="right"/>
    </xf>
    <xf numFmtId="4" fontId="6" fillId="5" borderId="99" applyNumberFormat="0" applyProtection="0">
      <alignment horizontal="left" vertical="center" indent="1"/>
    </xf>
    <xf numFmtId="4"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4" fontId="6" fillId="5" borderId="102" applyNumberFormat="0" applyProtection="0">
      <alignment horizontal="right" vertical="center"/>
    </xf>
    <xf numFmtId="0" fontId="2" fillId="0" borderId="101">
      <alignment horizontal="right"/>
    </xf>
    <xf numFmtId="175" fontId="2" fillId="3" borderId="101" applyNumberFormat="0" applyFont="0" applyAlignment="0">
      <protection locked="0"/>
    </xf>
    <xf numFmtId="0" fontId="2" fillId="4" borderId="102" applyNumberFormat="0" applyProtection="0">
      <alignment horizontal="left" vertical="center" indent="1"/>
    </xf>
    <xf numFmtId="0" fontId="2" fillId="0" borderId="101">
      <alignment horizontal="right"/>
    </xf>
    <xf numFmtId="4" fontId="2" fillId="0" borderId="101"/>
    <xf numFmtId="175" fontId="2" fillId="3" borderId="101" applyNumberFormat="0" applyFont="0" applyAlignment="0">
      <protection locked="0"/>
    </xf>
    <xf numFmtId="0" fontId="2" fillId="0" borderId="102" applyNumberFormat="0" applyProtection="0">
      <alignment horizontal="left" vertical="center"/>
    </xf>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44" fillId="43" borderId="102" applyNumberFormat="0" applyProtection="0">
      <alignment horizontal="left" vertical="center" indent="1"/>
    </xf>
    <xf numFmtId="0" fontId="2" fillId="4" borderId="102" applyNumberFormat="0" applyProtection="0">
      <alignment horizontal="left" vertical="center" indent="1"/>
    </xf>
    <xf numFmtId="4" fontId="6" fillId="38" borderId="102" applyNumberFormat="0" applyProtection="0">
      <alignment horizontal="right" vertical="center"/>
    </xf>
    <xf numFmtId="0" fontId="38" fillId="24" borderId="102" applyNumberFormat="0" applyAlignment="0" applyProtection="0"/>
    <xf numFmtId="10" fontId="26" fillId="26" borderId="101" applyNumberFormat="0" applyFill="0" applyBorder="0" applyAlignment="0" applyProtection="0">
      <protection locked="0"/>
    </xf>
    <xf numFmtId="0" fontId="29" fillId="0" borderId="105">
      <alignment horizontal="left" vertical="center"/>
    </xf>
    <xf numFmtId="0" fontId="3" fillId="31" borderId="104" applyNumberFormat="0" applyFont="0" applyAlignment="0" applyProtection="0"/>
    <xf numFmtId="0" fontId="52" fillId="11" borderId="103" applyNumberForma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6" fillId="3" borderId="102" applyNumberFormat="0" applyProtection="0">
      <alignment horizontal="left" vertical="center" indent="1"/>
    </xf>
    <xf numFmtId="4" fontId="6" fillId="3" borderId="102" applyNumberFormat="0" applyProtection="0">
      <alignment vertical="center"/>
    </xf>
    <xf numFmtId="0" fontId="2" fillId="43"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2" fillId="0" borderId="102" applyNumberFormat="0" applyProtection="0">
      <alignment horizontal="left" vertical="center"/>
    </xf>
    <xf numFmtId="4" fontId="6" fillId="0" borderId="102" applyNumberFormat="0" applyProtection="0">
      <alignment horizontal="right" vertical="center"/>
    </xf>
    <xf numFmtId="4" fontId="44" fillId="5" borderId="102" applyNumberFormat="0" applyProtection="0">
      <alignment horizontal="left" vertical="center" indent="1"/>
    </xf>
    <xf numFmtId="4" fontId="2" fillId="0" borderId="101"/>
    <xf numFmtId="0" fontId="52" fillId="11" borderId="103" applyNumberFormat="0" applyAlignment="0" applyProtection="0"/>
    <xf numFmtId="0" fontId="2" fillId="4" borderId="102" applyNumberFormat="0" applyProtection="0">
      <alignment horizontal="left" vertical="center" indent="1"/>
    </xf>
    <xf numFmtId="0" fontId="50" fillId="0" borderId="100" applyNumberFormat="0" applyFill="0" applyAlignment="0" applyProtection="0"/>
    <xf numFmtId="0" fontId="2" fillId="0" borderId="102" applyNumberFormat="0" applyProtection="0">
      <alignment horizontal="left" vertical="center"/>
    </xf>
    <xf numFmtId="175" fontId="2" fillId="3" borderId="101" applyNumberFormat="0" applyFont="0" applyAlignment="0">
      <protection locked="0"/>
    </xf>
    <xf numFmtId="4" fontId="6" fillId="35" borderId="102" applyNumberFormat="0" applyProtection="0">
      <alignment horizontal="right" vertical="center"/>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38" fillId="24" borderId="102" applyNumberFormat="0" applyAlignment="0" applyProtection="0"/>
    <xf numFmtId="0" fontId="66" fillId="49" borderId="103" applyNumberFormat="0" applyAlignment="0" applyProtection="0"/>
    <xf numFmtId="4" fontId="2" fillId="0" borderId="101"/>
    <xf numFmtId="175" fontId="2" fillId="3" borderId="101" applyNumberFormat="0" applyFont="0" applyAlignment="0">
      <protection locked="0"/>
    </xf>
    <xf numFmtId="0" fontId="3" fillId="31" borderId="104" applyNumberFormat="0" applyFont="0" applyAlignment="0" applyProtection="0"/>
    <xf numFmtId="0" fontId="2" fillId="27" borderId="102" applyNumberFormat="0" applyProtection="0">
      <alignment horizontal="left" vertical="center" indent="1"/>
    </xf>
    <xf numFmtId="4" fontId="41" fillId="5" borderId="102" applyNumberFormat="0" applyProtection="0">
      <alignment horizontal="right" vertical="center"/>
    </xf>
    <xf numFmtId="10" fontId="26" fillId="26" borderId="101" applyNumberFormat="0" applyFill="0" applyBorder="0" applyAlignment="0" applyProtection="0">
      <protection locked="0"/>
    </xf>
    <xf numFmtId="4" fontId="42" fillId="41"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4" fontId="2" fillId="0" borderId="101"/>
    <xf numFmtId="175" fontId="2" fillId="3" borderId="101" applyNumberFormat="0" applyFont="0" applyAlignment="0">
      <protection locked="0"/>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73" fillId="11" borderId="103" applyNumberFormat="0" applyAlignment="0" applyProtection="0"/>
    <xf numFmtId="4" fontId="6" fillId="0" borderId="102" applyNumberFormat="0" applyProtection="0">
      <alignment horizontal="right" vertical="center"/>
    </xf>
    <xf numFmtId="0" fontId="3" fillId="31" borderId="104" applyNumberFormat="0" applyFont="0" applyAlignment="0" applyProtection="0"/>
    <xf numFmtId="10" fontId="28" fillId="29" borderId="101" applyNumberFormat="0" applyBorder="0" applyAlignment="0" applyProtection="0"/>
    <xf numFmtId="4" fontId="6" fillId="40" borderId="102" applyNumberFormat="0" applyProtection="0">
      <alignment horizontal="right" vertical="center"/>
    </xf>
    <xf numFmtId="0" fontId="2" fillId="0" borderId="101">
      <alignment horizontal="right"/>
    </xf>
    <xf numFmtId="0" fontId="2" fillId="4" borderId="102" applyNumberFormat="0" applyProtection="0">
      <alignment horizontal="left" vertical="center" indent="1"/>
    </xf>
    <xf numFmtId="4" fontId="6" fillId="5" borderId="102" applyNumberFormat="0" applyProtection="0">
      <alignment horizontal="right" vertical="center"/>
    </xf>
    <xf numFmtId="175" fontId="2" fillId="3" borderId="101" applyNumberFormat="0" applyFont="0" applyAlignment="0">
      <protection locked="0"/>
    </xf>
    <xf numFmtId="0" fontId="3" fillId="31" borderId="104" applyNumberFormat="0" applyFont="0" applyAlignment="0" applyProtection="0"/>
    <xf numFmtId="0" fontId="52" fillId="11" borderId="103" applyNumberFormat="0" applyAlignment="0" applyProtection="0"/>
    <xf numFmtId="0" fontId="2" fillId="4" borderId="102" applyNumberFormat="0" applyProtection="0">
      <alignment horizontal="left" vertical="center" indent="1"/>
    </xf>
    <xf numFmtId="0" fontId="2" fillId="0" borderId="101">
      <alignment horizontal="right"/>
    </xf>
    <xf numFmtId="4" fontId="2" fillId="0" borderId="101"/>
    <xf numFmtId="0" fontId="2" fillId="44" borderId="102" applyNumberFormat="0" applyProtection="0">
      <alignment horizontal="left" vertical="center" indent="1"/>
    </xf>
    <xf numFmtId="0" fontId="52" fillId="11" borderId="103" applyNumberFormat="0" applyAlignment="0" applyProtection="0"/>
    <xf numFmtId="4" fontId="2" fillId="0" borderId="101"/>
    <xf numFmtId="4" fontId="2" fillId="0" borderId="101"/>
    <xf numFmtId="175" fontId="2" fillId="3" borderId="101" applyNumberFormat="0" applyFont="0" applyAlignment="0">
      <protection locked="0"/>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3" fillId="2" borderId="101" applyNumberFormat="0" applyAlignment="0">
      <alignment horizontal="left"/>
    </xf>
    <xf numFmtId="0" fontId="2" fillId="43" borderId="102" applyNumberFormat="0" applyProtection="0">
      <alignment horizontal="left" vertical="center" indent="1"/>
    </xf>
    <xf numFmtId="0" fontId="2" fillId="43" borderId="102" applyNumberFormat="0" applyProtection="0">
      <alignment horizontal="left" vertical="center" indent="1"/>
    </xf>
    <xf numFmtId="175" fontId="2" fillId="3" borderId="101" applyNumberFormat="0" applyFont="0" applyAlignment="0">
      <protection locked="0"/>
    </xf>
    <xf numFmtId="4" fontId="44" fillId="5"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4" fontId="6" fillId="37" borderId="102" applyNumberFormat="0" applyProtection="0">
      <alignment horizontal="right" vertical="center"/>
    </xf>
    <xf numFmtId="0" fontId="3" fillId="2" borderId="101" applyNumberFormat="0" applyAlignment="0">
      <alignment horizontal="left"/>
    </xf>
    <xf numFmtId="0" fontId="20" fillId="24" borderId="103" applyNumberFormat="0" applyAlignment="0" applyProtection="0"/>
    <xf numFmtId="0" fontId="2" fillId="0" borderId="101">
      <alignment horizontal="right"/>
    </xf>
    <xf numFmtId="175" fontId="2" fillId="3" borderId="101" applyNumberFormat="0" applyFont="0" applyAlignment="0">
      <protection locked="0"/>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2" fillId="27"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9" fillId="0" borderId="105">
      <alignment horizontal="left" vertical="center"/>
    </xf>
    <xf numFmtId="175" fontId="2" fillId="3" borderId="101" applyNumberFormat="0" applyFont="0" applyAlignment="0">
      <protection locked="0"/>
    </xf>
    <xf numFmtId="0" fontId="80" fillId="0" borderId="98" applyNumberFormat="0" applyFill="0" applyAlignment="0" applyProtection="0"/>
    <xf numFmtId="0" fontId="3" fillId="31" borderId="104" applyNumberFormat="0" applyFont="0" applyAlignment="0" applyProtection="0"/>
    <xf numFmtId="175" fontId="2" fillId="3" borderId="101" applyNumberFormat="0" applyFont="0" applyAlignment="0">
      <protection locked="0"/>
    </xf>
    <xf numFmtId="4" fontId="6" fillId="40" borderId="102" applyNumberFormat="0" applyProtection="0">
      <alignment horizontal="right" vertical="center"/>
    </xf>
    <xf numFmtId="0" fontId="3" fillId="31" borderId="104" applyNumberFormat="0" applyFont="0" applyAlignment="0" applyProtection="0"/>
    <xf numFmtId="0" fontId="2" fillId="44" borderId="102" applyNumberFormat="0" applyProtection="0">
      <alignment horizontal="left" vertical="center" indent="1"/>
    </xf>
    <xf numFmtId="0" fontId="73" fillId="11" borderId="103" applyNumberFormat="0" applyAlignment="0" applyProtection="0"/>
    <xf numFmtId="4" fontId="2" fillId="0" borderId="101"/>
    <xf numFmtId="0" fontId="2" fillId="0" borderId="101">
      <alignment horizontal="right"/>
    </xf>
    <xf numFmtId="0" fontId="2" fillId="0" borderId="101"/>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0" fontId="2" fillId="27"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10" fontId="28" fillId="29" borderId="101" applyNumberFormat="0" applyBorder="0" applyAlignment="0" applyProtection="0"/>
    <xf numFmtId="0" fontId="3" fillId="31" borderId="104" applyNumberFormat="0" applyFont="0" applyAlignment="0" applyProtection="0"/>
    <xf numFmtId="4" fontId="2" fillId="0" borderId="101"/>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0" fontId="2" fillId="4" borderId="102" applyNumberFormat="0" applyProtection="0">
      <alignment horizontal="left" vertical="center" indent="1"/>
    </xf>
    <xf numFmtId="175" fontId="2" fillId="3" borderId="101" applyNumberFormat="0" applyFont="0" applyAlignment="0">
      <protection locked="0"/>
    </xf>
    <xf numFmtId="0" fontId="52" fillId="11" borderId="103" applyNumberFormat="0" applyAlignment="0" applyProtection="0"/>
    <xf numFmtId="4" fontId="6" fillId="0" borderId="102" applyNumberFormat="0" applyProtection="0">
      <alignment horizontal="right" vertical="center"/>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1" fillId="3" borderId="102" applyNumberFormat="0" applyProtection="0">
      <alignment vertical="center"/>
    </xf>
    <xf numFmtId="0" fontId="80" fillId="0" borderId="98" applyNumberFormat="0" applyFill="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80" fillId="0" borderId="98" applyNumberFormat="0" applyFill="0" applyAlignment="0" applyProtection="0"/>
    <xf numFmtId="4" fontId="6" fillId="33" borderId="102" applyNumberFormat="0" applyProtection="0">
      <alignment horizontal="righ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38" fillId="24" borderId="102" applyNumberFormat="0" applyAlignment="0" applyProtection="0"/>
    <xf numFmtId="0" fontId="2" fillId="0" borderId="101">
      <alignment horizontal="right"/>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0" borderId="101">
      <alignment horizontal="right"/>
    </xf>
    <xf numFmtId="4" fontId="2" fillId="0" borderId="101"/>
    <xf numFmtId="4" fontId="6" fillId="0" borderId="102" applyNumberFormat="0" applyProtection="0">
      <alignment horizontal="right" vertical="center"/>
    </xf>
    <xf numFmtId="175" fontId="2" fillId="3" borderId="101" applyNumberFormat="0" applyFont="0" applyAlignment="0">
      <protection locked="0"/>
    </xf>
    <xf numFmtId="0" fontId="2" fillId="0" borderId="101"/>
    <xf numFmtId="175" fontId="2" fillId="3" borderId="101" applyNumberFormat="0" applyFont="0" applyAlignment="0">
      <protection locked="0"/>
    </xf>
    <xf numFmtId="0" fontId="3" fillId="2" borderId="101" applyNumberFormat="0" applyAlignment="0">
      <alignment horizontal="left"/>
    </xf>
    <xf numFmtId="0" fontId="2" fillId="0" borderId="101"/>
    <xf numFmtId="4" fontId="6" fillId="32" borderId="102" applyNumberFormat="0" applyProtection="0">
      <alignment horizontal="right" vertical="center"/>
    </xf>
    <xf numFmtId="0" fontId="2"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0" fontId="3" fillId="31" borderId="104" applyNumberFormat="0" applyFont="0" applyAlignment="0" applyProtection="0"/>
    <xf numFmtId="4" fontId="41" fillId="29" borderId="102" applyNumberFormat="0" applyProtection="0">
      <alignment vertical="center"/>
    </xf>
    <xf numFmtId="0" fontId="2" fillId="27" borderId="102" applyNumberFormat="0" applyProtection="0">
      <alignment horizontal="left" vertical="center" indent="1"/>
    </xf>
    <xf numFmtId="0" fontId="38" fillId="24" borderId="102" applyNumberFormat="0" applyAlignment="0" applyProtection="0"/>
    <xf numFmtId="175" fontId="2" fillId="3" borderId="101" applyNumberFormat="0" applyFont="0" applyAlignment="0">
      <protection locked="0"/>
    </xf>
    <xf numFmtId="0" fontId="3" fillId="31" borderId="104" applyNumberFormat="0" applyFont="0" applyAlignment="0" applyProtection="0"/>
    <xf numFmtId="0" fontId="20" fillId="24" borderId="103" applyNumberFormat="0" applyAlignment="0" applyProtection="0"/>
    <xf numFmtId="0" fontId="38" fillId="24" borderId="102" applyNumberFormat="0" applyAlignment="0" applyProtection="0"/>
    <xf numFmtId="0" fontId="52" fillId="11" borderId="103" applyNumberFormat="0" applyAlignment="0" applyProtection="0"/>
    <xf numFmtId="0" fontId="2" fillId="4" borderId="102" applyNumberFormat="0" applyProtection="0">
      <alignment horizontal="left" vertical="center" indent="1"/>
    </xf>
    <xf numFmtId="4" fontId="41" fillId="5" borderId="102" applyNumberFormat="0" applyProtection="0">
      <alignment horizontal="right" vertical="center"/>
    </xf>
    <xf numFmtId="4" fontId="6" fillId="29"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3" fillId="31" borderId="104" applyNumberFormat="0" applyFont="0" applyAlignment="0" applyProtection="0"/>
    <xf numFmtId="0" fontId="2" fillId="0" borderId="101">
      <alignment horizontal="right"/>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38" borderId="102" applyNumberFormat="0" applyProtection="0">
      <alignment horizontal="right" vertical="center"/>
    </xf>
    <xf numFmtId="4" fontId="6" fillId="33" borderId="102" applyNumberFormat="0" applyProtection="0">
      <alignment horizontal="right" vertical="center"/>
    </xf>
    <xf numFmtId="4" fontId="6" fillId="3" borderId="102" applyNumberFormat="0" applyProtection="0">
      <alignment horizontal="left" vertical="center" indent="1"/>
    </xf>
    <xf numFmtId="10" fontId="26" fillId="26" borderId="101" applyNumberFormat="0" applyFill="0" applyBorder="0" applyAlignment="0" applyProtection="0">
      <protection locked="0"/>
    </xf>
    <xf numFmtId="0" fontId="80" fillId="0" borderId="98" applyNumberFormat="0" applyFill="0" applyAlignment="0" applyProtection="0"/>
    <xf numFmtId="4" fontId="2" fillId="0" borderId="101"/>
    <xf numFmtId="4" fontId="2" fillId="0" borderId="101"/>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4" fontId="6" fillId="3" borderId="102" applyNumberFormat="0" applyProtection="0">
      <alignment vertical="center"/>
    </xf>
    <xf numFmtId="0" fontId="2" fillId="43"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2" fillId="11" borderId="103" applyNumberFormat="0" applyAlignment="0" applyProtection="0"/>
    <xf numFmtId="0" fontId="2" fillId="0" borderId="101">
      <alignment horizontal="right"/>
    </xf>
    <xf numFmtId="0" fontId="3" fillId="31" borderId="104" applyNumberFormat="0" applyFont="0" applyAlignment="0" applyProtection="0"/>
    <xf numFmtId="4" fontId="2" fillId="0" borderId="101"/>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2" applyNumberFormat="0" applyProtection="0">
      <alignment horizontal="left" vertical="center"/>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73" fillId="11" borderId="103" applyNumberFormat="0" applyAlignment="0" applyProtection="0"/>
    <xf numFmtId="175" fontId="2" fillId="3" borderId="101" applyNumberFormat="0" applyFont="0" applyAlignment="0">
      <protection locked="0"/>
    </xf>
    <xf numFmtId="4" fontId="6" fillId="0" borderId="102" applyNumberFormat="0" applyProtection="0">
      <alignment horizontal="right" vertical="center"/>
    </xf>
    <xf numFmtId="0" fontId="2" fillId="0" borderId="101">
      <alignment horizontal="right"/>
    </xf>
    <xf numFmtId="0" fontId="2" fillId="0" borderId="101">
      <alignment horizontal="right"/>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98" applyNumberFormat="0" applyFill="0" applyAlignment="0" applyProtection="0"/>
    <xf numFmtId="10" fontId="28" fillId="29" borderId="101" applyNumberFormat="0" applyBorder="0" applyAlignment="0" applyProtection="0"/>
    <xf numFmtId="4" fontId="41" fillId="3" borderId="102" applyNumberFormat="0" applyProtection="0">
      <alignment vertical="center"/>
    </xf>
    <xf numFmtId="4" fontId="6" fillId="40" borderId="102" applyNumberFormat="0" applyProtection="0">
      <alignment horizontal="right" vertical="center"/>
    </xf>
    <xf numFmtId="4" fontId="44" fillId="5"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41" fillId="29" borderId="102" applyNumberFormat="0" applyProtection="0">
      <alignmen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52" fillId="11" borderId="103" applyNumberFormat="0" applyAlignment="0" applyProtection="0"/>
    <xf numFmtId="0" fontId="38" fillId="24" borderId="102" applyNumberFormat="0" applyAlignment="0" applyProtection="0"/>
    <xf numFmtId="0" fontId="3" fillId="31" borderId="104" applyNumberFormat="0" applyFont="0" applyAlignment="0" applyProtection="0"/>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2" fillId="0" borderId="102" applyNumberFormat="0" applyProtection="0">
      <alignment horizontal="left" vertical="center"/>
    </xf>
    <xf numFmtId="175" fontId="2" fillId="3" borderId="101" applyNumberFormat="0" applyFont="0" applyAlignment="0">
      <protection locked="0"/>
    </xf>
    <xf numFmtId="0" fontId="2" fillId="0" borderId="101">
      <alignment horizontal="right"/>
    </xf>
    <xf numFmtId="0" fontId="2" fillId="0" borderId="101"/>
    <xf numFmtId="175" fontId="2" fillId="3" borderId="101" applyNumberFormat="0" applyFont="0" applyAlignment="0">
      <protection locked="0"/>
    </xf>
    <xf numFmtId="4" fontId="2" fillId="0" borderId="101"/>
    <xf numFmtId="4" fontId="2" fillId="0" borderId="101"/>
    <xf numFmtId="0" fontId="3" fillId="31" borderId="104" applyNumberFormat="0" applyFont="0" applyAlignment="0" applyProtection="0"/>
    <xf numFmtId="0" fontId="2" fillId="0" borderId="101">
      <alignment horizontal="right"/>
    </xf>
    <xf numFmtId="0" fontId="2" fillId="0" borderId="101">
      <alignment horizontal="right"/>
    </xf>
    <xf numFmtId="0" fontId="2" fillId="4" borderId="102" applyNumberFormat="0" applyProtection="0">
      <alignment horizontal="left" vertical="center" indent="1"/>
    </xf>
    <xf numFmtId="175" fontId="2" fillId="3" borderId="101" applyNumberFormat="0" applyFont="0" applyAlignment="0">
      <protection locked="0"/>
    </xf>
    <xf numFmtId="0" fontId="52" fillId="11" borderId="103" applyNumberFormat="0" applyAlignment="0" applyProtection="0"/>
    <xf numFmtId="4" fontId="2" fillId="0" borderId="101"/>
    <xf numFmtId="175" fontId="2" fillId="3" borderId="101" applyNumberFormat="0" applyFont="0" applyAlignment="0">
      <protection locked="0"/>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2" fillId="0" borderId="101">
      <alignment horizontal="right"/>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4" borderId="102" applyNumberFormat="0" applyProtection="0">
      <alignment horizontal="left" vertical="center" indent="1"/>
    </xf>
    <xf numFmtId="4" fontId="6" fillId="29" borderId="102" applyNumberFormat="0" applyProtection="0">
      <alignment vertical="center"/>
    </xf>
    <xf numFmtId="10" fontId="28" fillId="29" borderId="101" applyNumberFormat="0" applyBorder="0" applyAlignment="0" applyProtection="0"/>
    <xf numFmtId="0" fontId="38" fillId="24" borderId="102" applyNumberFormat="0" applyAlignment="0" applyProtection="0"/>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4" fontId="6" fillId="29" borderId="102" applyNumberFormat="0" applyProtection="0">
      <alignment horizontal="left" vertical="center" indent="1"/>
    </xf>
    <xf numFmtId="0" fontId="2" fillId="27" borderId="102" applyNumberFormat="0" applyProtection="0">
      <alignment horizontal="left" vertical="center" indent="1"/>
    </xf>
    <xf numFmtId="4" fontId="6" fillId="43"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3" fillId="31" borderId="104" applyNumberFormat="0" applyFont="0" applyAlignment="0" applyProtection="0"/>
    <xf numFmtId="175" fontId="2" fillId="3" borderId="101" applyNumberFormat="0" applyFont="0" applyAlignment="0">
      <protection locked="0"/>
    </xf>
    <xf numFmtId="0" fontId="2" fillId="43" borderId="102" applyNumberFormat="0" applyProtection="0">
      <alignment horizontal="left" vertical="center" indent="1"/>
    </xf>
    <xf numFmtId="0" fontId="2" fillId="0" borderId="101">
      <alignment horizontal="right"/>
    </xf>
    <xf numFmtId="0" fontId="2" fillId="0" borderId="101">
      <alignment horizontal="right"/>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0" fontId="2" fillId="0" borderId="101"/>
    <xf numFmtId="0" fontId="3" fillId="2" borderId="101" applyNumberFormat="0" applyAlignment="0">
      <alignment horizontal="left"/>
    </xf>
    <xf numFmtId="0" fontId="3" fillId="31" borderId="104" applyNumberFormat="0" applyFont="0" applyAlignment="0" applyProtection="0"/>
    <xf numFmtId="4" fontId="2" fillId="0" borderId="101"/>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0" borderId="101">
      <alignment horizontal="right"/>
    </xf>
    <xf numFmtId="0" fontId="2" fillId="4" borderId="102" applyNumberFormat="0" applyProtection="0">
      <alignment horizontal="left" vertical="center" indent="1"/>
    </xf>
    <xf numFmtId="0" fontId="3" fillId="2" borderId="101" applyNumberFormat="0" applyAlignment="0">
      <alignment horizontal="left"/>
    </xf>
    <xf numFmtId="175" fontId="2" fillId="3" borderId="101" applyNumberFormat="0" applyFont="0" applyAlignment="0">
      <protection locked="0"/>
    </xf>
    <xf numFmtId="4" fontId="2" fillId="0" borderId="101"/>
    <xf numFmtId="0" fontId="2" fillId="0" borderId="101">
      <alignment horizontal="right"/>
    </xf>
    <xf numFmtId="4" fontId="44" fillId="43" borderId="102" applyNumberFormat="0" applyProtection="0">
      <alignment horizontal="left" vertical="center" indent="1"/>
    </xf>
    <xf numFmtId="175" fontId="2" fillId="3" borderId="101" applyNumberFormat="0" applyFont="0" applyAlignment="0">
      <protection locked="0"/>
    </xf>
    <xf numFmtId="4" fontId="2" fillId="0" borderId="101"/>
    <xf numFmtId="0" fontId="22" fillId="31" borderId="103" applyNumberFormat="0" applyFont="0" applyAlignment="0" applyProtection="0"/>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0" fontId="20" fillId="24" borderId="103" applyNumberFormat="0" applyAlignment="0" applyProtection="0"/>
    <xf numFmtId="175" fontId="2" fillId="3" borderId="101" applyNumberFormat="0" applyFont="0" applyAlignment="0">
      <protection locked="0"/>
    </xf>
    <xf numFmtId="4" fontId="2" fillId="0" borderId="101"/>
    <xf numFmtId="175" fontId="2" fillId="3" borderId="101" applyNumberFormat="0" applyFont="0" applyAlignment="0">
      <protection locked="0"/>
    </xf>
    <xf numFmtId="4" fontId="2" fillId="0" borderId="101"/>
    <xf numFmtId="10" fontId="28" fillId="29" borderId="101" applyNumberFormat="0" applyBorder="0" applyAlignment="0" applyProtection="0"/>
    <xf numFmtId="175" fontId="2" fillId="3" borderId="101" applyNumberFormat="0" applyFont="0" applyAlignment="0">
      <protection locked="0"/>
    </xf>
    <xf numFmtId="0" fontId="29" fillId="0" borderId="105">
      <alignment horizontal="left" vertical="center"/>
    </xf>
    <xf numFmtId="0" fontId="22" fillId="31" borderId="103" applyNumberFormat="0" applyFont="0" applyAlignment="0" applyProtection="0"/>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37" borderId="102" applyNumberFormat="0" applyProtection="0">
      <alignment horizontal="right" vertical="center"/>
    </xf>
    <xf numFmtId="4" fontId="6" fillId="3" borderId="102" applyNumberFormat="0" applyProtection="0">
      <alignment horizontal="left" vertical="center" indent="1"/>
    </xf>
    <xf numFmtId="175" fontId="2" fillId="3" borderId="101" applyNumberFormat="0" applyFont="0" applyAlignment="0">
      <protection locked="0"/>
    </xf>
    <xf numFmtId="0" fontId="66" fillId="49" borderId="103" applyNumberFormat="0" applyAlignment="0" applyProtection="0"/>
    <xf numFmtId="0" fontId="2" fillId="0" borderId="101">
      <alignment horizontal="right"/>
    </xf>
    <xf numFmtId="0" fontId="2" fillId="0" borderId="101">
      <alignment horizontal="right"/>
    </xf>
    <xf numFmtId="0" fontId="52" fillId="11" borderId="103" applyNumberForma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50" fillId="0" borderId="100" applyNumberFormat="0" applyFill="0" applyAlignment="0" applyProtection="0"/>
    <xf numFmtId="4" fontId="6" fillId="5" borderId="99" applyNumberFormat="0" applyProtection="0">
      <alignment horizontal="left" vertical="center" indent="1"/>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38" fillId="24" borderId="102"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0" borderId="101"/>
    <xf numFmtId="0" fontId="52" fillId="11"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0" fontId="2" fillId="43" borderId="102" applyNumberFormat="0" applyProtection="0">
      <alignment horizontal="left" vertical="center" indent="1"/>
    </xf>
    <xf numFmtId="0" fontId="76" fillId="49" borderId="102" applyNumberFormat="0" applyAlignment="0" applyProtection="0"/>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4" fontId="6" fillId="34" borderId="102" applyNumberFormat="0" applyProtection="0">
      <alignment horizontal="right" vertical="center"/>
    </xf>
    <xf numFmtId="4" fontId="6" fillId="5" borderId="102" applyNumberFormat="0" applyProtection="0">
      <alignment horizontal="right" vertical="center"/>
    </xf>
    <xf numFmtId="0" fontId="2" fillId="0" borderId="101">
      <alignment horizontal="right"/>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3" fillId="2" borderId="101" applyNumberFormat="0" applyAlignment="0">
      <alignment horizontal="left"/>
    </xf>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35" borderId="102" applyNumberFormat="0" applyProtection="0">
      <alignment horizontal="right" vertical="center"/>
    </xf>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2" fillId="4" borderId="102" applyNumberFormat="0" applyProtection="0">
      <alignment horizontal="left" vertical="center" indent="1"/>
    </xf>
    <xf numFmtId="0"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0" borderId="102" applyNumberFormat="0" applyProtection="0">
      <alignment horizontal="left" vertical="center"/>
    </xf>
    <xf numFmtId="4" fontId="6" fillId="5" borderId="102" applyNumberFormat="0" applyProtection="0">
      <alignment horizontal="right" vertical="center"/>
    </xf>
    <xf numFmtId="175" fontId="2" fillId="3" borderId="101" applyNumberFormat="0" applyFont="0" applyAlignment="0">
      <protection locked="0"/>
    </xf>
    <xf numFmtId="0" fontId="3" fillId="31" borderId="104" applyNumberFormat="0" applyFont="0" applyAlignment="0" applyProtection="0"/>
    <xf numFmtId="0" fontId="20" fillId="24" borderId="103" applyNumberFormat="0" applyAlignment="0" applyProtection="0"/>
    <xf numFmtId="0" fontId="3" fillId="2" borderId="101" applyNumberFormat="0" applyAlignment="0">
      <alignment horizontal="left"/>
    </xf>
    <xf numFmtId="0" fontId="3" fillId="2" borderId="101" applyNumberFormat="0" applyAlignment="0">
      <alignment horizontal="left"/>
    </xf>
    <xf numFmtId="4" fontId="6" fillId="39" borderId="102" applyNumberFormat="0" applyProtection="0">
      <alignment horizontal="right" vertical="center"/>
    </xf>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6" fillId="43" borderId="102" applyNumberFormat="0" applyProtection="0">
      <alignment horizontal="left" vertical="center" indent="1"/>
    </xf>
    <xf numFmtId="175" fontId="2" fillId="3" borderId="101" applyNumberFormat="0" applyFont="0" applyAlignment="0">
      <protection locked="0"/>
    </xf>
    <xf numFmtId="0" fontId="2" fillId="43" borderId="102" applyNumberFormat="0" applyProtection="0">
      <alignment horizontal="left" vertical="center" indent="1"/>
    </xf>
    <xf numFmtId="175" fontId="2" fillId="3" borderId="101" applyNumberFormat="0" applyFont="0" applyAlignment="0">
      <protection locked="0"/>
    </xf>
    <xf numFmtId="4" fontId="2" fillId="0" borderId="101"/>
    <xf numFmtId="4" fontId="2" fillId="0" borderId="101"/>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4" fontId="2" fillId="0" borderId="101"/>
    <xf numFmtId="4" fontId="44" fillId="43" borderId="102" applyNumberFormat="0" applyProtection="0">
      <alignment horizontal="left" vertical="center" indent="1"/>
    </xf>
    <xf numFmtId="175" fontId="2" fillId="3" borderId="101" applyNumberFormat="0" applyFont="0" applyAlignment="0">
      <protection locked="0"/>
    </xf>
    <xf numFmtId="4" fontId="2" fillId="0" borderId="101"/>
    <xf numFmtId="0" fontId="2" fillId="0" borderId="102" applyNumberFormat="0" applyProtection="0">
      <alignment horizontal="left" vertical="center"/>
    </xf>
    <xf numFmtId="0" fontId="2" fillId="0" borderId="101">
      <alignment horizontal="right"/>
    </xf>
    <xf numFmtId="4" fontId="2" fillId="0" borderId="101"/>
    <xf numFmtId="0" fontId="2" fillId="0" borderId="101">
      <alignment horizontal="right"/>
    </xf>
    <xf numFmtId="4" fontId="44" fillId="43"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4" fontId="42" fillId="41" borderId="102" applyNumberFormat="0" applyProtection="0">
      <alignment horizontal="left" vertical="center" indent="1"/>
    </xf>
    <xf numFmtId="4" fontId="6" fillId="32" borderId="102" applyNumberFormat="0" applyProtection="0">
      <alignment horizontal="right" vertical="center"/>
    </xf>
    <xf numFmtId="175" fontId="2" fillId="3" borderId="101" applyNumberFormat="0" applyFont="0" applyAlignment="0">
      <protection locked="0"/>
    </xf>
    <xf numFmtId="10" fontId="28" fillId="29" borderId="101" applyNumberFormat="0" applyBorder="0" applyAlignment="0" applyProtection="0"/>
    <xf numFmtId="0" fontId="2" fillId="0" borderId="101">
      <alignment horizontal="right"/>
    </xf>
    <xf numFmtId="0" fontId="3" fillId="31" borderId="104" applyNumberFormat="0" applyFont="0" applyAlignment="0" applyProtection="0"/>
    <xf numFmtId="0" fontId="38" fillId="24" borderId="102" applyNumberFormat="0" applyAlignment="0" applyProtection="0"/>
    <xf numFmtId="4" fontId="46" fillId="5" borderId="102" applyNumberFormat="0" applyProtection="0">
      <alignment horizontal="right" vertical="center"/>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8" borderId="102" applyNumberFormat="0" applyProtection="0">
      <alignment horizontal="right" vertical="center"/>
    </xf>
    <xf numFmtId="0" fontId="2" fillId="27" borderId="102" applyNumberFormat="0" applyProtection="0">
      <alignment horizontal="left" vertical="center" indent="1"/>
    </xf>
    <xf numFmtId="4" fontId="44" fillId="43" borderId="102" applyNumberFormat="0" applyProtection="0">
      <alignment horizontal="left" vertical="center" indent="1"/>
    </xf>
    <xf numFmtId="0" fontId="20" fillId="24" borderId="103" applyNumberFormat="0" applyAlignment="0" applyProtection="0"/>
    <xf numFmtId="0" fontId="2" fillId="0" borderId="101">
      <alignment horizontal="right"/>
    </xf>
    <xf numFmtId="0" fontId="2" fillId="43" borderId="102" applyNumberFormat="0" applyProtection="0">
      <alignment horizontal="left" vertical="center" indent="1"/>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2" fillId="0" borderId="101"/>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4" fontId="6" fillId="34" borderId="102" applyNumberFormat="0" applyProtection="0">
      <alignment horizontal="right" vertical="center"/>
    </xf>
    <xf numFmtId="0" fontId="2" fillId="43" borderId="102" applyNumberFormat="0" applyProtection="0">
      <alignment horizontal="left" vertical="center" indent="1"/>
    </xf>
    <xf numFmtId="4" fontId="46" fillId="5" borderId="102" applyNumberFormat="0" applyProtection="0">
      <alignment horizontal="right" vertical="center"/>
    </xf>
    <xf numFmtId="0" fontId="2"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2" fillId="4" borderId="102" applyNumberFormat="0" applyProtection="0">
      <alignment horizontal="left" vertical="center" indent="1"/>
    </xf>
    <xf numFmtId="0" fontId="2" fillId="43"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4" fontId="6" fillId="5" borderId="102" applyNumberFormat="0" applyProtection="0">
      <alignment horizontal="right" vertical="center"/>
    </xf>
    <xf numFmtId="4" fontId="2" fillId="0" borderId="101"/>
    <xf numFmtId="4" fontId="2" fillId="0" borderId="101"/>
    <xf numFmtId="0" fontId="38" fillId="24" borderId="102" applyNumberFormat="0" applyAlignment="0" applyProtection="0"/>
    <xf numFmtId="0" fontId="2" fillId="0" borderId="101">
      <alignment horizontal="right"/>
    </xf>
    <xf numFmtId="0" fontId="2" fillId="0" borderId="101">
      <alignment horizontal="right"/>
    </xf>
    <xf numFmtId="175" fontId="2" fillId="3" borderId="101" applyNumberFormat="0" applyFont="0" applyAlignment="0">
      <protection locked="0"/>
    </xf>
    <xf numFmtId="4" fontId="6" fillId="29" borderId="102" applyNumberFormat="0" applyProtection="0">
      <alignment horizontal="left" vertical="center" indent="1"/>
    </xf>
    <xf numFmtId="0" fontId="3" fillId="2" borderId="101" applyNumberFormat="0" applyAlignment="0">
      <alignment horizontal="left"/>
    </xf>
    <xf numFmtId="4" fontId="41" fillId="5" borderId="102" applyNumberFormat="0" applyProtection="0">
      <alignment horizontal="right" vertical="center"/>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02" applyNumberFormat="0" applyProtection="0">
      <alignment horizontal="left" vertical="center"/>
    </xf>
    <xf numFmtId="0" fontId="2" fillId="0" borderId="101"/>
    <xf numFmtId="0" fontId="2" fillId="0" borderId="101"/>
    <xf numFmtId="0" fontId="2" fillId="27" borderId="102" applyNumberFormat="0" applyProtection="0">
      <alignment horizontal="left" vertical="center" indent="1"/>
    </xf>
    <xf numFmtId="0" fontId="2" fillId="4" borderId="102" applyNumberFormat="0" applyProtection="0">
      <alignment horizontal="left" vertical="center" indent="1"/>
    </xf>
    <xf numFmtId="4" fontId="41" fillId="3" borderId="102" applyNumberFormat="0" applyProtection="0">
      <alignment vertical="center"/>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0" fontId="2" fillId="0" borderId="101"/>
    <xf numFmtId="0" fontId="2" fillId="0" borderId="101"/>
    <xf numFmtId="175" fontId="2" fillId="3" borderId="101" applyNumberFormat="0" applyFont="0" applyAlignment="0">
      <protection locked="0"/>
    </xf>
    <xf numFmtId="4" fontId="2" fillId="0" borderId="101"/>
    <xf numFmtId="4" fontId="2" fillId="0" borderId="101"/>
    <xf numFmtId="0" fontId="2" fillId="0" borderId="101">
      <alignment horizontal="right"/>
    </xf>
    <xf numFmtId="175" fontId="2" fillId="3" borderId="101" applyNumberFormat="0" applyFont="0" applyAlignment="0">
      <protection locked="0"/>
    </xf>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2" applyNumberFormat="0" applyProtection="0">
      <alignment horizontal="left" vertical="center"/>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4" fontId="2" fillId="0" borderId="101"/>
    <xf numFmtId="4" fontId="44" fillId="43" borderId="102" applyNumberFormat="0" applyProtection="0">
      <alignment horizontal="left" vertical="center" indent="1"/>
    </xf>
    <xf numFmtId="0" fontId="2" fillId="0" borderId="101">
      <alignment horizontal="right"/>
    </xf>
    <xf numFmtId="10" fontId="26" fillId="26" borderId="101" applyNumberFormat="0" applyFill="0" applyBorder="0" applyAlignment="0" applyProtection="0">
      <protection locked="0"/>
    </xf>
    <xf numFmtId="4" fontId="2" fillId="0" borderId="101"/>
    <xf numFmtId="0" fontId="2" fillId="0" borderId="101">
      <alignment horizontal="right"/>
    </xf>
    <xf numFmtId="10" fontId="28" fillId="29" borderId="101" applyNumberFormat="0" applyBorder="0" applyAlignment="0" applyProtection="0"/>
    <xf numFmtId="4" fontId="2" fillId="0" borderId="101"/>
    <xf numFmtId="0" fontId="2" fillId="0" borderId="101">
      <alignment horizontal="right"/>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0" fontId="3" fillId="2" borderId="101" applyNumberFormat="0" applyAlignment="0">
      <alignment horizontal="left"/>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29" borderId="102" applyNumberFormat="0" applyProtection="0">
      <alignment vertical="center"/>
    </xf>
    <xf numFmtId="175" fontId="2" fillId="3" borderId="101" applyNumberFormat="0" applyFont="0" applyAlignment="0">
      <protection locked="0"/>
    </xf>
    <xf numFmtId="4" fontId="2" fillId="0" borderId="101"/>
    <xf numFmtId="4" fontId="44" fillId="5"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4" fontId="6" fillId="29" borderId="102" applyNumberFormat="0" applyProtection="0">
      <alignment horizontal="left" vertical="center" indent="1"/>
    </xf>
    <xf numFmtId="0" fontId="3" fillId="31" borderId="104" applyNumberFormat="0" applyFont="0" applyAlignment="0" applyProtection="0"/>
    <xf numFmtId="175" fontId="2" fillId="3" borderId="101" applyNumberFormat="0" applyFont="0" applyAlignment="0">
      <protection locked="0"/>
    </xf>
    <xf numFmtId="0" fontId="2" fillId="43" borderId="102" applyNumberFormat="0" applyProtection="0">
      <alignment horizontal="left" vertical="center" indent="1"/>
    </xf>
    <xf numFmtId="175" fontId="2" fillId="3" borderId="101" applyNumberFormat="0" applyFont="0" applyAlignment="0">
      <protection locked="0"/>
    </xf>
    <xf numFmtId="4" fontId="2" fillId="0" borderId="101"/>
    <xf numFmtId="0" fontId="3" fillId="2" borderId="101" applyNumberFormat="0" applyAlignment="0">
      <alignment horizontal="left"/>
    </xf>
    <xf numFmtId="0" fontId="2" fillId="27"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2" fillId="0" borderId="101"/>
    <xf numFmtId="0" fontId="2" fillId="44" borderId="102" applyNumberFormat="0" applyProtection="0">
      <alignment horizontal="left" vertical="center" indent="1"/>
    </xf>
    <xf numFmtId="4" fontId="2" fillId="0" borderId="101"/>
    <xf numFmtId="0" fontId="2" fillId="4" borderId="102" applyNumberFormat="0" applyProtection="0">
      <alignment horizontal="left" vertical="center" indent="1"/>
    </xf>
    <xf numFmtId="0" fontId="2" fillId="0" borderId="101">
      <alignment horizontal="right"/>
    </xf>
    <xf numFmtId="0" fontId="3" fillId="2" borderId="101" applyNumberFormat="0" applyAlignment="0">
      <alignment horizontal="left"/>
    </xf>
    <xf numFmtId="0" fontId="2" fillId="0" borderId="101">
      <alignment horizontal="right"/>
    </xf>
    <xf numFmtId="4" fontId="6" fillId="5"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0" borderId="101"/>
    <xf numFmtId="4" fontId="2" fillId="0" borderId="101"/>
    <xf numFmtId="0" fontId="2" fillId="27" borderId="102" applyNumberFormat="0" applyProtection="0">
      <alignment horizontal="left" vertical="center" indent="1"/>
    </xf>
    <xf numFmtId="175" fontId="2" fillId="3" borderId="101" applyNumberFormat="0" applyFont="0" applyAlignment="0">
      <protection locked="0"/>
    </xf>
    <xf numFmtId="4" fontId="2" fillId="0" borderId="101"/>
    <xf numFmtId="0" fontId="2" fillId="31" borderId="104" applyNumberFormat="0" applyFont="0" applyAlignment="0" applyProtection="0"/>
    <xf numFmtId="0" fontId="2" fillId="27" borderId="102" applyNumberFormat="0" applyProtection="0">
      <alignment horizontal="left" vertical="center" indent="1"/>
    </xf>
    <xf numFmtId="0" fontId="3" fillId="2" borderId="101" applyNumberFormat="0" applyAlignment="0">
      <alignment horizontal="left"/>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44" fillId="5" borderId="102" applyNumberFormat="0" applyProtection="0">
      <alignment horizontal="left" vertical="center" indent="1"/>
    </xf>
    <xf numFmtId="0" fontId="73" fillId="11" borderId="103" applyNumberFormat="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10" fontId="26" fillId="26" borderId="101" applyNumberFormat="0" applyFill="0" applyBorder="0" applyAlignment="0" applyProtection="0">
      <protection locked="0"/>
    </xf>
    <xf numFmtId="0" fontId="2" fillId="0" borderId="101"/>
    <xf numFmtId="0" fontId="2" fillId="0" borderId="102" applyNumberFormat="0" applyProtection="0">
      <alignment horizontal="left" vertical="center"/>
    </xf>
    <xf numFmtId="0" fontId="38" fillId="24" borderId="102" applyNumberFormat="0" applyAlignment="0" applyProtection="0"/>
    <xf numFmtId="175" fontId="2" fillId="3" borderId="101" applyNumberFormat="0" applyFont="0" applyAlignment="0">
      <protection locked="0"/>
    </xf>
    <xf numFmtId="4" fontId="2" fillId="0" borderId="101"/>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31" borderId="104" applyNumberFormat="0" applyFont="0" applyAlignment="0" applyProtection="0"/>
    <xf numFmtId="0" fontId="3" fillId="31" borderId="104" applyNumberFormat="0" applyFont="0" applyAlignment="0" applyProtection="0"/>
    <xf numFmtId="0" fontId="2" fillId="44" borderId="102" applyNumberFormat="0" applyProtection="0">
      <alignment horizontal="left" vertical="center" indent="1"/>
    </xf>
    <xf numFmtId="175" fontId="2" fillId="3" borderId="101" applyNumberFormat="0" applyFont="0" applyAlignment="0">
      <protection locked="0"/>
    </xf>
    <xf numFmtId="0" fontId="20" fillId="24" borderId="103" applyNumberFormat="0" applyAlignment="0" applyProtection="0"/>
    <xf numFmtId="4" fontId="6" fillId="0" borderId="102" applyNumberFormat="0" applyProtection="0">
      <alignment horizontal="right" vertical="center"/>
    </xf>
    <xf numFmtId="0" fontId="2" fillId="44" borderId="102" applyNumberFormat="0" applyProtection="0">
      <alignment horizontal="left" vertical="center" indent="1"/>
    </xf>
    <xf numFmtId="4" fontId="6" fillId="36" borderId="102" applyNumberFormat="0" applyProtection="0">
      <alignment horizontal="right" vertical="center"/>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0" fontId="50" fillId="0" borderId="100" applyNumberFormat="0" applyFill="0" applyAlignment="0" applyProtection="0"/>
    <xf numFmtId="0" fontId="50" fillId="0" borderId="100" applyNumberFormat="0" applyFill="0" applyAlignment="0" applyProtection="0"/>
    <xf numFmtId="175" fontId="2" fillId="3" borderId="101" applyNumberFormat="0" applyFont="0" applyAlignment="0">
      <protection locked="0"/>
    </xf>
    <xf numFmtId="4" fontId="6" fillId="5" borderId="102" applyNumberFormat="0" applyProtection="0">
      <alignment horizontal="right" vertical="center"/>
    </xf>
    <xf numFmtId="4" fontId="2" fillId="0" borderId="101"/>
    <xf numFmtId="0" fontId="2" fillId="31" borderId="104" applyNumberFormat="0" applyFont="0" applyAlignment="0" applyProtection="0"/>
    <xf numFmtId="0" fontId="2" fillId="0" borderId="102" applyNumberFormat="0" applyProtection="0">
      <alignment horizontal="left" vertical="center"/>
    </xf>
    <xf numFmtId="10" fontId="28" fillId="29" borderId="101" applyNumberFormat="0" applyBorder="0" applyAlignment="0" applyProtection="0"/>
    <xf numFmtId="0" fontId="3" fillId="2" borderId="101" applyNumberFormat="0" applyAlignment="0">
      <alignment horizontal="left"/>
    </xf>
    <xf numFmtId="0" fontId="2" fillId="4" borderId="102" applyNumberFormat="0" applyProtection="0">
      <alignment horizontal="left" vertical="center" indent="1"/>
    </xf>
    <xf numFmtId="0" fontId="2" fillId="0" borderId="102" applyNumberFormat="0" applyProtection="0">
      <alignment horizontal="left" vertical="center"/>
    </xf>
    <xf numFmtId="0" fontId="20" fillId="24" borderId="103" applyNumberFormat="0" applyAlignment="0" applyProtection="0"/>
    <xf numFmtId="0" fontId="50" fillId="0" borderId="100" applyNumberFormat="0" applyFill="0" applyAlignment="0" applyProtection="0"/>
    <xf numFmtId="4" fontId="2" fillId="0" borderId="101"/>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50" fillId="0" borderId="100" applyNumberFormat="0" applyFill="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3" fillId="2" borderId="101" applyNumberFormat="0" applyAlignment="0">
      <alignment horizontal="left"/>
    </xf>
    <xf numFmtId="0" fontId="2" fillId="0" borderId="101"/>
    <xf numFmtId="0" fontId="2" fillId="0" borderId="102" applyNumberFormat="0" applyProtection="0">
      <alignment horizontal="left" vertical="center"/>
    </xf>
    <xf numFmtId="0" fontId="3" fillId="31" borderId="104" applyNumberFormat="0" applyFont="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20" fillId="24" borderId="103" applyNumberFormat="0" applyAlignment="0" applyProtection="0"/>
    <xf numFmtId="0" fontId="73" fillId="11" borderId="103" applyNumberFormat="0" applyAlignment="0" applyProtection="0"/>
    <xf numFmtId="0" fontId="73" fillId="11" borderId="103" applyNumberForma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10" fontId="26" fillId="26" borderId="101" applyNumberFormat="0" applyFill="0" applyBorder="0" applyAlignment="0" applyProtection="0">
      <protection locked="0"/>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0" borderId="102" applyNumberFormat="0" applyProtection="0">
      <alignment horizontal="left" vertical="center"/>
    </xf>
    <xf numFmtId="4" fontId="6" fillId="5" borderId="99" applyNumberFormat="0" applyProtection="0">
      <alignment horizontal="left" vertical="center" indent="1"/>
    </xf>
    <xf numFmtId="0" fontId="2" fillId="0" borderId="102" applyNumberFormat="0" applyProtection="0">
      <alignment horizontal="left" vertical="center"/>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50" fillId="0" borderId="100" applyNumberFormat="0" applyFill="0" applyAlignment="0" applyProtection="0"/>
    <xf numFmtId="4" fontId="4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1"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9" borderId="102" applyNumberFormat="0" applyProtection="0">
      <alignment horizontal="right" vertical="center"/>
    </xf>
    <xf numFmtId="0" fontId="2" fillId="4" borderId="102" applyNumberFormat="0" applyProtection="0">
      <alignment horizontal="left" vertical="center" indent="1"/>
    </xf>
    <xf numFmtId="175" fontId="2" fillId="3" borderId="101" applyNumberFormat="0" applyFont="0" applyAlignment="0">
      <protection locked="0"/>
    </xf>
    <xf numFmtId="4" fontId="2" fillId="0" borderId="101"/>
    <xf numFmtId="4" fontId="2" fillId="0" borderId="101"/>
    <xf numFmtId="0" fontId="2" fillId="0" borderId="101">
      <alignment horizontal="right"/>
    </xf>
    <xf numFmtId="0" fontId="2" fillId="44" borderId="102"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80" fillId="0" borderId="98" applyNumberFormat="0" applyFill="0" applyAlignment="0" applyProtection="0"/>
    <xf numFmtId="4" fontId="44" fillId="43" borderId="102" applyNumberFormat="0" applyProtection="0">
      <alignment horizontal="left" vertical="center" indent="1"/>
    </xf>
    <xf numFmtId="4" fontId="6" fillId="0" borderId="102" applyNumberFormat="0" applyProtection="0">
      <alignment horizontal="right" vertical="center"/>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20" fillId="24" borderId="103" applyNumberFormat="0" applyAlignment="0" applyProtection="0"/>
    <xf numFmtId="0" fontId="38" fillId="24" borderId="102" applyNumberFormat="0" applyAlignment="0" applyProtection="0"/>
    <xf numFmtId="175" fontId="2" fillId="3" borderId="101" applyNumberFormat="0" applyFont="0" applyAlignment="0">
      <protection locked="0"/>
    </xf>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66" fillId="49" borderId="103" applyNumberFormat="0" applyAlignment="0" applyProtection="0"/>
    <xf numFmtId="0" fontId="76" fillId="49" borderId="102" applyNumberFormat="0" applyAlignment="0" applyProtection="0"/>
    <xf numFmtId="4" fontId="6" fillId="43" borderId="102" applyNumberFormat="0" applyProtection="0">
      <alignment horizontal="left" vertical="center" indent="1"/>
    </xf>
    <xf numFmtId="0" fontId="2" fillId="0" borderId="101">
      <alignment horizontal="right"/>
    </xf>
    <xf numFmtId="4" fontId="2" fillId="0" borderId="101"/>
    <xf numFmtId="4" fontId="41" fillId="5" borderId="102" applyNumberFormat="0" applyProtection="0">
      <alignment horizontal="right" vertical="center"/>
    </xf>
    <xf numFmtId="4" fontId="6"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8" borderId="102" applyNumberFormat="0" applyProtection="0">
      <alignment horizontal="right" vertical="center"/>
    </xf>
    <xf numFmtId="4" fontId="6" fillId="3" borderId="102" applyNumberFormat="0" applyProtection="0">
      <alignment horizontal="left" vertical="center" indent="1"/>
    </xf>
    <xf numFmtId="4" fontId="2" fillId="0" borderId="101"/>
    <xf numFmtId="0" fontId="38" fillId="24" borderId="102" applyNumberFormat="0" applyAlignment="0" applyProtection="0"/>
    <xf numFmtId="0" fontId="2" fillId="0" borderId="101">
      <alignment horizontal="right"/>
    </xf>
    <xf numFmtId="0" fontId="2" fillId="0" borderId="102" applyNumberFormat="0" applyProtection="0">
      <alignment horizontal="left" vertical="center"/>
    </xf>
    <xf numFmtId="0" fontId="22" fillId="31" borderId="103" applyNumberFormat="0" applyFont="0" applyAlignment="0" applyProtection="0"/>
    <xf numFmtId="4" fontId="44" fillId="5" borderId="102" applyNumberFormat="0" applyProtection="0">
      <alignment horizontal="left" vertical="center" indent="1"/>
    </xf>
    <xf numFmtId="0" fontId="2" fillId="0" borderId="101">
      <alignment horizontal="right"/>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5" borderId="102" applyNumberFormat="0" applyProtection="0">
      <alignment horizontal="right" vertical="center"/>
    </xf>
    <xf numFmtId="4" fontId="6" fillId="3" borderId="102" applyNumberFormat="0" applyProtection="0">
      <alignment vertical="center"/>
    </xf>
    <xf numFmtId="0" fontId="3" fillId="31" borderId="104" applyNumberFormat="0" applyFont="0" applyAlignment="0" applyProtection="0"/>
    <xf numFmtId="4" fontId="2" fillId="0" borderId="101"/>
    <xf numFmtId="0" fontId="2" fillId="0" borderId="101">
      <alignment horizontal="right"/>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33" borderId="102" applyNumberFormat="0" applyProtection="0">
      <alignment horizontal="right" vertical="center"/>
    </xf>
    <xf numFmtId="4" fontId="2" fillId="0" borderId="101"/>
    <xf numFmtId="0" fontId="50" fillId="0" borderId="100" applyNumberFormat="0" applyFill="0" applyAlignment="0" applyProtection="0"/>
    <xf numFmtId="0" fontId="3" fillId="31" borderId="104" applyNumberFormat="0" applyFont="0" applyAlignment="0" applyProtection="0"/>
    <xf numFmtId="0" fontId="2" fillId="0" borderId="101">
      <alignment horizontal="right"/>
    </xf>
    <xf numFmtId="0" fontId="2" fillId="0" borderId="101">
      <alignment horizontal="right"/>
    </xf>
    <xf numFmtId="0" fontId="52" fillId="11" borderId="103" applyNumberFormat="0" applyAlignment="0" applyProtection="0"/>
    <xf numFmtId="0" fontId="20" fillId="24" borderId="103" applyNumberFormat="0" applyAlignment="0" applyProtection="0"/>
    <xf numFmtId="10" fontId="28" fillId="29" borderId="101" applyNumberFormat="0" applyBorder="0" applyAlignment="0" applyProtection="0"/>
    <xf numFmtId="175" fontId="2" fillId="3" borderId="101" applyNumberFormat="0" applyFont="0" applyAlignment="0">
      <protection locked="0"/>
    </xf>
    <xf numFmtId="4" fontId="6" fillId="5" borderId="99"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0" fontId="26" fillId="26" borderId="101" applyNumberFormat="0" applyFill="0" applyBorder="0" applyAlignment="0" applyProtection="0">
      <protection locked="0"/>
    </xf>
    <xf numFmtId="0" fontId="2" fillId="27"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5" borderId="102" applyNumberFormat="0" applyProtection="0">
      <alignment horizontal="right" vertical="center"/>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4" borderId="102" applyNumberFormat="0" applyProtection="0">
      <alignment horizontal="left" vertical="center" indent="1"/>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2" fillId="0" borderId="101">
      <alignment horizontal="right"/>
    </xf>
    <xf numFmtId="0" fontId="2" fillId="0" borderId="101">
      <alignment horizontal="right"/>
    </xf>
    <xf numFmtId="0" fontId="2" fillId="0" borderId="101"/>
    <xf numFmtId="0" fontId="52" fillId="11" borderId="103" applyNumberFormat="0" applyAlignment="0" applyProtection="0"/>
    <xf numFmtId="4" fontId="6" fillId="32" borderId="102" applyNumberFormat="0" applyProtection="0">
      <alignment horizontal="right" vertical="center"/>
    </xf>
    <xf numFmtId="4" fontId="2" fillId="0" borderId="101"/>
    <xf numFmtId="4" fontId="2" fillId="0" borderId="101"/>
    <xf numFmtId="0" fontId="3" fillId="31" borderId="104" applyNumberFormat="0" applyFont="0" applyAlignment="0" applyProtection="0"/>
    <xf numFmtId="4" fontId="6" fillId="34" borderId="102" applyNumberFormat="0" applyProtection="0">
      <alignment horizontal="right" vertical="center"/>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0" fontId="3" fillId="31" borderId="104" applyNumberFormat="0" applyFont="0" applyAlignment="0" applyProtection="0"/>
    <xf numFmtId="175" fontId="2" fillId="3" borderId="101" applyNumberFormat="0" applyFont="0" applyAlignment="0">
      <protection locked="0"/>
    </xf>
    <xf numFmtId="0" fontId="2" fillId="0" borderId="101"/>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0" fontId="50" fillId="0" borderId="100" applyNumberFormat="0" applyFill="0" applyAlignment="0" applyProtection="0"/>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0" fontId="52" fillId="11" borderId="103" applyNumberFormat="0" applyAlignment="0" applyProtection="0"/>
    <xf numFmtId="0" fontId="52" fillId="11" borderId="103" applyNumberFormat="0" applyAlignment="0" applyProtection="0"/>
    <xf numFmtId="175" fontId="2" fillId="3" borderId="101" applyNumberFormat="0" applyFont="0" applyAlignment="0">
      <protection locked="0"/>
    </xf>
    <xf numFmtId="4" fontId="44" fillId="43" borderId="102" applyNumberFormat="0" applyProtection="0">
      <alignment horizontal="left" vertical="center" indent="1"/>
    </xf>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50" fillId="0" borderId="100" applyNumberFormat="0" applyFill="0" applyAlignment="0" applyProtection="0"/>
    <xf numFmtId="175" fontId="2" fillId="3" borderId="101" applyNumberFormat="0" applyFont="0" applyAlignment="0">
      <protection locked="0"/>
    </xf>
    <xf numFmtId="4" fontId="2" fillId="0" borderId="101"/>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52" fillId="11" borderId="103" applyNumberFormat="0" applyAlignment="0" applyProtection="0"/>
    <xf numFmtId="175" fontId="2" fillId="3" borderId="101" applyNumberFormat="0" applyFont="0" applyAlignment="0">
      <protection locked="0"/>
    </xf>
    <xf numFmtId="0" fontId="2" fillId="0" borderId="102" applyNumberFormat="0" applyProtection="0">
      <alignment horizontal="lef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0" borderId="102" applyNumberFormat="0" applyProtection="0">
      <alignment horizontal="left" vertical="center"/>
    </xf>
    <xf numFmtId="0" fontId="2"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98" applyNumberFormat="0" applyFill="0" applyAlignment="0" applyProtection="0"/>
    <xf numFmtId="175" fontId="2" fillId="3" borderId="101" applyNumberFormat="0" applyFont="0" applyAlignment="0">
      <protection locked="0"/>
    </xf>
    <xf numFmtId="4" fontId="6" fillId="5" borderId="102" applyNumberFormat="0" applyProtection="0">
      <alignment horizontal="left" vertical="center" indent="1"/>
    </xf>
    <xf numFmtId="0" fontId="3" fillId="2" borderId="101" applyNumberFormat="0" applyAlignment="0">
      <alignment horizontal="left"/>
    </xf>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4" fontId="6" fillId="5" borderId="102" applyNumberFormat="0" applyProtection="0">
      <alignment horizontal="righ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40" borderId="102" applyNumberFormat="0" applyProtection="0">
      <alignment horizontal="right" vertical="center"/>
    </xf>
    <xf numFmtId="0" fontId="2" fillId="43" borderId="102" applyNumberFormat="0" applyProtection="0">
      <alignment horizontal="left" vertical="center" indent="1"/>
    </xf>
    <xf numFmtId="4" fontId="2" fillId="0" borderId="101"/>
    <xf numFmtId="4" fontId="2" fillId="0" borderId="101"/>
    <xf numFmtId="0" fontId="2" fillId="0" borderId="101">
      <alignment horizontal="right"/>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0" fontId="3" fillId="31" borderId="104" applyNumberFormat="0" applyFont="0" applyAlignment="0" applyProtection="0"/>
    <xf numFmtId="0" fontId="2" fillId="0" borderId="101"/>
    <xf numFmtId="0" fontId="2" fillId="0" borderId="101"/>
    <xf numFmtId="0" fontId="52" fillId="11" borderId="103" applyNumberFormat="0" applyAlignment="0" applyProtection="0"/>
    <xf numFmtId="4" fontId="6" fillId="36" borderId="102" applyNumberFormat="0" applyProtection="0">
      <alignment horizontal="right" vertical="center"/>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0" fontId="3" fillId="31" borderId="104" applyNumberFormat="0" applyFont="0" applyAlignment="0" applyProtection="0"/>
    <xf numFmtId="0" fontId="2" fillId="0" borderId="101">
      <alignment horizontal="right"/>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7" borderId="102" applyNumberFormat="0" applyProtection="0">
      <alignment horizontal="right" vertical="center"/>
    </xf>
    <xf numFmtId="4" fontId="41" fillId="3" borderId="102" applyNumberFormat="0" applyProtection="0">
      <alignment vertical="center"/>
    </xf>
    <xf numFmtId="4" fontId="2" fillId="0" borderId="101"/>
    <xf numFmtId="0" fontId="2" fillId="0" borderId="101">
      <alignment horizontal="right"/>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10" fontId="26" fillId="26" borderId="101" applyNumberFormat="0" applyFill="0" applyBorder="0" applyAlignment="0" applyProtection="0">
      <protection locked="0"/>
    </xf>
    <xf numFmtId="4" fontId="2" fillId="0" borderId="101"/>
    <xf numFmtId="0" fontId="2" fillId="0" borderId="101">
      <alignment horizontal="right"/>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10" fontId="28" fillId="29" borderId="101" applyNumberFormat="0" applyBorder="0" applyAlignment="0" applyProtection="0"/>
    <xf numFmtId="4" fontId="2" fillId="0" borderId="101"/>
    <xf numFmtId="0" fontId="50" fillId="0" borderId="100" applyNumberFormat="0" applyFill="0" applyAlignment="0" applyProtection="0"/>
    <xf numFmtId="0" fontId="2" fillId="0" borderId="101">
      <alignment horizontal="right"/>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42" fillId="41" borderId="102" applyNumberFormat="0" applyProtection="0">
      <alignment horizontal="left" vertical="center" indent="1"/>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6" fillId="5" borderId="99" applyNumberFormat="0" applyProtection="0">
      <alignment horizontal="left" vertical="center" indent="1"/>
    </xf>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10" fontId="26" fillId="26" borderId="101" applyNumberFormat="0" applyFill="0" applyBorder="0" applyAlignment="0" applyProtection="0">
      <protection locked="0"/>
    </xf>
    <xf numFmtId="0" fontId="3" fillId="31" borderId="104" applyNumberFormat="0" applyFont="0" applyAlignment="0" applyProtection="0"/>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4" fontId="6" fillId="3" borderId="102" applyNumberFormat="0" applyProtection="0">
      <alignment vertical="center"/>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0" fontId="20" fillId="24" borderId="103" applyNumberFormat="0" applyAlignment="0" applyProtection="0"/>
    <xf numFmtId="0" fontId="38" fillId="24" borderId="102" applyNumberFormat="0" applyAlignment="0" applyProtection="0"/>
    <xf numFmtId="0" fontId="2" fillId="4" borderId="102" applyNumberFormat="0" applyProtection="0">
      <alignment horizontal="left" vertical="center" indent="1"/>
    </xf>
    <xf numFmtId="0" fontId="50" fillId="0" borderId="100" applyNumberFormat="0" applyFill="0" applyAlignment="0" applyProtection="0"/>
    <xf numFmtId="0" fontId="38" fillId="24" borderId="102" applyNumberFormat="0" applyAlignment="0" applyProtection="0"/>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4" fontId="6" fillId="29" borderId="102" applyNumberFormat="0" applyProtection="0">
      <alignmen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8" borderId="102" applyNumberFormat="0" applyProtection="0">
      <alignment horizontal="right" vertical="center"/>
    </xf>
    <xf numFmtId="4" fontId="6" fillId="34" borderId="102" applyNumberFormat="0" applyProtection="0">
      <alignment horizontal="right" vertical="center"/>
    </xf>
    <xf numFmtId="4" fontId="6" fillId="3" borderId="102" applyNumberFormat="0" applyProtection="0">
      <alignment horizontal="left" vertical="center" indent="1"/>
    </xf>
    <xf numFmtId="0" fontId="38" fillId="24" borderId="102" applyNumberFormat="0" applyAlignment="0" applyProtection="0"/>
    <xf numFmtId="0" fontId="20" fillId="24" borderId="103" applyNumberFormat="0" applyAlignment="0" applyProtection="0"/>
    <xf numFmtId="175" fontId="2" fillId="3" borderId="101" applyNumberFormat="0" applyFont="0" applyAlignment="0">
      <protection locked="0"/>
    </xf>
    <xf numFmtId="0" fontId="3" fillId="31" borderId="104" applyNumberFormat="0" applyFont="0" applyAlignment="0" applyProtection="0"/>
    <xf numFmtId="0" fontId="38" fillId="24" borderId="102" applyNumberFormat="0" applyAlignment="0" applyProtection="0"/>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0" borderId="102" applyNumberFormat="0" applyProtection="0">
      <alignment horizontal="right" vertical="center"/>
    </xf>
    <xf numFmtId="4" fontId="41" fillId="5" borderId="102" applyNumberFormat="0" applyProtection="0">
      <alignment horizontal="righ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27"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0" fontId="2" fillId="0" borderId="102" applyNumberFormat="0" applyProtection="0">
      <alignment horizontal="left" vertical="center"/>
    </xf>
    <xf numFmtId="0" fontId="3" fillId="31" borderId="104" applyNumberFormat="0" applyFont="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50" fillId="0" borderId="100" applyNumberFormat="0" applyFill="0" applyAlignment="0" applyProtection="0"/>
    <xf numFmtId="0" fontId="52" fillId="11" borderId="103" applyNumberFormat="0" applyAlignment="0" applyProtection="0"/>
    <xf numFmtId="0" fontId="2" fillId="4" borderId="102" applyNumberFormat="0" applyProtection="0">
      <alignment horizontal="left" vertical="center" indent="1"/>
    </xf>
    <xf numFmtId="4" fontId="44" fillId="5" borderId="102" applyNumberFormat="0" applyProtection="0">
      <alignment horizontal="left" vertical="center" indent="1"/>
    </xf>
    <xf numFmtId="4" fontId="6" fillId="3" borderId="102"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4" fontId="6" fillId="5" borderId="99"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5" borderId="102" applyNumberFormat="0" applyProtection="0">
      <alignment horizontal="right" vertical="center"/>
    </xf>
    <xf numFmtId="4" fontId="41"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50" fillId="0" borderId="100" applyNumberFormat="0" applyFill="0" applyAlignment="0" applyProtection="0"/>
    <xf numFmtId="0" fontId="2" fillId="0" borderId="101"/>
    <xf numFmtId="0" fontId="3" fillId="31" borderId="104" applyNumberFormat="0" applyFont="0" applyAlignment="0" applyProtection="0"/>
    <xf numFmtId="0" fontId="50" fillId="0" borderId="100" applyNumberFormat="0" applyFill="0" applyAlignment="0" applyProtection="0"/>
    <xf numFmtId="0" fontId="50" fillId="0" borderId="100" applyNumberFormat="0" applyFill="0" applyAlignment="0" applyProtection="0"/>
    <xf numFmtId="175" fontId="2" fillId="3" borderId="101" applyNumberFormat="0" applyFont="0" applyAlignment="0">
      <protection locked="0"/>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4" fontId="44" fillId="5"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0" fontId="52" fillId="11" borderId="103" applyNumberFormat="0" applyAlignment="0" applyProtection="0"/>
    <xf numFmtId="4" fontId="6" fillId="0" borderId="102" applyNumberFormat="0" applyProtection="0">
      <alignment horizontal="right" vertical="center"/>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4" fontId="42" fillId="41" borderId="102" applyNumberFormat="0" applyProtection="0">
      <alignment horizontal="left" vertical="center" indent="1"/>
    </xf>
    <xf numFmtId="4" fontId="6" fillId="37" borderId="102" applyNumberFormat="0" applyProtection="0">
      <alignment horizontal="right" vertical="center"/>
    </xf>
    <xf numFmtId="4" fontId="6" fillId="33" borderId="102" applyNumberFormat="0" applyProtection="0">
      <alignment horizontal="right" vertical="center"/>
    </xf>
    <xf numFmtId="0" fontId="3" fillId="31" borderId="104" applyNumberFormat="0" applyFont="0" applyAlignment="0" applyProtection="0"/>
    <xf numFmtId="0" fontId="2" fillId="4"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4" fontId="41" fillId="3" borderId="102" applyNumberFormat="0" applyProtection="0">
      <alignment vertical="center"/>
    </xf>
    <xf numFmtId="4" fontId="6" fillId="32" borderId="102" applyNumberFormat="0" applyProtection="0">
      <alignment horizontal="right" vertical="center"/>
    </xf>
    <xf numFmtId="4" fontId="6" fillId="36" borderId="102" applyNumberFormat="0" applyProtection="0">
      <alignment horizontal="right" vertical="center"/>
    </xf>
    <xf numFmtId="4" fontId="6" fillId="40"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50" fillId="0" borderId="100" applyNumberFormat="0" applyFill="0" applyAlignment="0" applyProtection="0"/>
    <xf numFmtId="4" fontId="6" fillId="0" borderId="102" applyNumberFormat="0" applyProtection="0">
      <alignment horizontal="right" vertical="center"/>
    </xf>
    <xf numFmtId="0" fontId="52" fillId="11" borderId="103" applyNumberFormat="0" applyAlignment="0" applyProtection="0"/>
    <xf numFmtId="0" fontId="38" fillId="24" borderId="102" applyNumberFormat="0" applyAlignment="0" applyProtection="0"/>
    <xf numFmtId="0" fontId="50" fillId="0" borderId="100" applyNumberFormat="0" applyFill="0" applyAlignment="0" applyProtection="0"/>
    <xf numFmtId="0" fontId="2" fillId="0" borderId="101">
      <alignment horizontal="right"/>
    </xf>
    <xf numFmtId="4" fontId="44" fillId="43"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6" fillId="3" borderId="102" applyNumberFormat="0" applyProtection="0">
      <alignment vertical="center"/>
    </xf>
    <xf numFmtId="0" fontId="2" fillId="4" borderId="102" applyNumberFormat="0" applyProtection="0">
      <alignment horizontal="left" vertical="center" indent="1"/>
    </xf>
    <xf numFmtId="4" fontId="6" fillId="35" borderId="102" applyNumberFormat="0" applyProtection="0">
      <alignment horizontal="right" vertical="center"/>
    </xf>
    <xf numFmtId="4" fontId="6" fillId="39"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4" fontId="41" fillId="5" borderId="102" applyNumberFormat="0" applyProtection="0">
      <alignment horizontal="right" vertical="center"/>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4" fontId="44" fillId="43" borderId="102" applyNumberFormat="0" applyProtection="0">
      <alignment horizontal="left" vertical="center" indent="1"/>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175" fontId="2" fillId="3" borderId="101" applyNumberFormat="0" applyFont="0" applyAlignment="0">
      <protection locked="0"/>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0" fontId="50" fillId="0" borderId="100" applyNumberFormat="0" applyFill="0" applyAlignment="0" applyProtection="0"/>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50" fillId="0" borderId="100" applyNumberFormat="0" applyFill="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98" applyNumberFormat="0" applyFill="0" applyAlignment="0" applyProtection="0"/>
    <xf numFmtId="4" fontId="44" fillId="5" borderId="102" applyNumberFormat="0" applyProtection="0">
      <alignment horizontal="left" vertical="center" indent="1"/>
    </xf>
    <xf numFmtId="4" fontId="41" fillId="29" borderId="102" applyNumberFormat="0" applyProtection="0">
      <alignment vertical="center"/>
    </xf>
    <xf numFmtId="0" fontId="2" fillId="43" borderId="102" applyNumberFormat="0" applyProtection="0">
      <alignment horizontal="left" vertical="center" indent="1"/>
    </xf>
    <xf numFmtId="0" fontId="2" fillId="4" borderId="102" applyNumberFormat="0" applyProtection="0">
      <alignment horizontal="left" vertical="center" indent="1"/>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0" fontId="50" fillId="0" borderId="100" applyNumberFormat="0" applyFill="0" applyAlignment="0" applyProtection="0"/>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98" applyNumberFormat="0" applyFill="0" applyAlignment="0" applyProtection="0"/>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0" borderId="102" applyNumberFormat="0" applyProtection="0">
      <alignment horizontal="right" vertical="center"/>
    </xf>
    <xf numFmtId="4" fontId="6" fillId="0" borderId="102" applyNumberFormat="0" applyProtection="0">
      <alignment horizontal="right" vertical="center"/>
    </xf>
    <xf numFmtId="4" fontId="41"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38" fillId="24" borderId="102" applyNumberForma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6" fillId="0" borderId="102" applyNumberFormat="0" applyProtection="0">
      <alignment horizontal="right" vertical="center"/>
    </xf>
    <xf numFmtId="0" fontId="2" fillId="0" borderId="102" applyNumberFormat="0" applyProtection="0">
      <alignment horizontal="left" vertical="center"/>
    </xf>
    <xf numFmtId="0" fontId="50" fillId="0" borderId="100" applyNumberFormat="0" applyFill="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4" fontId="2" fillId="0" borderId="101"/>
    <xf numFmtId="0" fontId="2" fillId="0" borderId="101">
      <alignment horizontal="right"/>
    </xf>
    <xf numFmtId="4" fontId="2" fillId="0" borderId="101"/>
    <xf numFmtId="0" fontId="2" fillId="0" borderId="101">
      <alignment horizontal="right"/>
    </xf>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98" applyNumberFormat="0" applyFill="0" applyAlignment="0" applyProtection="0"/>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0" borderId="102" applyNumberFormat="0" applyProtection="0">
      <alignment horizontal="right" vertical="center"/>
    </xf>
    <xf numFmtId="4" fontId="6" fillId="0" borderId="102" applyNumberFormat="0" applyProtection="0">
      <alignment horizontal="right" vertical="center"/>
    </xf>
    <xf numFmtId="4" fontId="41"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38" fillId="24" borderId="102" applyNumberForma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3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3" fillId="31" borderId="104" applyNumberFormat="0" applyFont="0" applyAlignment="0" applyProtection="0"/>
    <xf numFmtId="0" fontId="20" fillId="24" borderId="103" applyNumberFormat="0" applyAlignment="0" applyProtection="0"/>
    <xf numFmtId="4" fontId="6" fillId="39" borderId="102" applyNumberFormat="0" applyProtection="0">
      <alignment horizontal="right" vertical="center"/>
    </xf>
    <xf numFmtId="4" fontId="6" fillId="43"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0" fontId="2" fillId="0" borderId="102" applyNumberFormat="0" applyProtection="0">
      <alignment horizontal="left" vertical="center"/>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6" fillId="39" borderId="102" applyNumberFormat="0" applyProtection="0">
      <alignment horizontal="right" vertical="center"/>
    </xf>
    <xf numFmtId="0" fontId="2" fillId="4" borderId="102" applyNumberFormat="0" applyProtection="0">
      <alignment horizontal="left" vertical="center" indent="1"/>
    </xf>
    <xf numFmtId="175" fontId="2" fillId="3" borderId="101" applyNumberFormat="0" applyFont="0" applyAlignment="0">
      <protection locked="0"/>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4" fontId="42" fillId="41" borderId="102" applyNumberFormat="0" applyProtection="0">
      <alignment horizontal="left" vertical="center" indent="1"/>
    </xf>
    <xf numFmtId="4" fontId="6" fillId="32" borderId="102" applyNumberFormat="0" applyProtection="0">
      <alignment horizontal="right" vertical="center"/>
    </xf>
    <xf numFmtId="0" fontId="3" fillId="31" borderId="104" applyNumberFormat="0" applyFont="0" applyAlignment="0" applyProtection="0"/>
    <xf numFmtId="0" fontId="38" fillId="24" borderId="102" applyNumberFormat="0" applyAlignment="0" applyProtection="0"/>
    <xf numFmtId="4" fontId="46" fillId="5" borderId="102" applyNumberFormat="0" applyProtection="0">
      <alignment horizontal="right" vertical="center"/>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80" fillId="0" borderId="98" applyNumberFormat="0" applyFill="0" applyAlignment="0" applyProtection="0"/>
    <xf numFmtId="0" fontId="2" fillId="4" borderId="102" applyNumberFormat="0" applyProtection="0">
      <alignment horizontal="left" vertical="center" indent="1"/>
    </xf>
    <xf numFmtId="4" fontId="44" fillId="43" borderId="102" applyNumberFormat="0" applyProtection="0">
      <alignment horizontal="left" vertical="center" indent="1"/>
    </xf>
    <xf numFmtId="0" fontId="20" fillId="24" borderId="103" applyNumberFormat="0" applyAlignment="0" applyProtection="0"/>
    <xf numFmtId="0" fontId="20" fillId="24" borderId="103" applyNumberFormat="0" applyAlignment="0" applyProtection="0"/>
    <xf numFmtId="0" fontId="2" fillId="43" borderId="102" applyNumberFormat="0" applyProtection="0">
      <alignment horizontal="left" vertical="center" indent="1"/>
    </xf>
    <xf numFmtId="0" fontId="3" fillId="31" borderId="104" applyNumberFormat="0" applyFont="0" applyAlignment="0" applyProtection="0"/>
    <xf numFmtId="4" fontId="2" fillId="0" borderId="101"/>
    <xf numFmtId="4" fontId="2" fillId="0" borderId="101"/>
    <xf numFmtId="0" fontId="2" fillId="0" borderId="101">
      <alignment horizontal="right"/>
    </xf>
    <xf numFmtId="0" fontId="29" fillId="0" borderId="105">
      <alignment horizontal="left" vertical="center"/>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50" fillId="0" borderId="100" applyNumberFormat="0" applyFill="0" applyAlignment="0" applyProtection="0"/>
    <xf numFmtId="0" fontId="2" fillId="0" borderId="101">
      <alignment horizontal="right"/>
    </xf>
    <xf numFmtId="4" fontId="44" fillId="5" borderId="102" applyNumberFormat="0" applyProtection="0">
      <alignment horizontal="left" vertical="center" indent="1"/>
    </xf>
    <xf numFmtId="0" fontId="2" fillId="0" borderId="101">
      <alignment horizontal="right"/>
    </xf>
    <xf numFmtId="10" fontId="26" fillId="26" borderId="101" applyNumberFormat="0" applyFill="0" applyBorder="0" applyAlignment="0" applyProtection="0">
      <protection locked="0"/>
    </xf>
    <xf numFmtId="0" fontId="2" fillId="27" borderId="102" applyNumberFormat="0" applyProtection="0">
      <alignment horizontal="left" vertical="center" indent="1"/>
    </xf>
    <xf numFmtId="0" fontId="3" fillId="31" borderId="104" applyNumberFormat="0" applyFont="0" applyAlignment="0" applyProtection="0"/>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2" fillId="0" borderId="101"/>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2" fillId="0" borderId="101">
      <alignment horizontal="right"/>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4" fontId="6" fillId="5" borderId="102" applyNumberFormat="0" applyProtection="0">
      <alignment horizontal="left" vertical="center" indent="1"/>
    </xf>
    <xf numFmtId="0" fontId="2" fillId="0" borderId="102" applyNumberFormat="0" applyProtection="0">
      <alignment horizontal="left" vertical="center"/>
    </xf>
    <xf numFmtId="0" fontId="2" fillId="27" borderId="102" applyNumberFormat="0" applyProtection="0">
      <alignment horizontal="left" vertical="center" indent="1"/>
    </xf>
    <xf numFmtId="0" fontId="2" fillId="31" borderId="104" applyNumberFormat="0" applyFont="0" applyAlignment="0" applyProtection="0"/>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0" fontId="73" fillId="11" borderId="103" applyNumberForma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38" fillId="24" borderId="102"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2" fillId="44" borderId="102" applyNumberFormat="0" applyProtection="0">
      <alignment horizontal="left" vertical="center" indent="1"/>
    </xf>
    <xf numFmtId="0" fontId="20" fillId="24" borderId="103" applyNumberFormat="0" applyAlignment="0" applyProtection="0"/>
    <xf numFmtId="4" fontId="6" fillId="0" borderId="102" applyNumberFormat="0" applyProtection="0">
      <alignment horizontal="right" vertical="center"/>
    </xf>
    <xf numFmtId="0" fontId="2" fillId="44" borderId="102" applyNumberFormat="0" applyProtection="0">
      <alignment horizontal="left" vertical="center" indent="1"/>
    </xf>
    <xf numFmtId="4" fontId="6" fillId="36" borderId="102" applyNumberFormat="0" applyProtection="0">
      <alignment horizontal="right" vertical="center"/>
    </xf>
    <xf numFmtId="0" fontId="50" fillId="0" borderId="100" applyNumberFormat="0" applyFill="0" applyAlignment="0" applyProtection="0"/>
    <xf numFmtId="0" fontId="50" fillId="0" borderId="100" applyNumberFormat="0" applyFill="0" applyAlignment="0" applyProtection="0"/>
    <xf numFmtId="4" fontId="6" fillId="5" borderId="102" applyNumberFormat="0" applyProtection="0">
      <alignment horizontal="right" vertical="center"/>
    </xf>
    <xf numFmtId="0" fontId="2" fillId="31" borderId="104" applyNumberFormat="0" applyFont="0" applyAlignment="0" applyProtection="0"/>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0" fillId="24" borderId="103" applyNumberFormat="0" applyAlignment="0" applyProtection="0"/>
    <xf numFmtId="0" fontId="50" fillId="0" borderId="100" applyNumberFormat="0" applyFill="0" applyAlignment="0" applyProtection="0"/>
    <xf numFmtId="0" fontId="29" fillId="0" borderId="105">
      <alignment horizontal="left" vertical="center"/>
    </xf>
    <xf numFmtId="0" fontId="50" fillId="0" borderId="100" applyNumberFormat="0" applyFill="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20" fillId="24" borderId="103" applyNumberFormat="0" applyAlignment="0" applyProtection="0"/>
    <xf numFmtId="0" fontId="73" fillId="11" borderId="103" applyNumberFormat="0" applyAlignment="0" applyProtection="0"/>
    <xf numFmtId="0" fontId="73" fillId="11" borderId="103" applyNumberForma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0" borderId="102" applyNumberFormat="0" applyProtection="0">
      <alignment horizontal="left" vertical="center"/>
    </xf>
    <xf numFmtId="0" fontId="29" fillId="0" borderId="105">
      <alignment horizontal="left" vertical="center"/>
    </xf>
    <xf numFmtId="4" fontId="6" fillId="5" borderId="99" applyNumberFormat="0" applyProtection="0">
      <alignment horizontal="left" vertical="center" indent="1"/>
    </xf>
    <xf numFmtId="0" fontId="2" fillId="0" borderId="102" applyNumberFormat="0" applyProtection="0">
      <alignment horizontal="left" vertical="center"/>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4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1"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9"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80" fillId="0" borderId="98" applyNumberFormat="0" applyFill="0" applyAlignment="0" applyProtection="0"/>
    <xf numFmtId="4" fontId="44" fillId="43" borderId="102" applyNumberFormat="0" applyProtection="0">
      <alignment horizontal="left" vertical="center" indent="1"/>
    </xf>
    <xf numFmtId="4" fontId="6" fillId="0" borderId="102" applyNumberFormat="0" applyProtection="0">
      <alignment horizontal="right" vertical="center"/>
    </xf>
    <xf numFmtId="0" fontId="2" fillId="4" borderId="102" applyNumberFormat="0" applyProtection="0">
      <alignment horizontal="left" vertical="center" indent="1"/>
    </xf>
    <xf numFmtId="0" fontId="20" fillId="24" borderId="103" applyNumberFormat="0" applyAlignment="0" applyProtection="0"/>
    <xf numFmtId="0" fontId="38" fillId="24" borderId="102" applyNumberFormat="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66" fillId="49" borderId="103" applyNumberFormat="0" applyAlignment="0" applyProtection="0"/>
    <xf numFmtId="0" fontId="76" fillId="49" borderId="102" applyNumberFormat="0" applyAlignment="0" applyProtection="0"/>
    <xf numFmtId="4" fontId="6" fillId="43" borderId="102" applyNumberFormat="0" applyProtection="0">
      <alignment horizontal="left" vertical="center" indent="1"/>
    </xf>
    <xf numFmtId="4" fontId="41" fillId="5" borderId="102" applyNumberFormat="0" applyProtection="0">
      <alignment horizontal="right" vertical="center"/>
    </xf>
    <xf numFmtId="4" fontId="6"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8" borderId="102" applyNumberFormat="0" applyProtection="0">
      <alignment horizontal="right" vertical="center"/>
    </xf>
    <xf numFmtId="4" fontId="6" fillId="3" borderId="102" applyNumberFormat="0" applyProtection="0">
      <alignment horizontal="left" vertical="center" indent="1"/>
    </xf>
    <xf numFmtId="0" fontId="38" fillId="24" borderId="102" applyNumberFormat="0" applyAlignment="0" applyProtection="0"/>
    <xf numFmtId="0" fontId="2" fillId="0" borderId="102" applyNumberFormat="0" applyProtection="0">
      <alignment horizontal="left" vertical="center"/>
    </xf>
    <xf numFmtId="0" fontId="22" fillId="31" borderId="103" applyNumberFormat="0" applyFont="0" applyAlignment="0" applyProtection="0"/>
    <xf numFmtId="4" fontId="44" fillId="5" borderId="102" applyNumberFormat="0" applyProtection="0">
      <alignment horizontal="left" vertical="center" indent="1"/>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5" borderId="102" applyNumberFormat="0" applyProtection="0">
      <alignment horizontal="right" vertical="center"/>
    </xf>
    <xf numFmtId="4" fontId="6" fillId="3" borderId="102" applyNumberFormat="0" applyProtection="0">
      <alignment vertical="center"/>
    </xf>
    <xf numFmtId="0" fontId="3" fillId="31" borderId="104" applyNumberFormat="0" applyFont="0" applyAlignment="0" applyProtection="0"/>
    <xf numFmtId="0" fontId="29" fillId="0" borderId="105">
      <alignment horizontal="left" vertical="center"/>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33" borderId="102" applyNumberFormat="0" applyProtection="0">
      <alignment horizontal="right" vertical="center"/>
    </xf>
    <xf numFmtId="0" fontId="50" fillId="0" borderId="100" applyNumberFormat="0" applyFill="0" applyAlignment="0" applyProtection="0"/>
    <xf numFmtId="0" fontId="3" fillId="31" borderId="104" applyNumberFormat="0" applyFont="0" applyAlignment="0" applyProtection="0"/>
    <xf numFmtId="0" fontId="52" fillId="11" borderId="103" applyNumberFormat="0" applyAlignment="0" applyProtection="0"/>
    <xf numFmtId="0" fontId="20" fillId="24" borderId="103" applyNumberFormat="0" applyAlignment="0" applyProtection="0"/>
    <xf numFmtId="4" fontId="6" fillId="5" borderId="99"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27" borderId="102" applyNumberFormat="0" applyProtection="0">
      <alignment horizontal="left" vertical="center" indent="1"/>
    </xf>
    <xf numFmtId="0" fontId="29" fillId="0" borderId="105">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52" fillId="11" borderId="103" applyNumberFormat="0" applyAlignment="0" applyProtection="0"/>
    <xf numFmtId="4" fontId="6" fillId="32" borderId="102" applyNumberFormat="0" applyProtection="0">
      <alignment horizontal="right" vertical="center"/>
    </xf>
    <xf numFmtId="0" fontId="3" fillId="31" borderId="104" applyNumberFormat="0" applyFont="0" applyAlignment="0" applyProtection="0"/>
    <xf numFmtId="4" fontId="6" fillId="34" borderId="102" applyNumberFormat="0" applyProtection="0">
      <alignment horizontal="right" vertical="center"/>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0" fontId="3" fillId="31" borderId="104" applyNumberFormat="0" applyFont="0" applyAlignment="0" applyProtection="0"/>
    <xf numFmtId="0" fontId="50" fillId="0" borderId="100" applyNumberFormat="0" applyFill="0" applyAlignment="0" applyProtection="0"/>
    <xf numFmtId="0" fontId="52" fillId="11" borderId="103" applyNumberFormat="0" applyAlignment="0" applyProtection="0"/>
    <xf numFmtId="0" fontId="52" fillId="11" borderId="103" applyNumberFormat="0" applyAlignment="0" applyProtection="0"/>
    <xf numFmtId="4" fontId="44" fillId="43" borderId="102" applyNumberFormat="0" applyProtection="0">
      <alignment horizontal="left" vertical="center" indent="1"/>
    </xf>
    <xf numFmtId="0" fontId="50" fillId="0" borderId="100" applyNumberFormat="0" applyFill="0" applyAlignment="0" applyProtection="0"/>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52" fillId="11" borderId="103" applyNumberFormat="0" applyAlignment="0" applyProtection="0"/>
    <xf numFmtId="0" fontId="2" fillId="0" borderId="102" applyNumberFormat="0" applyProtection="0">
      <alignment horizontal="lef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0" borderId="102" applyNumberFormat="0" applyProtection="0">
      <alignment horizontal="left" vertical="center"/>
    </xf>
    <xf numFmtId="0" fontId="2"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80" fillId="0" borderId="98" applyNumberFormat="0" applyFill="0" applyAlignment="0" applyProtection="0"/>
    <xf numFmtId="4" fontId="6" fillId="5" borderId="102" applyNumberFormat="0" applyProtection="0">
      <alignment horizontal="left" vertical="center" indent="1"/>
    </xf>
    <xf numFmtId="4" fontId="6" fillId="5" borderId="102" applyNumberFormat="0" applyProtection="0">
      <alignment horizontal="righ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40" borderId="102" applyNumberFormat="0" applyProtection="0">
      <alignment horizontal="right" vertical="center"/>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52" fillId="11" borderId="103" applyNumberFormat="0" applyAlignment="0" applyProtection="0"/>
    <xf numFmtId="4" fontId="6" fillId="36" borderId="102" applyNumberFormat="0" applyProtection="0">
      <alignment horizontal="right" vertical="center"/>
    </xf>
    <xf numFmtId="0" fontId="3" fillId="31" borderId="104" applyNumberFormat="0" applyFont="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7" borderId="102" applyNumberFormat="0" applyProtection="0">
      <alignment horizontal="right" vertical="center"/>
    </xf>
    <xf numFmtId="4" fontId="41" fillId="3" borderId="102" applyNumberFormat="0" applyProtection="0">
      <alignmen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42" fillId="41" borderId="102" applyNumberFormat="0" applyProtection="0">
      <alignment horizontal="left" vertical="center" indent="1"/>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0" fontId="2" fillId="31" borderId="104" applyNumberFormat="0" applyFont="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4" fontId="6" fillId="0" borderId="102" applyNumberFormat="0" applyProtection="0">
      <alignment horizontal="right" vertical="center"/>
    </xf>
    <xf numFmtId="4" fontId="6" fillId="3" borderId="102" applyNumberFormat="0" applyProtection="0">
      <alignment vertical="center"/>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0" fontId="20" fillId="24" borderId="103" applyNumberFormat="0" applyAlignment="0" applyProtection="0"/>
    <xf numFmtId="0" fontId="38" fillId="24" borderId="102" applyNumberFormat="0" applyAlignment="0" applyProtection="0"/>
    <xf numFmtId="0" fontId="2" fillId="4" borderId="102" applyNumberFormat="0" applyProtection="0">
      <alignment horizontal="left" vertical="center" indent="1"/>
    </xf>
    <xf numFmtId="0" fontId="50" fillId="0" borderId="100" applyNumberFormat="0" applyFill="0" applyAlignment="0" applyProtection="0"/>
    <xf numFmtId="0" fontId="38" fillId="24" borderId="102" applyNumberFormat="0" applyAlignment="0" applyProtection="0"/>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4" fontId="6" fillId="29" borderId="102" applyNumberFormat="0" applyProtection="0">
      <alignmen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8" borderId="102" applyNumberFormat="0" applyProtection="0">
      <alignment horizontal="right" vertical="center"/>
    </xf>
    <xf numFmtId="4" fontId="6" fillId="34" borderId="102" applyNumberFormat="0" applyProtection="0">
      <alignment horizontal="right" vertical="center"/>
    </xf>
    <xf numFmtId="4" fontId="6" fillId="3" borderId="102" applyNumberFormat="0" applyProtection="0">
      <alignment horizontal="left" vertical="center" indent="1"/>
    </xf>
    <xf numFmtId="0" fontId="38" fillId="24" borderId="102" applyNumberFormat="0" applyAlignment="0" applyProtection="0"/>
    <xf numFmtId="0" fontId="20" fillId="24" borderId="103" applyNumberFormat="0" applyAlignment="0" applyProtection="0"/>
    <xf numFmtId="0" fontId="29" fillId="0" borderId="105">
      <alignment horizontal="left" vertical="center"/>
    </xf>
    <xf numFmtId="0" fontId="3" fillId="31" borderId="104" applyNumberFormat="0" applyFont="0" applyAlignment="0" applyProtection="0"/>
    <xf numFmtId="0" fontId="38" fillId="24" borderId="102" applyNumberFormat="0" applyAlignment="0" applyProtection="0"/>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0" borderId="102" applyNumberFormat="0" applyProtection="0">
      <alignment horizontal="right" vertical="center"/>
    </xf>
    <xf numFmtId="4" fontId="41" fillId="5" borderId="102" applyNumberFormat="0" applyProtection="0">
      <alignment horizontal="righ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27"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0" fontId="2" fillId="0" borderId="102" applyNumberFormat="0" applyProtection="0">
      <alignment horizontal="left" vertical="center"/>
    </xf>
    <xf numFmtId="0" fontId="3" fillId="31" borderId="104" applyNumberFormat="0" applyFont="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10" fontId="26" fillId="26" borderId="101" applyNumberFormat="0" applyFill="0" applyBorder="0" applyAlignment="0" applyProtection="0">
      <protection locked="0"/>
    </xf>
    <xf numFmtId="0" fontId="2" fillId="4" borderId="102" applyNumberFormat="0" applyProtection="0">
      <alignment horizontal="left" vertical="center" indent="1"/>
    </xf>
    <xf numFmtId="0" fontId="2" fillId="0" borderId="101">
      <alignment horizontal="right"/>
    </xf>
    <xf numFmtId="4" fontId="6" fillId="37" borderId="102" applyNumberFormat="0" applyProtection="0">
      <alignment horizontal="right" vertical="center"/>
    </xf>
    <xf numFmtId="0" fontId="3" fillId="31" borderId="104" applyNumberFormat="0" applyFont="0" applyAlignment="0" applyProtection="0"/>
    <xf numFmtId="0" fontId="50" fillId="0" borderId="100" applyNumberFormat="0" applyFill="0" applyAlignment="0" applyProtection="0"/>
    <xf numFmtId="0" fontId="52" fillId="11" borderId="103" applyNumberFormat="0" applyAlignment="0" applyProtection="0"/>
    <xf numFmtId="0" fontId="2" fillId="4" borderId="102" applyNumberFormat="0" applyProtection="0">
      <alignment horizontal="left" vertical="center" indent="1"/>
    </xf>
    <xf numFmtId="4" fontId="44" fillId="5" borderId="102" applyNumberFormat="0" applyProtection="0">
      <alignment horizontal="left" vertical="center" indent="1"/>
    </xf>
    <xf numFmtId="4" fontId="6" fillId="3" borderId="102" applyNumberFormat="0" applyProtection="0">
      <alignment horizontal="left" vertical="center" indent="1"/>
    </xf>
    <xf numFmtId="0" fontId="20" fillId="24" borderId="103" applyNumberFormat="0" applyAlignment="0" applyProtection="0"/>
    <xf numFmtId="0" fontId="29" fillId="0" borderId="105">
      <alignment horizontal="left" vertical="center"/>
    </xf>
    <xf numFmtId="0" fontId="3" fillId="31" borderId="104" applyNumberFormat="0" applyFont="0" applyAlignment="0" applyProtection="0"/>
    <xf numFmtId="0" fontId="38" fillId="24" borderId="102" applyNumberFormat="0" applyAlignment="0" applyProtection="0"/>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5" borderId="102" applyNumberFormat="0" applyProtection="0">
      <alignment horizontal="right" vertical="center"/>
    </xf>
    <xf numFmtId="4" fontId="41"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50" fillId="0" borderId="100" applyNumberFormat="0" applyFill="0" applyAlignment="0" applyProtection="0"/>
    <xf numFmtId="0" fontId="3" fillId="31" borderId="104" applyNumberFormat="0" applyFont="0" applyAlignment="0" applyProtection="0"/>
    <xf numFmtId="0" fontId="50" fillId="0" borderId="100" applyNumberFormat="0" applyFill="0" applyAlignment="0" applyProtection="0"/>
    <xf numFmtId="0" fontId="50" fillId="0" borderId="100" applyNumberFormat="0" applyFill="0" applyAlignment="0" applyProtection="0"/>
    <xf numFmtId="4" fontId="44" fillId="5" borderId="102" applyNumberFormat="0" applyProtection="0">
      <alignment horizontal="left" vertical="center" indent="1"/>
    </xf>
    <xf numFmtId="4" fontId="44" fillId="43"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4" fontId="44" fillId="5"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0" fontId="52" fillId="11" borderId="103" applyNumberFormat="0" applyAlignment="0" applyProtection="0"/>
    <xf numFmtId="4" fontId="6" fillId="0" borderId="102" applyNumberFormat="0" applyProtection="0">
      <alignment horizontal="right" vertical="center"/>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4" fontId="42" fillId="41" borderId="102" applyNumberFormat="0" applyProtection="0">
      <alignment horizontal="left" vertical="center" indent="1"/>
    </xf>
    <xf numFmtId="4" fontId="6" fillId="37" borderId="102" applyNumberFormat="0" applyProtection="0">
      <alignment horizontal="right" vertical="center"/>
    </xf>
    <xf numFmtId="4" fontId="6" fillId="33" borderId="102" applyNumberFormat="0" applyProtection="0">
      <alignment horizontal="right" vertical="center"/>
    </xf>
    <xf numFmtId="0" fontId="3" fillId="31" borderId="104" applyNumberFormat="0" applyFont="0" applyAlignment="0" applyProtection="0"/>
    <xf numFmtId="0" fontId="2" fillId="4"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4" fontId="41" fillId="3" borderId="102" applyNumberFormat="0" applyProtection="0">
      <alignment vertical="center"/>
    </xf>
    <xf numFmtId="4" fontId="6" fillId="32" borderId="102" applyNumberFormat="0" applyProtection="0">
      <alignment horizontal="right" vertical="center"/>
    </xf>
    <xf numFmtId="4" fontId="6" fillId="36" borderId="102" applyNumberFormat="0" applyProtection="0">
      <alignment horizontal="right" vertical="center"/>
    </xf>
    <xf numFmtId="4" fontId="6" fillId="40"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50" fillId="0" borderId="100" applyNumberFormat="0" applyFill="0" applyAlignment="0" applyProtection="0"/>
    <xf numFmtId="4" fontId="6" fillId="0" borderId="102" applyNumberFormat="0" applyProtection="0">
      <alignment horizontal="right" vertical="center"/>
    </xf>
    <xf numFmtId="0" fontId="52" fillId="11" borderId="103" applyNumberFormat="0" applyAlignment="0" applyProtection="0"/>
    <xf numFmtId="0" fontId="38" fillId="24" borderId="102" applyNumberFormat="0" applyAlignment="0" applyProtection="0"/>
    <xf numFmtId="0" fontId="50" fillId="0" borderId="100" applyNumberFormat="0" applyFill="0" applyAlignment="0" applyProtection="0"/>
    <xf numFmtId="4" fontId="44" fillId="43"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6" fillId="3" borderId="102" applyNumberFormat="0" applyProtection="0">
      <alignment vertical="center"/>
    </xf>
    <xf numFmtId="0" fontId="2" fillId="4" borderId="102" applyNumberFormat="0" applyProtection="0">
      <alignment horizontal="left" vertical="center" indent="1"/>
    </xf>
    <xf numFmtId="4" fontId="6" fillId="35" borderId="102" applyNumberFormat="0" applyProtection="0">
      <alignment horizontal="right" vertical="center"/>
    </xf>
    <xf numFmtId="4" fontId="6" fillId="39"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4" fontId="41" fillId="5" borderId="102" applyNumberFormat="0" applyProtection="0">
      <alignment horizontal="right" vertical="center"/>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4" fontId="44" fillId="43" borderId="102" applyNumberFormat="0" applyProtection="0">
      <alignment horizontal="left" vertical="center" indent="1"/>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0" fontId="29" fillId="0" borderId="105">
      <alignment horizontal="left" vertical="center"/>
    </xf>
    <xf numFmtId="4" fontId="6" fillId="0" borderId="102" applyNumberFormat="0" applyProtection="0">
      <alignment horizontal="right" vertical="center"/>
    </xf>
    <xf numFmtId="0" fontId="2" fillId="0" borderId="102" applyNumberFormat="0" applyProtection="0">
      <alignment horizontal="left" vertical="center"/>
    </xf>
    <xf numFmtId="0" fontId="50" fillId="0" borderId="100" applyNumberFormat="0" applyFill="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4" fontId="44" fillId="5" borderId="102" applyNumberFormat="0" applyProtection="0">
      <alignment horizontal="left" vertical="center" indent="1"/>
    </xf>
    <xf numFmtId="4" fontId="41" fillId="29" borderId="102" applyNumberFormat="0" applyProtection="0">
      <alignment vertical="center"/>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9" fillId="0" borderId="105">
      <alignment horizontal="left" vertical="center"/>
    </xf>
    <xf numFmtId="0" fontId="2" fillId="4" borderId="102" applyNumberFormat="0" applyProtection="0">
      <alignment horizontal="left" vertical="center" indent="1"/>
    </xf>
    <xf numFmtId="0" fontId="50" fillId="0" borderId="100" applyNumberFormat="0" applyFill="0" applyAlignment="0" applyProtection="0"/>
    <xf numFmtId="0" fontId="20" fillId="24" borderId="103" applyNumberFormat="0" applyAlignment="0" applyProtection="0"/>
    <xf numFmtId="0" fontId="3" fillId="31" borderId="104" applyNumberFormat="0" applyFon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31" borderId="104" applyNumberFormat="0" applyFont="0" applyAlignment="0" applyProtection="0"/>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0" fontId="2" fillId="0" borderId="102" applyNumberFormat="0" applyProtection="0">
      <alignment horizontal="left" vertical="center"/>
    </xf>
    <xf numFmtId="0" fontId="38" fillId="24" borderId="102" applyNumberFormat="0" applyAlignment="0" applyProtection="0"/>
    <xf numFmtId="10" fontId="26" fillId="26" borderId="101" applyNumberFormat="0" applyFill="0" applyBorder="0" applyAlignment="0" applyProtection="0">
      <protection locked="0"/>
    </xf>
    <xf numFmtId="0" fontId="52" fillId="11" borderId="103" applyNumberFormat="0" applyAlignment="0" applyProtection="0"/>
    <xf numFmtId="4" fontId="6" fillId="3" borderId="102" applyNumberFormat="0" applyProtection="0">
      <alignment horizontal="left" vertical="center" indent="1"/>
    </xf>
    <xf numFmtId="0" fontId="3" fillId="31" borderId="104" applyNumberFormat="0" applyFont="0" applyAlignment="0" applyProtection="0"/>
    <xf numFmtId="0" fontId="2" fillId="0" borderId="101">
      <alignment horizontal="right"/>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0" borderId="102" applyNumberFormat="0" applyProtection="0">
      <alignment horizontal="right" vertical="center"/>
    </xf>
    <xf numFmtId="4" fontId="6" fillId="0" borderId="102" applyNumberFormat="0" applyProtection="0">
      <alignment horizontal="right" vertical="center"/>
    </xf>
    <xf numFmtId="4" fontId="41"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31" borderId="104" applyNumberFormat="0" applyFont="0" applyAlignment="0" applyProtection="0"/>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9" fillId="0" borderId="105">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0" fontId="2" fillId="0" borderId="102" applyNumberFormat="0" applyProtection="0">
      <alignment horizontal="left" vertical="center"/>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0" fontId="29" fillId="0" borderId="105">
      <alignment horizontal="left" vertical="center"/>
    </xf>
    <xf numFmtId="4" fontId="6" fillId="0" borderId="102" applyNumberFormat="0" applyProtection="0">
      <alignment horizontal="right" vertical="center"/>
    </xf>
    <xf numFmtId="0" fontId="2" fillId="0" borderId="102" applyNumberFormat="0" applyProtection="0">
      <alignment horizontal="left" vertical="center"/>
    </xf>
    <xf numFmtId="0" fontId="50" fillId="0" borderId="100" applyNumberFormat="0" applyFill="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0" fontId="2" fillId="0" borderId="102" applyNumberFormat="0" applyProtection="0">
      <alignment horizontal="left" vertical="center"/>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0" borderId="102" applyNumberFormat="0" applyProtection="0">
      <alignment horizontal="right" vertical="center"/>
    </xf>
    <xf numFmtId="4" fontId="6" fillId="0" borderId="102" applyNumberFormat="0" applyProtection="0">
      <alignment horizontal="right" vertical="center"/>
    </xf>
    <xf numFmtId="4" fontId="41"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31" borderId="104" applyNumberFormat="0" applyFont="0" applyAlignment="0" applyProtection="0"/>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9" fillId="0" borderId="105">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0" fontId="2" fillId="0" borderId="102" applyNumberFormat="0" applyProtection="0">
      <alignment horizontal="left" vertical="center"/>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0" fontId="3" fillId="2" borderId="101" applyNumberFormat="0" applyAlignment="0">
      <alignment horizontal="left"/>
    </xf>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0" fontId="2" fillId="0" borderId="101">
      <alignment horizontal="right"/>
    </xf>
    <xf numFmtId="0" fontId="2" fillId="0" borderId="101">
      <alignment horizontal="right"/>
    </xf>
    <xf numFmtId="4" fontId="2" fillId="0" borderId="101"/>
    <xf numFmtId="4" fontId="2" fillId="0" borderId="101"/>
    <xf numFmtId="0" fontId="2" fillId="0" borderId="101">
      <alignment horizontal="right"/>
    </xf>
    <xf numFmtId="0" fontId="2" fillId="0" borderId="101">
      <alignment horizontal="right"/>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0" fontId="2" fillId="0" borderId="101">
      <alignment horizontal="right"/>
    </xf>
    <xf numFmtId="4" fontId="2" fillId="0" borderId="101"/>
    <xf numFmtId="0" fontId="2" fillId="0" borderId="101">
      <alignment horizontal="right"/>
    </xf>
    <xf numFmtId="10" fontId="26" fillId="26" borderId="101" applyNumberFormat="0" applyFill="0" applyBorder="0" applyAlignment="0" applyProtection="0">
      <protection locked="0"/>
    </xf>
    <xf numFmtId="4" fontId="2" fillId="0" borderId="101"/>
    <xf numFmtId="0" fontId="2" fillId="0" borderId="101">
      <alignment horizontal="right"/>
    </xf>
    <xf numFmtId="10" fontId="28" fillId="29" borderId="101" applyNumberFormat="0" applyBorder="0" applyAlignment="0" applyProtection="0"/>
    <xf numFmtId="4" fontId="2" fillId="0" borderId="101"/>
    <xf numFmtId="0" fontId="2" fillId="0" borderId="101">
      <alignment horizontal="right"/>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2" fillId="0" borderId="101"/>
    <xf numFmtId="0" fontId="2" fillId="44" borderId="102" applyNumberFormat="0" applyProtection="0">
      <alignment horizontal="left" vertical="center" indent="1"/>
    </xf>
    <xf numFmtId="4" fontId="2" fillId="0" borderId="101"/>
    <xf numFmtId="0" fontId="2" fillId="4" borderId="102" applyNumberFormat="0" applyProtection="0">
      <alignment horizontal="left" vertical="center" indent="1"/>
    </xf>
    <xf numFmtId="0" fontId="2" fillId="0" borderId="101">
      <alignment horizontal="right"/>
    </xf>
    <xf numFmtId="0" fontId="3" fillId="2" borderId="101" applyNumberFormat="0" applyAlignment="0">
      <alignment horizontal="left"/>
    </xf>
    <xf numFmtId="0" fontId="2" fillId="0" borderId="101">
      <alignment horizontal="right"/>
    </xf>
    <xf numFmtId="4" fontId="6" fillId="5"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0" borderId="101"/>
    <xf numFmtId="4" fontId="2" fillId="0" borderId="101"/>
    <xf numFmtId="0" fontId="2" fillId="27" borderId="102" applyNumberFormat="0" applyProtection="0">
      <alignment horizontal="left" vertical="center" indent="1"/>
    </xf>
    <xf numFmtId="175" fontId="2" fillId="3" borderId="101" applyNumberFormat="0" applyFont="0" applyAlignment="0">
      <protection locked="0"/>
    </xf>
    <xf numFmtId="4" fontId="2" fillId="0" borderId="101"/>
    <xf numFmtId="0" fontId="2" fillId="31" borderId="104" applyNumberFormat="0" applyFont="0" applyAlignment="0" applyProtection="0"/>
    <xf numFmtId="0" fontId="2" fillId="27" borderId="102" applyNumberFormat="0" applyProtection="0">
      <alignment horizontal="left" vertical="center" indent="1"/>
    </xf>
    <xf numFmtId="0" fontId="3" fillId="2" borderId="101" applyNumberFormat="0" applyAlignment="0">
      <alignment horizontal="left"/>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44" fillId="5" borderId="102" applyNumberFormat="0" applyProtection="0">
      <alignment horizontal="left" vertical="center" indent="1"/>
    </xf>
    <xf numFmtId="0" fontId="73" fillId="11" borderId="103" applyNumberFormat="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10" fontId="26" fillId="26" borderId="101" applyNumberFormat="0" applyFill="0" applyBorder="0" applyAlignment="0" applyProtection="0">
      <protection locked="0"/>
    </xf>
    <xf numFmtId="0" fontId="2" fillId="0" borderId="101"/>
    <xf numFmtId="0" fontId="2" fillId="0" borderId="102" applyNumberFormat="0" applyProtection="0">
      <alignment horizontal="left" vertical="center"/>
    </xf>
    <xf numFmtId="0" fontId="38" fillId="24" borderId="102" applyNumberFormat="0" applyAlignment="0" applyProtection="0"/>
    <xf numFmtId="175" fontId="2" fillId="3" borderId="101" applyNumberFormat="0" applyFont="0" applyAlignment="0">
      <protection locked="0"/>
    </xf>
    <xf numFmtId="4" fontId="2" fillId="0" borderId="101"/>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31" borderId="104" applyNumberFormat="0" applyFont="0" applyAlignment="0" applyProtection="0"/>
    <xf numFmtId="0" fontId="3" fillId="31" borderId="104" applyNumberFormat="0" applyFont="0" applyAlignment="0" applyProtection="0"/>
    <xf numFmtId="0" fontId="2" fillId="44" borderId="102" applyNumberFormat="0" applyProtection="0">
      <alignment horizontal="left" vertical="center" indent="1"/>
    </xf>
    <xf numFmtId="175" fontId="2" fillId="3" borderId="101" applyNumberFormat="0" applyFont="0" applyAlignment="0">
      <protection locked="0"/>
    </xf>
    <xf numFmtId="0" fontId="20" fillId="24" borderId="103" applyNumberFormat="0" applyAlignment="0" applyProtection="0"/>
    <xf numFmtId="4" fontId="6" fillId="0" borderId="102" applyNumberFormat="0" applyProtection="0">
      <alignment horizontal="right" vertical="center"/>
    </xf>
    <xf numFmtId="0" fontId="2" fillId="44" borderId="102" applyNumberFormat="0" applyProtection="0">
      <alignment horizontal="left" vertical="center" indent="1"/>
    </xf>
    <xf numFmtId="4" fontId="6" fillId="36" borderId="102" applyNumberFormat="0" applyProtection="0">
      <alignment horizontal="right" vertical="center"/>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0" fontId="50" fillId="0" borderId="100" applyNumberFormat="0" applyFill="0" applyAlignment="0" applyProtection="0"/>
    <xf numFmtId="0" fontId="50" fillId="0" borderId="100" applyNumberFormat="0" applyFill="0" applyAlignment="0" applyProtection="0"/>
    <xf numFmtId="175" fontId="2" fillId="3" borderId="101" applyNumberFormat="0" applyFont="0" applyAlignment="0">
      <protection locked="0"/>
    </xf>
    <xf numFmtId="4" fontId="6" fillId="5" borderId="102" applyNumberFormat="0" applyProtection="0">
      <alignment horizontal="right" vertical="center"/>
    </xf>
    <xf numFmtId="4" fontId="2" fillId="0" borderId="101"/>
    <xf numFmtId="0" fontId="2" fillId="31" borderId="104" applyNumberFormat="0" applyFont="0" applyAlignment="0" applyProtection="0"/>
    <xf numFmtId="0" fontId="2" fillId="0" borderId="102" applyNumberFormat="0" applyProtection="0">
      <alignment horizontal="left" vertical="center"/>
    </xf>
    <xf numFmtId="10" fontId="28" fillId="29" borderId="101" applyNumberFormat="0" applyBorder="0" applyAlignment="0" applyProtection="0"/>
    <xf numFmtId="0" fontId="3" fillId="2" borderId="101" applyNumberFormat="0" applyAlignment="0">
      <alignment horizontal="left"/>
    </xf>
    <xf numFmtId="0" fontId="2" fillId="4" borderId="102" applyNumberFormat="0" applyProtection="0">
      <alignment horizontal="left" vertical="center" indent="1"/>
    </xf>
    <xf numFmtId="0" fontId="2" fillId="0" borderId="102" applyNumberFormat="0" applyProtection="0">
      <alignment horizontal="left" vertical="center"/>
    </xf>
    <xf numFmtId="0" fontId="20" fillId="24" borderId="103" applyNumberFormat="0" applyAlignment="0" applyProtection="0"/>
    <xf numFmtId="0" fontId="50" fillId="0" borderId="100" applyNumberFormat="0" applyFill="0" applyAlignment="0" applyProtection="0"/>
    <xf numFmtId="4" fontId="2" fillId="0" borderId="101"/>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50" fillId="0" borderId="100" applyNumberFormat="0" applyFill="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3" fillId="2" borderId="101" applyNumberFormat="0" applyAlignment="0">
      <alignment horizontal="left"/>
    </xf>
    <xf numFmtId="0" fontId="2" fillId="0" borderId="101"/>
    <xf numFmtId="0" fontId="2" fillId="0" borderId="102" applyNumberFormat="0" applyProtection="0">
      <alignment horizontal="left" vertical="center"/>
    </xf>
    <xf numFmtId="0" fontId="3" fillId="31" borderId="104" applyNumberFormat="0" applyFont="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20" fillId="24" borderId="103" applyNumberFormat="0" applyAlignment="0" applyProtection="0"/>
    <xf numFmtId="0" fontId="73" fillId="11" borderId="103" applyNumberFormat="0" applyAlignment="0" applyProtection="0"/>
    <xf numFmtId="0" fontId="73" fillId="11" borderId="103" applyNumberForma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4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1"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9" borderId="102" applyNumberFormat="0" applyProtection="0">
      <alignment horizontal="right" vertical="center"/>
    </xf>
    <xf numFmtId="0" fontId="2" fillId="4" borderId="102" applyNumberFormat="0" applyProtection="0">
      <alignment horizontal="left" vertical="center" indent="1"/>
    </xf>
    <xf numFmtId="0" fontId="2" fillId="0" borderId="101">
      <alignment horizontal="right"/>
    </xf>
    <xf numFmtId="0" fontId="2" fillId="44" borderId="102"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80" fillId="0" borderId="98" applyNumberFormat="0" applyFill="0" applyAlignment="0" applyProtection="0"/>
    <xf numFmtId="4" fontId="44" fillId="43" borderId="102" applyNumberFormat="0" applyProtection="0">
      <alignment horizontal="left" vertical="center" indent="1"/>
    </xf>
    <xf numFmtId="4" fontId="6" fillId="0" borderId="102" applyNumberFormat="0" applyProtection="0">
      <alignment horizontal="right" vertical="center"/>
    </xf>
    <xf numFmtId="0" fontId="2" fillId="4" borderId="102" applyNumberFormat="0" applyProtection="0">
      <alignment horizontal="left" vertical="center" indent="1"/>
    </xf>
    <xf numFmtId="0" fontId="20" fillId="24" borderId="103" applyNumberFormat="0" applyAlignment="0" applyProtection="0"/>
    <xf numFmtId="0" fontId="38" fillId="24" borderId="102" applyNumberFormat="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66" fillId="49" borderId="103" applyNumberFormat="0" applyAlignment="0" applyProtection="0"/>
    <xf numFmtId="0" fontId="76" fillId="49" borderId="102" applyNumberFormat="0" applyAlignment="0" applyProtection="0"/>
    <xf numFmtId="4" fontId="6" fillId="43" borderId="102" applyNumberFormat="0" applyProtection="0">
      <alignment horizontal="left" vertical="center" indent="1"/>
    </xf>
    <xf numFmtId="4" fontId="2" fillId="0" borderId="101"/>
    <xf numFmtId="4" fontId="41" fillId="5" borderId="102" applyNumberFormat="0" applyProtection="0">
      <alignment horizontal="right" vertical="center"/>
    </xf>
    <xf numFmtId="4" fontId="6" fillId="29" borderId="102" applyNumberFormat="0" applyProtection="0">
      <alignment vertical="center"/>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6" fillId="38" borderId="102" applyNumberFormat="0" applyProtection="0">
      <alignment horizontal="right" vertical="center"/>
    </xf>
    <xf numFmtId="4" fontId="6" fillId="3" borderId="102" applyNumberFormat="0" applyProtection="0">
      <alignment horizontal="left" vertical="center" indent="1"/>
    </xf>
    <xf numFmtId="0" fontId="38" fillId="24" borderId="102" applyNumberFormat="0" applyAlignment="0" applyProtection="0"/>
    <xf numFmtId="0" fontId="2" fillId="0" borderId="102" applyNumberFormat="0" applyProtection="0">
      <alignment horizontal="left" vertical="center"/>
    </xf>
    <xf numFmtId="0" fontId="22" fillId="31" borderId="103" applyNumberFormat="0" applyFont="0" applyAlignment="0" applyProtection="0"/>
    <xf numFmtId="4" fontId="44" fillId="5" borderId="102" applyNumberFormat="0" applyProtection="0">
      <alignment horizontal="left" vertical="center" indent="1"/>
    </xf>
    <xf numFmtId="0" fontId="2" fillId="0" borderId="101">
      <alignment horizontal="right"/>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5" borderId="102" applyNumberFormat="0" applyProtection="0">
      <alignment horizontal="right" vertical="center"/>
    </xf>
    <xf numFmtId="4" fontId="6" fillId="3" borderId="102" applyNumberFormat="0" applyProtection="0">
      <alignment vertical="center"/>
    </xf>
    <xf numFmtId="0" fontId="3" fillId="31" borderId="104" applyNumberFormat="0" applyFont="0" applyAlignment="0" applyProtection="0"/>
    <xf numFmtId="4" fontId="6" fillId="5"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6" fillId="33" borderId="102" applyNumberFormat="0" applyProtection="0">
      <alignment horizontal="right" vertical="center"/>
    </xf>
    <xf numFmtId="0" fontId="50" fillId="0" borderId="100" applyNumberFormat="0" applyFill="0" applyAlignment="0" applyProtection="0"/>
    <xf numFmtId="0" fontId="3" fillId="31" borderId="104" applyNumberFormat="0" applyFont="0" applyAlignment="0" applyProtection="0"/>
    <xf numFmtId="0" fontId="52" fillId="11" borderId="103" applyNumberFormat="0" applyAlignment="0" applyProtection="0"/>
    <xf numFmtId="0" fontId="20" fillId="24" borderId="103" applyNumberFormat="0" applyAlignment="0" applyProtection="0"/>
    <xf numFmtId="10" fontId="28" fillId="29" borderId="101" applyNumberFormat="0" applyBorder="0" applyAlignment="0" applyProtection="0"/>
    <xf numFmtId="0" fontId="2" fillId="4" borderId="102" applyNumberFormat="0" applyProtection="0">
      <alignment horizontal="left" vertical="center" indent="1"/>
    </xf>
    <xf numFmtId="0" fontId="2" fillId="0" borderId="102" applyNumberFormat="0" applyProtection="0">
      <alignment horizontal="left" vertical="center"/>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3" fillId="31" borderId="104" applyNumberFormat="0" applyFont="0" applyAlignment="0" applyProtection="0"/>
    <xf numFmtId="0" fontId="52" fillId="11" borderId="103" applyNumberFormat="0" applyAlignment="0" applyProtection="0"/>
    <xf numFmtId="4" fontId="6" fillId="32" borderId="102" applyNumberFormat="0" applyProtection="0">
      <alignment horizontal="right" vertical="center"/>
    </xf>
    <xf numFmtId="0" fontId="3" fillId="31" borderId="104" applyNumberFormat="0" applyFont="0" applyAlignment="0" applyProtection="0"/>
    <xf numFmtId="4" fontId="6" fillId="34" borderId="102" applyNumberFormat="0" applyProtection="0">
      <alignment horizontal="right" vertical="center"/>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0" fontId="3" fillId="31" borderId="104" applyNumberFormat="0" applyFont="0" applyAlignment="0" applyProtection="0"/>
    <xf numFmtId="0" fontId="2" fillId="0" borderId="101"/>
    <xf numFmtId="0" fontId="50" fillId="0" borderId="100" applyNumberFormat="0" applyFill="0" applyAlignment="0" applyProtection="0"/>
    <xf numFmtId="0" fontId="3" fillId="2" borderId="101" applyNumberFormat="0" applyAlignment="0">
      <alignment horizontal="left"/>
    </xf>
    <xf numFmtId="175" fontId="2" fillId="3" borderId="101" applyNumberFormat="0" applyFont="0" applyAlignment="0">
      <protection locked="0"/>
    </xf>
    <xf numFmtId="0" fontId="52" fillId="11" borderId="103" applyNumberFormat="0" applyAlignment="0" applyProtection="0"/>
    <xf numFmtId="0" fontId="52" fillId="11" borderId="103" applyNumberFormat="0" applyAlignment="0" applyProtection="0"/>
    <xf numFmtId="175" fontId="2" fillId="3" borderId="101" applyNumberFormat="0" applyFont="0" applyAlignment="0">
      <protection locked="0"/>
    </xf>
    <xf numFmtId="4" fontId="44" fillId="43" borderId="102" applyNumberFormat="0" applyProtection="0">
      <alignment horizontal="left" vertical="center" indent="1"/>
    </xf>
    <xf numFmtId="0" fontId="2" fillId="0" borderId="101"/>
    <xf numFmtId="175" fontId="2" fillId="3" borderId="101" applyNumberFormat="0" applyFont="0" applyAlignment="0">
      <protection locked="0"/>
    </xf>
    <xf numFmtId="0" fontId="50" fillId="0" borderId="100" applyNumberFormat="0" applyFill="0" applyAlignment="0" applyProtection="0"/>
    <xf numFmtId="175" fontId="2" fillId="3" borderId="101" applyNumberFormat="0" applyFont="0" applyAlignment="0">
      <protection locked="0"/>
    </xf>
    <xf numFmtId="4" fontId="2" fillId="0" borderId="101"/>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52" fillId="11" borderId="103" applyNumberFormat="0" applyAlignment="0" applyProtection="0"/>
    <xf numFmtId="175" fontId="2" fillId="3" borderId="101" applyNumberFormat="0" applyFont="0" applyAlignment="0">
      <protection locked="0"/>
    </xf>
    <xf numFmtId="0" fontId="2" fillId="0" borderId="102" applyNumberFormat="0" applyProtection="0">
      <alignment horizontal="lef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0" borderId="102" applyNumberFormat="0" applyProtection="0">
      <alignment horizontal="left" vertical="center"/>
    </xf>
    <xf numFmtId="0" fontId="2"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80" fillId="0" borderId="98" applyNumberFormat="0" applyFill="0" applyAlignment="0" applyProtection="0"/>
    <xf numFmtId="4" fontId="6" fillId="5" borderId="102" applyNumberFormat="0" applyProtection="0">
      <alignment horizontal="left" vertical="center" indent="1"/>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5" borderId="102" applyNumberFormat="0" applyProtection="0">
      <alignment horizontal="righ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6" fillId="40" borderId="102" applyNumberFormat="0" applyProtection="0">
      <alignment horizontal="right" vertical="center"/>
    </xf>
    <xf numFmtId="0" fontId="2" fillId="43" borderId="102" applyNumberFormat="0" applyProtection="0">
      <alignment horizontal="left" vertical="center" indent="1"/>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102" applyNumberFormat="0" applyProtection="0">
      <alignment horizontal="left" vertical="center" indent="1"/>
    </xf>
    <xf numFmtId="0" fontId="3" fillId="31" borderId="104" applyNumberFormat="0" applyFont="0" applyAlignment="0" applyProtection="0"/>
    <xf numFmtId="0" fontId="2" fillId="0" borderId="101"/>
    <xf numFmtId="0" fontId="2" fillId="0" borderId="101"/>
    <xf numFmtId="0" fontId="52" fillId="11" borderId="103" applyNumberFormat="0" applyAlignment="0" applyProtection="0"/>
    <xf numFmtId="4" fontId="6" fillId="36" borderId="102" applyNumberFormat="0" applyProtection="0">
      <alignment horizontal="right" vertical="center"/>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2" fillId="0" borderId="101">
      <alignment horizontal="right"/>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7" borderId="102" applyNumberFormat="0" applyProtection="0">
      <alignment horizontal="right" vertical="center"/>
    </xf>
    <xf numFmtId="4" fontId="41" fillId="3" borderId="102" applyNumberFormat="0" applyProtection="0">
      <alignment vertical="center"/>
    </xf>
    <xf numFmtId="4" fontId="2" fillId="0" borderId="101"/>
    <xf numFmtId="0" fontId="2" fillId="0" borderId="101">
      <alignment horizontal="right"/>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4" borderId="102" applyNumberFormat="0" applyProtection="0">
      <alignment horizontal="left" vertical="center" indent="1"/>
    </xf>
    <xf numFmtId="4" fontId="44" fillId="5" borderId="102" applyNumberFormat="0" applyProtection="0">
      <alignment horizontal="left" vertical="center" indent="1"/>
    </xf>
    <xf numFmtId="4" fontId="2" fillId="0" borderId="101"/>
    <xf numFmtId="0" fontId="2" fillId="0" borderId="101">
      <alignment horizontal="right"/>
    </xf>
    <xf numFmtId="4" fontId="6" fillId="29"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4" fontId="2" fillId="0" borderId="101"/>
    <xf numFmtId="0" fontId="50" fillId="0" borderId="100" applyNumberFormat="0" applyFill="0" applyAlignment="0" applyProtection="0"/>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42" fillId="41" borderId="102" applyNumberFormat="0" applyProtection="0">
      <alignment horizontal="left" vertical="center" indent="1"/>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0" fontId="3" fillId="31" borderId="104" applyNumberFormat="0" applyFont="0" applyAlignment="0" applyProtection="0"/>
    <xf numFmtId="0" fontId="3" fillId="31" borderId="104"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4" fontId="6" fillId="3" borderId="102" applyNumberFormat="0" applyProtection="0">
      <alignment vertical="center"/>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0" fontId="20" fillId="24" borderId="103" applyNumberFormat="0" applyAlignment="0" applyProtection="0"/>
    <xf numFmtId="0" fontId="38" fillId="24" borderId="102" applyNumberFormat="0" applyAlignment="0" applyProtection="0"/>
    <xf numFmtId="0" fontId="2" fillId="4" borderId="102" applyNumberFormat="0" applyProtection="0">
      <alignment horizontal="left" vertical="center" indent="1"/>
    </xf>
    <xf numFmtId="0" fontId="50" fillId="0" borderId="100" applyNumberFormat="0" applyFill="0" applyAlignment="0" applyProtection="0"/>
    <xf numFmtId="0" fontId="38" fillId="24" borderId="102" applyNumberFormat="0" applyAlignment="0" applyProtection="0"/>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4" fontId="6" fillId="29" borderId="102" applyNumberFormat="0" applyProtection="0">
      <alignment vertical="center"/>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4" fontId="44" fillId="43" borderId="102" applyNumberFormat="0" applyProtection="0">
      <alignment horizontal="left" vertical="center" indent="1"/>
    </xf>
    <xf numFmtId="4" fontId="6" fillId="38" borderId="102" applyNumberFormat="0" applyProtection="0">
      <alignment horizontal="right" vertical="center"/>
    </xf>
    <xf numFmtId="4" fontId="6" fillId="34" borderId="102" applyNumberFormat="0" applyProtection="0">
      <alignment horizontal="right" vertical="center"/>
    </xf>
    <xf numFmtId="4" fontId="6" fillId="3" borderId="102" applyNumberFormat="0" applyProtection="0">
      <alignment horizontal="left" vertical="center" indent="1"/>
    </xf>
    <xf numFmtId="0" fontId="38" fillId="24" borderId="102" applyNumberFormat="0" applyAlignment="0" applyProtection="0"/>
    <xf numFmtId="0" fontId="20" fillId="24" borderId="103" applyNumberFormat="0" applyAlignment="0" applyProtection="0"/>
    <xf numFmtId="175" fontId="2" fillId="3" borderId="101" applyNumberFormat="0" applyFont="0" applyAlignment="0">
      <protection locked="0"/>
    </xf>
    <xf numFmtId="0" fontId="3" fillId="31" borderId="104" applyNumberFormat="0" applyFont="0" applyAlignment="0" applyProtection="0"/>
    <xf numFmtId="0" fontId="38" fillId="24" borderId="102" applyNumberFormat="0" applyAlignment="0" applyProtection="0"/>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0" borderId="102" applyNumberFormat="0" applyProtection="0">
      <alignment horizontal="right" vertical="center"/>
    </xf>
    <xf numFmtId="4" fontId="41" fillId="5" borderId="102" applyNumberFormat="0" applyProtection="0">
      <alignment horizontal="righ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31" borderId="104" applyNumberFormat="0" applyFont="0" applyAlignment="0" applyProtection="0"/>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0" fontId="2" fillId="27"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0" fontId="2" fillId="0" borderId="102" applyNumberFormat="0" applyProtection="0">
      <alignment horizontal="left" vertical="center"/>
    </xf>
    <xf numFmtId="0" fontId="3" fillId="31" borderId="104" applyNumberFormat="0" applyFont="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50" fillId="0" borderId="100" applyNumberFormat="0" applyFill="0" applyAlignment="0" applyProtection="0"/>
    <xf numFmtId="0" fontId="52" fillId="11" borderId="103" applyNumberFormat="0" applyAlignment="0" applyProtection="0"/>
    <xf numFmtId="0" fontId="2" fillId="4" borderId="102" applyNumberFormat="0" applyProtection="0">
      <alignment horizontal="left" vertical="center" indent="1"/>
    </xf>
    <xf numFmtId="4" fontId="44" fillId="5" borderId="102" applyNumberFormat="0" applyProtection="0">
      <alignment horizontal="left" vertical="center" indent="1"/>
    </xf>
    <xf numFmtId="4" fontId="6" fillId="3" borderId="102"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0" fontId="38" fillId="24" borderId="102" applyNumberFormat="0" applyAlignment="0" applyProtection="0"/>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5" borderId="102" applyNumberFormat="0" applyProtection="0">
      <alignment horizontal="right" vertical="center"/>
    </xf>
    <xf numFmtId="4" fontId="41"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50" fillId="0" borderId="100" applyNumberFormat="0" applyFill="0" applyAlignment="0" applyProtection="0"/>
    <xf numFmtId="0" fontId="3" fillId="31" borderId="104" applyNumberFormat="0" applyFont="0" applyAlignment="0" applyProtection="0"/>
    <xf numFmtId="0" fontId="50" fillId="0" borderId="100" applyNumberFormat="0" applyFill="0" applyAlignment="0" applyProtection="0"/>
    <xf numFmtId="0" fontId="50" fillId="0" borderId="100" applyNumberFormat="0" applyFill="0" applyAlignment="0" applyProtection="0"/>
    <xf numFmtId="4" fontId="44" fillId="5" borderId="102" applyNumberFormat="0" applyProtection="0">
      <alignment horizontal="left" vertical="center" indent="1"/>
    </xf>
    <xf numFmtId="4" fontId="44" fillId="43"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4" fontId="44" fillId="5"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0" fontId="52" fillId="11" borderId="103" applyNumberFormat="0" applyAlignment="0" applyProtection="0"/>
    <xf numFmtId="4" fontId="6" fillId="0" borderId="102" applyNumberFormat="0" applyProtection="0">
      <alignment horizontal="right" vertical="center"/>
    </xf>
    <xf numFmtId="0" fontId="2" fillId="4" borderId="102" applyNumberFormat="0" applyProtection="0">
      <alignment horizontal="left" vertical="center" indent="1"/>
    </xf>
    <xf numFmtId="0" fontId="2" fillId="0" borderId="102" applyNumberFormat="0" applyProtection="0">
      <alignment horizontal="left" vertical="center"/>
    </xf>
    <xf numFmtId="4" fontId="6" fillId="5" borderId="102" applyNumberFormat="0" applyProtection="0">
      <alignment horizontal="right" vertical="center"/>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4" fontId="42" fillId="41" borderId="102" applyNumberFormat="0" applyProtection="0">
      <alignment horizontal="left" vertical="center" indent="1"/>
    </xf>
    <xf numFmtId="4" fontId="6" fillId="37" borderId="102" applyNumberFormat="0" applyProtection="0">
      <alignment horizontal="right" vertical="center"/>
    </xf>
    <xf numFmtId="4" fontId="6" fillId="33" borderId="102" applyNumberFormat="0" applyProtection="0">
      <alignment horizontal="right" vertical="center"/>
    </xf>
    <xf numFmtId="0" fontId="3" fillId="31" borderId="104" applyNumberFormat="0" applyFont="0" applyAlignment="0" applyProtection="0"/>
    <xf numFmtId="0" fontId="2" fillId="4"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0" fillId="24" borderId="103" applyNumberFormat="0" applyAlignment="0" applyProtection="0"/>
    <xf numFmtId="4" fontId="41" fillId="3" borderId="102" applyNumberFormat="0" applyProtection="0">
      <alignment vertical="center"/>
    </xf>
    <xf numFmtId="4" fontId="6" fillId="32" borderId="102" applyNumberFormat="0" applyProtection="0">
      <alignment horizontal="right" vertical="center"/>
    </xf>
    <xf numFmtId="4" fontId="6" fillId="36" borderId="102" applyNumberFormat="0" applyProtection="0">
      <alignment horizontal="right" vertical="center"/>
    </xf>
    <xf numFmtId="4" fontId="6" fillId="40"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50" fillId="0" borderId="100" applyNumberFormat="0" applyFill="0" applyAlignment="0" applyProtection="0"/>
    <xf numFmtId="4" fontId="6" fillId="0" borderId="102" applyNumberFormat="0" applyProtection="0">
      <alignment horizontal="right" vertical="center"/>
    </xf>
    <xf numFmtId="0" fontId="52" fillId="11" borderId="103" applyNumberFormat="0" applyAlignment="0" applyProtection="0"/>
    <xf numFmtId="0" fontId="38" fillId="24" borderId="102" applyNumberFormat="0" applyAlignment="0" applyProtection="0"/>
    <xf numFmtId="0" fontId="50" fillId="0" borderId="100" applyNumberFormat="0" applyFill="0" applyAlignment="0" applyProtection="0"/>
    <xf numFmtId="4" fontId="44" fillId="43" borderId="102"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6" fillId="3" borderId="102" applyNumberFormat="0" applyProtection="0">
      <alignment vertical="center"/>
    </xf>
    <xf numFmtId="0" fontId="2" fillId="4" borderId="102" applyNumberFormat="0" applyProtection="0">
      <alignment horizontal="left" vertical="center" indent="1"/>
    </xf>
    <xf numFmtId="4" fontId="6" fillId="35" borderId="102" applyNumberFormat="0" applyProtection="0">
      <alignment horizontal="right" vertical="center"/>
    </xf>
    <xf numFmtId="4" fontId="6" fillId="39" borderId="102" applyNumberFormat="0" applyProtection="0">
      <alignment horizontal="right" vertical="center"/>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horizontal="left" vertical="center" indent="1"/>
    </xf>
    <xf numFmtId="4" fontId="41" fillId="5" borderId="102" applyNumberFormat="0" applyProtection="0">
      <alignment horizontal="right" vertical="center"/>
    </xf>
    <xf numFmtId="0" fontId="2" fillId="4" borderId="102" applyNumberFormat="0" applyProtection="0">
      <alignment horizontal="left" vertical="center" indent="1"/>
    </xf>
    <xf numFmtId="4" fontId="46" fillId="5" borderId="102" applyNumberFormat="0" applyProtection="0">
      <alignment horizontal="right" vertical="center"/>
    </xf>
    <xf numFmtId="0" fontId="50" fillId="0" borderId="100" applyNumberFormat="0" applyFill="0" applyAlignment="0" applyProtection="0"/>
    <xf numFmtId="4" fontId="44" fillId="43" borderId="102" applyNumberFormat="0" applyProtection="0">
      <alignment horizontal="left" vertical="center" indent="1"/>
    </xf>
    <xf numFmtId="0" fontId="52" fillId="11" borderId="103" applyNumberFormat="0" applyAlignment="0" applyProtection="0"/>
    <xf numFmtId="0" fontId="38" fillId="24" borderId="102"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6" fillId="0" borderId="102" applyNumberFormat="0" applyProtection="0">
      <alignment horizontal="right" vertical="center"/>
    </xf>
    <xf numFmtId="0" fontId="2" fillId="0" borderId="102" applyNumberFormat="0" applyProtection="0">
      <alignment horizontal="left" vertical="center"/>
    </xf>
    <xf numFmtId="0" fontId="50" fillId="0" borderId="100" applyNumberFormat="0" applyFill="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4" fontId="44" fillId="5" borderId="102" applyNumberFormat="0" applyProtection="0">
      <alignment horizontal="left" vertical="center" indent="1"/>
    </xf>
    <xf numFmtId="4" fontId="41" fillId="29" borderId="102" applyNumberFormat="0" applyProtection="0">
      <alignment vertical="center"/>
    </xf>
    <xf numFmtId="0" fontId="2" fillId="43" borderId="102" applyNumberFormat="0" applyProtection="0">
      <alignment horizontal="left" vertical="center" indent="1"/>
    </xf>
    <xf numFmtId="0" fontId="2" fillId="4" borderId="102" applyNumberFormat="0" applyProtection="0">
      <alignment horizontal="left" vertical="center" indent="1"/>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0" fontId="50" fillId="0" borderId="100" applyNumberFormat="0" applyFill="0" applyAlignment="0" applyProtection="0"/>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98" applyNumberFormat="0" applyFill="0" applyAlignment="0" applyProtection="0"/>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0" borderId="102" applyNumberFormat="0" applyProtection="0">
      <alignment horizontal="right" vertical="center"/>
    </xf>
    <xf numFmtId="4" fontId="6" fillId="0" borderId="102" applyNumberFormat="0" applyProtection="0">
      <alignment horizontal="right" vertical="center"/>
    </xf>
    <xf numFmtId="4" fontId="41"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38" fillId="24" borderId="102" applyNumberForma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50" fillId="0" borderId="100" applyNumberFormat="0" applyFill="0" applyAlignment="0" applyProtection="0"/>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0" fillId="0" borderId="100" applyNumberFormat="0" applyFill="0" applyAlignment="0" applyProtection="0"/>
    <xf numFmtId="4" fontId="6" fillId="0" borderId="102" applyNumberFormat="0" applyProtection="0">
      <alignment horizontal="right" vertical="center"/>
    </xf>
    <xf numFmtId="0" fontId="2" fillId="0" borderId="102" applyNumberFormat="0" applyProtection="0">
      <alignment horizontal="left" vertical="center"/>
    </xf>
    <xf numFmtId="0" fontId="50" fillId="0" borderId="100" applyNumberFormat="0" applyFill="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0" borderId="102" applyNumberFormat="0" applyProtection="0">
      <alignment horizontal="right" vertical="center"/>
    </xf>
    <xf numFmtId="4" fontId="6" fillId="0"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4" fontId="2" fillId="0" borderId="101"/>
    <xf numFmtId="0" fontId="2" fillId="0" borderId="101">
      <alignment horizontal="right"/>
    </xf>
    <xf numFmtId="4" fontId="2" fillId="0" borderId="101"/>
    <xf numFmtId="0" fontId="2" fillId="0" borderId="101">
      <alignment horizontal="right"/>
    </xf>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98" applyNumberFormat="0" applyFill="0" applyAlignment="0" applyProtection="0"/>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3" borderId="102" applyNumberFormat="0" applyProtection="0">
      <alignment vertical="center"/>
    </xf>
    <xf numFmtId="4" fontId="41" fillId="3" borderId="102" applyNumberFormat="0" applyProtection="0">
      <alignment vertical="center"/>
    </xf>
    <xf numFmtId="4" fontId="6" fillId="3" borderId="102" applyNumberFormat="0" applyProtection="0">
      <alignment horizontal="left" vertical="center" indent="1"/>
    </xf>
    <xf numFmtId="4" fontId="6" fillId="3"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32" borderId="102" applyNumberFormat="0" applyProtection="0">
      <alignment horizontal="right" vertical="center"/>
    </xf>
    <xf numFmtId="4" fontId="6" fillId="33" borderId="102" applyNumberFormat="0" applyProtection="0">
      <alignment horizontal="right" vertical="center"/>
    </xf>
    <xf numFmtId="4" fontId="6" fillId="34" borderId="102" applyNumberFormat="0" applyProtection="0">
      <alignment horizontal="right" vertical="center"/>
    </xf>
    <xf numFmtId="4" fontId="6" fillId="35" borderId="102" applyNumberFormat="0" applyProtection="0">
      <alignment horizontal="right" vertical="center"/>
    </xf>
    <xf numFmtId="4" fontId="6" fillId="36" borderId="102" applyNumberFormat="0" applyProtection="0">
      <alignment horizontal="right" vertical="center"/>
    </xf>
    <xf numFmtId="4" fontId="6" fillId="37" borderId="102" applyNumberFormat="0" applyProtection="0">
      <alignment horizontal="right" vertical="center"/>
    </xf>
    <xf numFmtId="4" fontId="6" fillId="38" borderId="102" applyNumberFormat="0" applyProtection="0">
      <alignment horizontal="right" vertical="center"/>
    </xf>
    <xf numFmtId="4" fontId="6" fillId="39" borderId="102" applyNumberFormat="0" applyProtection="0">
      <alignment horizontal="right" vertical="center"/>
    </xf>
    <xf numFmtId="4" fontId="6" fillId="40" borderId="102" applyNumberFormat="0" applyProtection="0">
      <alignment horizontal="right" vertical="center"/>
    </xf>
    <xf numFmtId="4" fontId="42" fillId="41"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6" fillId="29" borderId="102" applyNumberFormat="0" applyProtection="0">
      <alignment vertical="center"/>
    </xf>
    <xf numFmtId="4" fontId="41" fillId="29" borderId="102" applyNumberFormat="0" applyProtection="0">
      <alignment vertical="center"/>
    </xf>
    <xf numFmtId="4" fontId="6" fillId="29" borderId="102" applyNumberFormat="0" applyProtection="0">
      <alignment horizontal="left" vertical="center" indent="1"/>
    </xf>
    <xf numFmtId="4" fontId="6" fillId="29" borderId="102" applyNumberFormat="0" applyProtection="0">
      <alignment horizontal="left" vertical="center" indent="1"/>
    </xf>
    <xf numFmtId="4" fontId="6" fillId="5" borderId="102" applyNumberFormat="0" applyProtection="0">
      <alignment horizontal="right" vertical="center"/>
    </xf>
    <xf numFmtId="4" fontId="6" fillId="0" borderId="102" applyNumberFormat="0" applyProtection="0">
      <alignment horizontal="right" vertical="center"/>
    </xf>
    <xf numFmtId="4" fontId="6" fillId="0" borderId="102" applyNumberFormat="0" applyProtection="0">
      <alignment horizontal="right" vertical="center"/>
    </xf>
    <xf numFmtId="4" fontId="41"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4" fontId="46" fillId="5" borderId="102"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38" fillId="24" borderId="102"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38" fillId="24" borderId="102" applyNumberFormat="0" applyAlignment="0" applyProtection="0"/>
    <xf numFmtId="4" fontId="6" fillId="5" borderId="102" applyNumberFormat="0" applyProtection="0">
      <alignment horizontal="righ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175" fontId="2" fillId="3" borderId="101" applyNumberFormat="0" applyFont="0" applyAlignment="0">
      <protection locked="0"/>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4" fontId="44" fillId="43" borderId="102" applyNumberFormat="0" applyProtection="0">
      <alignment horizontal="left" vertical="center" indent="1"/>
    </xf>
    <xf numFmtId="4" fontId="44" fillId="5"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4" fontId="44" fillId="5" borderId="102" applyNumberFormat="0" applyProtection="0">
      <alignment horizontal="left" vertical="center" indent="1"/>
    </xf>
    <xf numFmtId="4" fontId="44"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2"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2" applyNumberFormat="0" applyProtection="0">
      <alignment horizontal="left" vertical="center"/>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4" fontId="6" fillId="5" borderId="102" applyNumberFormat="0" applyProtection="0">
      <alignment horizontal="righ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175" fontId="2" fillId="3" borderId="101" applyNumberFormat="0" applyFont="0" applyAlignment="0">
      <protection locked="0"/>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43" borderId="102" applyNumberFormat="0" applyProtection="0">
      <alignment horizontal="left" vertical="center" indent="1"/>
    </xf>
    <xf numFmtId="0" fontId="2" fillId="43" borderId="102" applyNumberFormat="0" applyProtection="0">
      <alignment horizontal="left" vertical="center" indent="1"/>
    </xf>
    <xf numFmtId="0" fontId="2" fillId="44" borderId="102" applyNumberFormat="0" applyProtection="0">
      <alignment horizontal="left" vertical="center" indent="1"/>
    </xf>
    <xf numFmtId="0" fontId="2" fillId="44" borderId="102" applyNumberFormat="0" applyProtection="0">
      <alignment horizontal="left" vertical="center" indent="1"/>
    </xf>
    <xf numFmtId="0" fontId="2" fillId="27" borderId="102" applyNumberFormat="0" applyProtection="0">
      <alignment horizontal="left" vertical="center" indent="1"/>
    </xf>
    <xf numFmtId="0" fontId="2" fillId="27" borderId="102" applyNumberFormat="0" applyProtection="0">
      <alignment horizontal="left" vertical="center" indent="1"/>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0" borderId="102" applyNumberFormat="0" applyProtection="0">
      <alignment horizontal="left" vertical="center"/>
    </xf>
    <xf numFmtId="0" fontId="2" fillId="4" borderId="102" applyNumberFormat="0" applyProtection="0">
      <alignment horizontal="left" vertical="center" indent="1"/>
    </xf>
    <xf numFmtId="0" fontId="2" fillId="4" borderId="102"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102" applyNumberFormat="0" applyProtection="0">
      <alignment horizontal="left" vertical="center" indent="1"/>
    </xf>
    <xf numFmtId="175" fontId="2" fillId="3" borderId="101" applyNumberFormat="0" applyFont="0" applyAlignment="0">
      <protection locked="0"/>
    </xf>
    <xf numFmtId="0" fontId="2" fillId="4"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102" applyNumberFormat="0" applyProtection="0">
      <alignment horizontal="right" vertical="center"/>
    </xf>
    <xf numFmtId="0" fontId="2" fillId="0" borderId="102"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102" applyNumberFormat="0" applyAlignment="0" applyProtection="0"/>
    <xf numFmtId="4" fontId="6" fillId="5" borderId="102" applyNumberFormat="0" applyProtection="0">
      <alignment horizontal="left" vertical="center" indent="1"/>
    </xf>
    <xf numFmtId="4" fontId="44" fillId="5" borderId="102" applyNumberFormat="0" applyProtection="0">
      <alignment horizontal="left" vertical="center" indent="1"/>
    </xf>
    <xf numFmtId="4" fontId="6" fillId="43" borderId="102" applyNumberFormat="0" applyProtection="0">
      <alignment horizontal="left" vertical="center" indent="1"/>
    </xf>
    <xf numFmtId="4" fontId="44" fillId="43" borderId="102"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59" applyNumberFormat="0" applyFont="0" applyAlignment="0">
      <protection locked="0"/>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0"/>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1" fillId="0" borderId="0"/>
    <xf numFmtId="0" fontId="2" fillId="0" borderId="0"/>
    <xf numFmtId="0" fontId="2" fillId="0" borderId="63" applyNumberFormat="0" applyProtection="0">
      <alignment horizontal="left" vertical="center"/>
    </xf>
    <xf numFmtId="4" fontId="6" fillId="5" borderId="63" applyNumberFormat="0" applyProtection="0">
      <alignment horizontal="right" vertical="center"/>
    </xf>
    <xf numFmtId="43" fontId="1" fillId="0" borderId="0" applyFont="0" applyFill="0" applyBorder="0" applyAlignment="0" applyProtection="0"/>
    <xf numFmtId="0" fontId="20" fillId="24" borderId="103" applyNumberFormat="0" applyAlignment="0" applyProtection="0"/>
    <xf numFmtId="0" fontId="29" fillId="0" borderId="62">
      <alignment horizontal="left" vertical="center"/>
    </xf>
    <xf numFmtId="176" fontId="36" fillId="0" borderId="0"/>
    <xf numFmtId="0" fontId="3" fillId="31" borderId="104" applyNumberFormat="0" applyFont="0" applyAlignment="0" applyProtection="0"/>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0" fontId="52" fillId="11" borderId="103" applyNumberFormat="0" applyAlignment="0" applyProtection="0"/>
    <xf numFmtId="0" fontId="38" fillId="24" borderId="63" applyNumberFormat="0" applyAlignment="0" applyProtection="0"/>
    <xf numFmtId="0" fontId="20" fillId="24" borderId="103" applyNumberFormat="0" applyAlignment="0" applyProtection="0"/>
    <xf numFmtId="0" fontId="50" fillId="0" borderId="66" applyNumberFormat="0" applyFill="0" applyAlignment="0" applyProtection="0"/>
    <xf numFmtId="0" fontId="49" fillId="0" borderId="0" applyNumberFormat="0" applyFill="0" applyBorder="0" applyAlignment="0" applyProtection="0"/>
    <xf numFmtId="0" fontId="3" fillId="31" borderId="104" applyNumberFormat="0" applyFont="0" applyAlignment="0" applyProtection="0"/>
    <xf numFmtId="164" fontId="2" fillId="0" borderId="0" applyFont="0" applyFill="0" applyBorder="0" applyAlignment="0" applyProtection="0"/>
    <xf numFmtId="0" fontId="1" fillId="0" borderId="0"/>
    <xf numFmtId="0" fontId="3" fillId="0" borderId="0"/>
    <xf numFmtId="0" fontId="2" fillId="0" borderId="63" applyNumberFormat="0" applyProtection="0">
      <alignment horizontal="left" vertical="center"/>
    </xf>
    <xf numFmtId="0" fontId="1" fillId="0" borderId="0"/>
    <xf numFmtId="0" fontId="1" fillId="0" borderId="0"/>
    <xf numFmtId="0" fontId="1" fillId="0" borderId="0"/>
    <xf numFmtId="0" fontId="63" fillId="6" borderId="0" applyNumberFormat="0" applyBorder="0" applyAlignment="0" applyProtection="0"/>
    <xf numFmtId="0" fontId="63" fillId="13" borderId="0" applyNumberFormat="0" applyBorder="0" applyAlignment="0" applyProtection="0"/>
    <xf numFmtId="0" fontId="63" fillId="31" borderId="0" applyNumberFormat="0" applyBorder="0" applyAlignment="0" applyProtection="0"/>
    <xf numFmtId="0" fontId="63" fillId="49"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25" borderId="0" applyNumberFormat="0" applyBorder="0" applyAlignment="0" applyProtection="0"/>
    <xf numFmtId="0" fontId="63" fillId="13"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11" borderId="0" applyNumberFormat="0" applyBorder="0" applyAlignment="0" applyProtection="0"/>
    <xf numFmtId="0" fontId="29" fillId="0" borderId="62">
      <alignment horizontal="left" vertical="center"/>
    </xf>
    <xf numFmtId="0" fontId="38" fillId="24" borderId="63" applyNumberFormat="0" applyAlignment="0" applyProtection="0"/>
    <xf numFmtId="0" fontId="2" fillId="4"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8" borderId="63" applyNumberFormat="0" applyProtection="0">
      <alignment horizontal="right" vertical="center"/>
    </xf>
    <xf numFmtId="4" fontId="6" fillId="33" borderId="63" applyNumberFormat="0" applyProtection="0">
      <alignment horizontal="right" vertical="center"/>
    </xf>
    <xf numFmtId="4" fontId="6" fillId="3" borderId="63" applyNumberFormat="0" applyProtection="0">
      <alignment horizontal="left" vertical="center" indent="1"/>
    </xf>
    <xf numFmtId="4" fontId="6" fillId="3" borderId="63" applyNumberFormat="0" applyProtection="0">
      <alignment vertical="center"/>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3" borderId="63" applyNumberFormat="0" applyProtection="0">
      <alignment vertical="center"/>
    </xf>
    <xf numFmtId="4" fontId="6" fillId="40" borderId="63" applyNumberFormat="0" applyProtection="0">
      <alignment horizontal="right" vertical="center"/>
    </xf>
    <xf numFmtId="4" fontId="44" fillId="5"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7" borderId="63" applyNumberFormat="0" applyProtection="0">
      <alignment horizontal="right" vertical="center"/>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4" fontId="6" fillId="5" borderId="64"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76" fillId="49" borderId="63" applyNumberFormat="0" applyAlignment="0" applyProtection="0"/>
    <xf numFmtId="4" fontId="6" fillId="34" borderId="63" applyNumberFormat="0" applyProtection="0">
      <alignment horizontal="righ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39" borderId="63" applyNumberFormat="0" applyProtection="0">
      <alignment horizontal="right" vertical="center"/>
    </xf>
    <xf numFmtId="4" fontId="6"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32" borderId="63" applyNumberFormat="0" applyProtection="0">
      <alignment horizontal="right" vertical="center"/>
    </xf>
    <xf numFmtId="0" fontId="38" fillId="24" borderId="63" applyNumberFormat="0" applyAlignment="0" applyProtection="0"/>
    <xf numFmtId="4" fontId="46" fillId="5" borderId="63" applyNumberFormat="0" applyProtection="0">
      <alignment horizontal="right" vertical="center"/>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9" fillId="0" borderId="62">
      <alignment horizontal="left" vertical="center"/>
    </xf>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4" applyNumberFormat="0" applyProtection="0">
      <alignment horizontal="left" vertical="center" indent="1"/>
    </xf>
    <xf numFmtId="4" fontId="6" fillId="5" borderId="64" applyNumberFormat="0" applyProtection="0">
      <alignment horizontal="left" vertical="center" indent="1"/>
    </xf>
    <xf numFmtId="0" fontId="29" fillId="0" borderId="62">
      <alignment horizontal="left" vertical="center"/>
    </xf>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29" borderId="63" applyNumberFormat="0" applyProtection="0">
      <alignmen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8" borderId="63" applyNumberFormat="0" applyProtection="0">
      <alignment horizontal="right" vertical="center"/>
    </xf>
    <xf numFmtId="4" fontId="6" fillId="34"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0"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0" fontId="38" fillId="24" borderId="63" applyNumberFormat="0" applyAlignment="0" applyProtection="0"/>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5"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4" fontId="42" fillId="41" borderId="63" applyNumberFormat="0" applyProtection="0">
      <alignment horizontal="left" vertical="center" indent="1"/>
    </xf>
    <xf numFmtId="4" fontId="6" fillId="37" borderId="63" applyNumberFormat="0" applyProtection="0">
      <alignment horizontal="right" vertical="center"/>
    </xf>
    <xf numFmtId="4" fontId="6" fillId="33"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4" fontId="6" fillId="32" borderId="63" applyNumberFormat="0" applyProtection="0">
      <alignment horizontal="right" vertical="center"/>
    </xf>
    <xf numFmtId="4" fontId="6" fillId="36"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4" fontId="6" fillId="0" borderId="63" applyNumberFormat="0" applyProtection="0">
      <alignment horizontal="right" vertical="center"/>
    </xf>
    <xf numFmtId="0" fontId="38" fillId="24" borderId="63" applyNumberFormat="0" applyAlignment="0" applyProtection="0"/>
    <xf numFmtId="4" fontId="44" fillId="43" borderId="63" applyNumberFormat="0" applyProtection="0">
      <alignment horizontal="left" vertical="center" indent="1"/>
    </xf>
    <xf numFmtId="4" fontId="6" fillId="3" borderId="63" applyNumberFormat="0" applyProtection="0">
      <alignment vertical="center"/>
    </xf>
    <xf numFmtId="0" fontId="2" fillId="4" borderId="63" applyNumberFormat="0" applyProtection="0">
      <alignment horizontal="left" vertical="center" indent="1"/>
    </xf>
    <xf numFmtId="4" fontId="6" fillId="35" borderId="63" applyNumberFormat="0" applyProtection="0">
      <alignment horizontal="right" vertical="center"/>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4" borderId="63" applyNumberFormat="0" applyProtection="0">
      <alignment horizontal="left" vertical="center" indent="1"/>
    </xf>
    <xf numFmtId="4" fontId="46" fillId="5" borderId="63" applyNumberFormat="0" applyProtection="0">
      <alignment horizontal="right" vertical="center"/>
    </xf>
    <xf numFmtId="4" fontId="44" fillId="4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1" fillId="29"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4" fontId="6"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9" fillId="0" borderId="62">
      <alignment horizontal="left" vertical="center"/>
    </xf>
    <xf numFmtId="0" fontId="38" fillId="24" borderId="63" applyNumberFormat="0" applyAlignment="0" applyProtection="0"/>
    <xf numFmtId="0" fontId="38" fillId="24" borderId="63" applyNumberFormat="0" applyAlignment="0" applyProtection="0"/>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34" borderId="63" applyNumberFormat="0" applyProtection="0">
      <alignment horizontal="right" vertical="center"/>
    </xf>
    <xf numFmtId="175" fontId="2" fillId="3" borderId="101" applyNumberFormat="0" applyFont="0" applyAlignment="0">
      <protection locked="0"/>
    </xf>
    <xf numFmtId="0" fontId="2" fillId="4" borderId="63" applyNumberFormat="0" applyProtection="0">
      <alignment horizontal="left" vertical="center" indent="1"/>
    </xf>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6" fillId="40" borderId="63" applyNumberFormat="0" applyProtection="0">
      <alignment horizontal="right" vertical="center"/>
    </xf>
    <xf numFmtId="4" fontId="6" fillId="39" borderId="63" applyNumberFormat="0" applyProtection="0">
      <alignment horizontal="right" vertical="center"/>
    </xf>
    <xf numFmtId="4" fontId="41" fillId="3" borderId="63" applyNumberFormat="0" applyProtection="0">
      <alignment vertical="center"/>
    </xf>
    <xf numFmtId="4" fontId="6" fillId="3" borderId="63" applyNumberFormat="0" applyProtection="0">
      <alignment vertical="center"/>
    </xf>
    <xf numFmtId="4" fontId="6" fillId="5" borderId="64" applyNumberFormat="0" applyProtection="0">
      <alignment horizontal="left" vertical="center" indent="1"/>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4" fontId="6" fillId="36" borderId="63" applyNumberFormat="0" applyProtection="0">
      <alignment horizontal="right" vertical="center"/>
    </xf>
    <xf numFmtId="0" fontId="2" fillId="4" borderId="63" applyNumberFormat="0" applyProtection="0">
      <alignment horizontal="left" vertical="center" indent="1"/>
    </xf>
    <xf numFmtId="4" fontId="41" fillId="5" borderId="63" applyNumberFormat="0" applyProtection="0">
      <alignment horizontal="right" vertical="center"/>
    </xf>
    <xf numFmtId="4" fontId="6" fillId="38" borderId="63" applyNumberFormat="0" applyProtection="0">
      <alignment horizontal="right" vertical="center"/>
    </xf>
    <xf numFmtId="4" fontId="6" fillId="37" borderId="63" applyNumberFormat="0" applyProtection="0">
      <alignment horizontal="right" vertical="center"/>
    </xf>
    <xf numFmtId="4" fontId="6" fillId="5" borderId="63" applyNumberFormat="0" applyProtection="0">
      <alignment horizontal="right" vertical="center"/>
    </xf>
    <xf numFmtId="4" fontId="6" fillId="0" borderId="63" applyNumberFormat="0" applyProtection="0">
      <alignment horizontal="right" vertical="center"/>
    </xf>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4" fontId="6" fillId="5"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76" fillId="49" borderId="63" applyNumberFormat="0" applyAlignment="0" applyProtection="0"/>
    <xf numFmtId="4" fontId="44"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4" fontId="41" fillId="29" borderId="63" applyNumberFormat="0" applyProtection="0">
      <alignment vertical="center"/>
    </xf>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40" borderId="63" applyNumberFormat="0" applyProtection="0">
      <alignment horizontal="right" vertical="center"/>
    </xf>
    <xf numFmtId="4" fontId="6" fillId="33" borderId="63" applyNumberFormat="0" applyProtection="0">
      <alignment horizontal="right" vertical="center"/>
    </xf>
    <xf numFmtId="0" fontId="2" fillId="4" borderId="63" applyNumberFormat="0" applyProtection="0">
      <alignment horizontal="left" vertical="center" indent="1"/>
    </xf>
    <xf numFmtId="4" fontId="6" fillId="3" borderId="63" applyNumberFormat="0" applyProtection="0">
      <alignment horizontal="left" vertical="center" indent="1"/>
    </xf>
    <xf numFmtId="4" fontId="41" fillId="3" borderId="63" applyNumberFormat="0" applyProtection="0">
      <alignment vertical="center"/>
    </xf>
    <xf numFmtId="4" fontId="6" fillId="29"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6" fillId="33" borderId="63" applyNumberFormat="0" applyProtection="0">
      <alignment horizontal="right" vertical="center"/>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4" fontId="6" fillId="35" borderId="63" applyNumberFormat="0" applyProtection="0">
      <alignment horizontal="right" vertical="center"/>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4" borderId="63" applyNumberFormat="0" applyProtection="0">
      <alignment horizontal="right" vertical="center"/>
    </xf>
    <xf numFmtId="0" fontId="2" fillId="4" borderId="63" applyNumberFormat="0" applyProtection="0">
      <alignment horizontal="left" vertical="center" indent="1"/>
    </xf>
    <xf numFmtId="4" fontId="41" fillId="3" borderId="63" applyNumberFormat="0" applyProtection="0">
      <alignmen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0" fontId="2" fillId="4" borderId="63" applyNumberFormat="0" applyProtection="0">
      <alignment horizontal="left" vertical="center" indent="1"/>
    </xf>
    <xf numFmtId="4" fontId="6" fillId="38" borderId="63" applyNumberFormat="0" applyProtection="0">
      <alignment horizontal="right" vertical="center"/>
    </xf>
    <xf numFmtId="0" fontId="2" fillId="44" borderId="63" applyNumberFormat="0" applyProtection="0">
      <alignment horizontal="left" vertical="center" indent="1"/>
    </xf>
    <xf numFmtId="4" fontId="6" fillId="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horizontal="left" vertical="center" indent="1"/>
    </xf>
    <xf numFmtId="4" fontId="6" fillId="37" borderId="63" applyNumberFormat="0" applyProtection="0">
      <alignment horizontal="right" vertical="center"/>
    </xf>
    <xf numFmtId="0" fontId="2" fillId="44" borderId="63" applyNumberFormat="0" applyProtection="0">
      <alignment horizontal="left" vertical="center" indent="1"/>
    </xf>
    <xf numFmtId="4" fontId="6" fillId="29" borderId="63" applyNumberFormat="0" applyProtection="0">
      <alignmen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0" borderId="63" applyNumberFormat="0" applyProtection="0">
      <alignment horizontal="right" vertical="center"/>
    </xf>
    <xf numFmtId="4" fontId="6" fillId="40" borderId="63" applyNumberFormat="0" applyProtection="0">
      <alignment horizontal="right" vertical="center"/>
    </xf>
    <xf numFmtId="4" fontId="6" fillId="0" borderId="63" applyNumberFormat="0" applyProtection="0">
      <alignment horizontal="right" vertical="center"/>
    </xf>
    <xf numFmtId="0" fontId="2" fillId="27" borderId="63" applyNumberFormat="0" applyProtection="0">
      <alignment horizontal="left" vertical="center" indent="1"/>
    </xf>
    <xf numFmtId="4" fontId="6" fillId="29"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4" fontId="6" fillId="29" borderId="63" applyNumberFormat="0" applyProtection="0">
      <alignment horizontal="left" vertical="center" indent="1"/>
    </xf>
    <xf numFmtId="4" fontId="6" fillId="29" borderId="63" applyNumberFormat="0" applyProtection="0">
      <alignment vertical="center"/>
    </xf>
    <xf numFmtId="4" fontId="44" fillId="5" borderId="63" applyNumberFormat="0" applyProtection="0">
      <alignment horizontal="left" vertical="center" indent="1"/>
    </xf>
    <xf numFmtId="4" fontId="6" fillId="32" borderId="63" applyNumberFormat="0" applyProtection="0">
      <alignment horizontal="right" vertical="center"/>
    </xf>
    <xf numFmtId="0" fontId="2" fillId="4" borderId="63" applyNumberFormat="0" applyProtection="0">
      <alignment horizontal="left" vertical="center" indent="1"/>
    </xf>
    <xf numFmtId="4" fontId="6" fillId="3" borderId="63" applyNumberFormat="0" applyProtection="0">
      <alignment horizontal="left" vertical="center" indent="1"/>
    </xf>
    <xf numFmtId="4" fontId="6" fillId="3" borderId="63" applyNumberFormat="0" applyProtection="0">
      <alignment vertical="center"/>
    </xf>
    <xf numFmtId="4" fontId="6" fillId="0" borderId="63" applyNumberFormat="0" applyProtection="0">
      <alignment horizontal="right" vertical="center"/>
    </xf>
    <xf numFmtId="4" fontId="41" fillId="29" borderId="63" applyNumberFormat="0" applyProtection="0">
      <alignmen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32" borderId="63" applyNumberFormat="0" applyProtection="0">
      <alignment horizontal="right" vertical="center"/>
    </xf>
    <xf numFmtId="4" fontId="44" fillId="43" borderId="63" applyNumberFormat="0" applyProtection="0">
      <alignment horizontal="left" vertical="center" indent="1"/>
    </xf>
    <xf numFmtId="4" fontId="6" fillId="5" borderId="63" applyNumberFormat="0" applyProtection="0">
      <alignment horizontal="right" vertical="center"/>
    </xf>
    <xf numFmtId="0" fontId="2" fillId="0" borderId="63" applyNumberFormat="0" applyProtection="0">
      <alignment horizontal="left" vertical="center"/>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50" fillId="0" borderId="66" applyNumberFormat="0" applyFill="0" applyAlignment="0" applyProtection="0"/>
    <xf numFmtId="4" fontId="6" fillId="43" borderId="63" applyNumberFormat="0" applyProtection="0">
      <alignment horizontal="left" vertical="center" indent="1"/>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175" fontId="2" fillId="3" borderId="101" applyNumberFormat="0" applyFont="0" applyAlignment="0">
      <protection locked="0"/>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63" applyNumberFormat="0" applyProtection="0">
      <alignment horizontal="left" vertical="center"/>
    </xf>
    <xf numFmtId="4" fontId="6" fillId="5" borderId="63" applyNumberFormat="0" applyProtection="0">
      <alignment horizontal="right" vertical="center"/>
    </xf>
    <xf numFmtId="0" fontId="2" fillId="0" borderId="101">
      <alignment horizontal="right"/>
    </xf>
    <xf numFmtId="0" fontId="2" fillId="0" borderId="101">
      <alignment horizontal="right"/>
    </xf>
    <xf numFmtId="0" fontId="20" fillId="24" borderId="103" applyNumberFormat="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3" fillId="31" borderId="104" applyNumberFormat="0" applyFont="0" applyAlignment="0" applyProtection="0"/>
    <xf numFmtId="0" fontId="38" fillId="24" borderId="63" applyNumberFormat="0" applyAlignment="0" applyProtection="0"/>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175" fontId="2" fillId="3" borderId="101" applyNumberFormat="0" applyFont="0" applyAlignment="0">
      <protection locked="0"/>
    </xf>
    <xf numFmtId="175" fontId="2" fillId="3" borderId="101"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63"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0" fontId="2" fillId="4" borderId="63"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0" fontId="29" fillId="0" borderId="62">
      <alignment horizontal="left" vertical="center"/>
    </xf>
    <xf numFmtId="175" fontId="2" fillId="3" borderId="101" applyNumberFormat="0" applyFont="0" applyAlignment="0">
      <protection locked="0"/>
    </xf>
    <xf numFmtId="175" fontId="2" fillId="3" borderId="101" applyNumberFormat="0" applyFont="0" applyAlignment="0">
      <protection locked="0"/>
    </xf>
    <xf numFmtId="4" fontId="6" fillId="0" borderId="63" applyNumberFormat="0" applyProtection="0">
      <alignment horizontal="right" vertical="center"/>
    </xf>
    <xf numFmtId="0" fontId="2" fillId="0" borderId="63"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80" fillId="0" borderId="98" applyNumberFormat="0" applyFill="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38" fillId="24" borderId="63" applyNumberFormat="0" applyAlignment="0" applyProtection="0"/>
    <xf numFmtId="4" fontId="6" fillId="36" borderId="63" applyNumberFormat="0" applyProtection="0">
      <alignment horizontal="right" vertical="center"/>
    </xf>
    <xf numFmtId="0" fontId="2" fillId="27"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4" fontId="6" fillId="5" borderId="63" applyNumberFormat="0" applyProtection="0">
      <alignment horizontal="right" vertical="center"/>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38" fillId="24" borderId="63" applyNumberFormat="0" applyAlignment="0" applyProtection="0"/>
    <xf numFmtId="0" fontId="2" fillId="44" borderId="63" applyNumberFormat="0" applyProtection="0">
      <alignment horizontal="left" vertical="center" indent="1"/>
    </xf>
    <xf numFmtId="0" fontId="2" fillId="43" borderId="63" applyNumberFormat="0" applyProtection="0">
      <alignment horizontal="left" vertical="center" indent="1"/>
    </xf>
    <xf numFmtId="4" fontId="41" fillId="5" borderId="63" applyNumberFormat="0" applyProtection="0">
      <alignment horizontal="right" vertical="center"/>
    </xf>
    <xf numFmtId="0" fontId="29" fillId="0" borderId="62">
      <alignment horizontal="left" vertical="center"/>
    </xf>
    <xf numFmtId="4" fontId="6" fillId="0" borderId="63" applyNumberFormat="0" applyProtection="0">
      <alignment horizontal="righ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76" fillId="49" borderId="63" applyNumberFormat="0" applyAlignment="0" applyProtection="0"/>
    <xf numFmtId="4" fontId="6" fillId="35" borderId="63" applyNumberFormat="0" applyProtection="0">
      <alignment horizontal="right" vertical="center"/>
    </xf>
    <xf numFmtId="0" fontId="80" fillId="0" borderId="98" applyNumberFormat="0" applyFill="0" applyAlignment="0" applyProtection="0"/>
    <xf numFmtId="4" fontId="6" fillId="5" borderId="64" applyNumberFormat="0" applyProtection="0">
      <alignment horizontal="left" vertical="center" indent="1"/>
    </xf>
    <xf numFmtId="4" fontId="6" fillId="0" borderId="63" applyNumberFormat="0" applyProtection="0">
      <alignment horizontal="right" vertical="center"/>
    </xf>
    <xf numFmtId="0" fontId="80" fillId="0" borderId="98" applyNumberFormat="0" applyFill="0" applyAlignment="0" applyProtection="0"/>
    <xf numFmtId="0" fontId="2" fillId="4" borderId="63" applyNumberFormat="0" applyProtection="0">
      <alignment horizontal="left" vertical="center" indent="1"/>
    </xf>
    <xf numFmtId="4" fontId="41" fillId="29" borderId="63" applyNumberFormat="0" applyProtection="0">
      <alignment vertical="center"/>
    </xf>
    <xf numFmtId="0" fontId="2" fillId="4" borderId="63" applyNumberFormat="0" applyProtection="0">
      <alignment horizontal="left" vertical="center" indent="1"/>
    </xf>
    <xf numFmtId="0" fontId="38" fillId="24" borderId="63" applyNumberFormat="0" applyAlignment="0" applyProtection="0"/>
    <xf numFmtId="4" fontId="41" fillId="5" borderId="63" applyNumberFormat="0" applyProtection="0">
      <alignment horizontal="right" vertical="center"/>
    </xf>
    <xf numFmtId="0" fontId="2" fillId="4" borderId="63" applyNumberFormat="0" applyProtection="0">
      <alignment horizontal="left" vertical="center" indent="1"/>
    </xf>
    <xf numFmtId="4" fontId="6" fillId="0" borderId="63" applyNumberFormat="0" applyProtection="0">
      <alignment horizontal="righ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4" fillId="5" borderId="63" applyNumberFormat="0" applyProtection="0">
      <alignment horizontal="left" vertical="center" indent="1"/>
    </xf>
    <xf numFmtId="0" fontId="2" fillId="44" borderId="63" applyNumberFormat="0" applyProtection="0">
      <alignment horizontal="left" vertical="center" indent="1"/>
    </xf>
    <xf numFmtId="4" fontId="6" fillId="0" borderId="63" applyNumberFormat="0" applyProtection="0">
      <alignment horizontal="righ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0" fontId="2" fillId="31" borderId="104" applyNumberFormat="0" applyFont="0" applyAlignment="0" applyProtection="0"/>
    <xf numFmtId="4" fontId="6" fillId="3" borderId="63" applyNumberFormat="0" applyProtection="0">
      <alignment horizontal="left" vertical="center" indent="1"/>
    </xf>
    <xf numFmtId="0" fontId="29" fillId="0" borderId="62">
      <alignment horizontal="left" vertical="center"/>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20" fillId="24" borderId="103" applyNumberFormat="0" applyAlignment="0" applyProtection="0"/>
    <xf numFmtId="0" fontId="73" fillId="11" borderId="103" applyNumberFormat="0" applyAlignment="0" applyProtection="0"/>
    <xf numFmtId="0" fontId="73" fillId="11" borderId="103" applyNumberForma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9" fillId="0" borderId="62">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50" fillId="0" borderId="66" applyNumberFormat="0" applyFill="0" applyAlignment="0" applyProtection="0"/>
    <xf numFmtId="0" fontId="2" fillId="44" borderId="63"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66" fillId="49" borderId="103" applyNumberFormat="0" applyAlignment="0" applyProtection="0"/>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0" fontId="22" fillId="31" borderId="103" applyNumberFormat="0" applyFont="0" applyAlignment="0" applyProtection="0"/>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9" fillId="0" borderId="62">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0" fontId="52" fillId="11" borderId="103" applyNumberFormat="0" applyAlignment="0" applyProtection="0"/>
    <xf numFmtId="0" fontId="20" fillId="24" borderId="103" applyNumberFormat="0" applyAlignment="0" applyProtection="0"/>
    <xf numFmtId="0" fontId="50" fillId="0" borderId="66" applyNumberFormat="0" applyFill="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4" fontId="6" fillId="38"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52" fillId="11" borderId="103" applyNumberFormat="0" applyAlignment="0" applyProtection="0"/>
    <xf numFmtId="0" fontId="38" fillId="24" borderId="63" applyNumberFormat="0" applyAlignment="0" applyProtection="0"/>
    <xf numFmtId="0" fontId="20" fillId="24" borderId="103" applyNumberFormat="0" applyAlignment="0" applyProtection="0"/>
    <xf numFmtId="0" fontId="20" fillId="24" borderId="10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4" fontId="44" fillId="43" borderId="63"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20" fillId="24" borderId="103" applyNumberFormat="0" applyAlignment="0" applyProtection="0"/>
    <xf numFmtId="0" fontId="52" fillId="11" borderId="103" applyNumberFormat="0" applyAlignment="0" applyProtection="0"/>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27" borderId="63" applyNumberFormat="0" applyProtection="0">
      <alignment horizontal="left" vertical="center" indent="1"/>
    </xf>
    <xf numFmtId="4" fontId="44" fillId="5"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80" fillId="0" borderId="98" applyNumberFormat="0" applyFill="0" applyAlignment="0" applyProtection="0"/>
    <xf numFmtId="4" fontId="6" fillId="5" borderId="63" applyNumberFormat="0" applyProtection="0">
      <alignment horizontal="left" vertical="center" indent="1"/>
    </xf>
    <xf numFmtId="0" fontId="2" fillId="27" borderId="63" applyNumberFormat="0" applyProtection="0">
      <alignment horizontal="left" vertical="center" indent="1"/>
    </xf>
    <xf numFmtId="4" fontId="6" fillId="5" borderId="63" applyNumberFormat="0" applyProtection="0">
      <alignment horizontal="right" vertical="center"/>
    </xf>
    <xf numFmtId="0" fontId="3" fillId="31" borderId="104" applyNumberFormat="0" applyFon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52" fillId="11" borderId="103" applyNumberFormat="0" applyAlignment="0" applyProtection="0"/>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5" borderId="64" applyNumberFormat="0" applyProtection="0">
      <alignment horizontal="left" vertical="center" indent="1"/>
    </xf>
    <xf numFmtId="0" fontId="52" fillId="11" borderId="103" applyNumberFormat="0" applyAlignment="0" applyProtection="0"/>
    <xf numFmtId="0" fontId="38" fillId="24" borderId="63" applyNumberFormat="0" applyAlignment="0" applyProtection="0"/>
    <xf numFmtId="0" fontId="20" fillId="24" borderId="10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0" fontId="2" fillId="31" borderId="104" applyNumberFormat="0" applyFont="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4" fontId="41" fillId="29" borderId="63" applyNumberFormat="0" applyProtection="0">
      <alignment vertical="center"/>
    </xf>
    <xf numFmtId="0" fontId="76" fillId="49" borderId="63" applyNumberFormat="0" applyAlignment="0" applyProtection="0"/>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34" borderId="63" applyNumberFormat="0" applyProtection="0">
      <alignment horizontal="right" vertical="center"/>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0" fontId="2" fillId="44" borderId="63" applyNumberFormat="0" applyProtection="0">
      <alignment horizontal="left" vertical="center" indent="1"/>
    </xf>
    <xf numFmtId="4" fontId="6" fillId="33" borderId="63" applyNumberFormat="0" applyProtection="0">
      <alignment horizontal="right" vertical="center"/>
    </xf>
    <xf numFmtId="4" fontId="6" fillId="3" borderId="63" applyNumberFormat="0" applyProtection="0">
      <alignment horizontal="left" vertical="center" indent="1"/>
    </xf>
    <xf numFmtId="4" fontId="6" fillId="3" borderId="63" applyNumberFormat="0" applyProtection="0">
      <alignment vertical="center"/>
    </xf>
    <xf numFmtId="0" fontId="2" fillId="4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50" fillId="0" borderId="66" applyNumberFormat="0" applyFill="0" applyAlignment="0" applyProtection="0"/>
    <xf numFmtId="4" fontId="6" fillId="5" borderId="64"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38" borderId="63" applyNumberFormat="0" applyProtection="0">
      <alignment horizontal="right" vertical="center"/>
    </xf>
    <xf numFmtId="0" fontId="38" fillId="24" borderId="63" applyNumberFormat="0" applyAlignment="0" applyProtection="0"/>
    <xf numFmtId="0" fontId="29" fillId="0" borderId="62">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4" fontId="6" fillId="3" borderId="63" applyNumberFormat="0" applyProtection="0">
      <alignment vertical="center"/>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6" fillId="0" borderId="63" applyNumberFormat="0" applyProtection="0">
      <alignment horizontal="righ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35"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4" fontId="41" fillId="5"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4" fontId="6" fillId="0"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37"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9" fillId="0" borderId="62">
      <alignment horizontal="left" vertical="center"/>
    </xf>
    <xf numFmtId="4" fontId="6" fillId="40" borderId="63" applyNumberFormat="0" applyProtection="0">
      <alignment horizontal="right" vertical="center"/>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4" fontId="44" fillId="5" borderId="63" applyNumberFormat="0" applyProtection="0">
      <alignment horizontal="left" vertical="center" indent="1"/>
    </xf>
    <xf numFmtId="4" fontId="41" fillId="3" borderId="63" applyNumberFormat="0" applyProtection="0">
      <alignmen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33" borderId="63" applyNumberFormat="0" applyProtection="0">
      <alignment horizontal="righ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2" fillId="43" borderId="63" applyNumberFormat="0" applyProtection="0">
      <alignment horizontal="left" vertical="center" indent="1"/>
    </xf>
    <xf numFmtId="4" fontId="6" fillId="0" borderId="63" applyNumberFormat="0" applyProtection="0">
      <alignment horizontal="right" vertical="center"/>
    </xf>
    <xf numFmtId="4" fontId="6" fillId="32" borderId="63" applyNumberFormat="0" applyProtection="0">
      <alignment horizontal="right" vertical="center"/>
    </xf>
    <xf numFmtId="0" fontId="2"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8" borderId="63" applyNumberFormat="0" applyProtection="0">
      <alignment horizontal="right" vertical="center"/>
    </xf>
    <xf numFmtId="4" fontId="6" fillId="33" borderId="63" applyNumberFormat="0" applyProtection="0">
      <alignment horizontal="right" vertical="center"/>
    </xf>
    <xf numFmtId="4" fontId="6" fillId="3" borderId="63" applyNumberFormat="0" applyProtection="0">
      <alignment horizontal="left" vertical="center" indent="1"/>
    </xf>
    <xf numFmtId="4" fontId="6" fillId="3" borderId="63" applyNumberFormat="0" applyProtection="0">
      <alignment vertical="center"/>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3" borderId="63" applyNumberFormat="0" applyProtection="0">
      <alignment vertical="center"/>
    </xf>
    <xf numFmtId="4" fontId="6" fillId="40" borderId="63" applyNumberFormat="0" applyProtection="0">
      <alignment horizontal="right" vertical="center"/>
    </xf>
    <xf numFmtId="4" fontId="44" fillId="5"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0" fontId="38" fillId="24" borderId="63" applyNumberFormat="0" applyAlignment="0" applyProtection="0"/>
    <xf numFmtId="4" fontId="6" fillId="29" borderId="63" applyNumberFormat="0" applyProtection="0">
      <alignment horizontal="left" vertical="center" indent="1"/>
    </xf>
    <xf numFmtId="0" fontId="2" fillId="27" borderId="63" applyNumberFormat="0" applyProtection="0">
      <alignment horizontal="left" vertical="center" indent="1"/>
    </xf>
    <xf numFmtId="4" fontId="6" fillId="43"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7" borderId="63" applyNumberFormat="0" applyProtection="0">
      <alignment horizontal="right" vertical="center"/>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4" fontId="6" fillId="5" borderId="64"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76" fillId="49" borderId="63" applyNumberFormat="0" applyAlignment="0" applyProtection="0"/>
    <xf numFmtId="0" fontId="2" fillId="4" borderId="63" applyNumberFormat="0" applyProtection="0">
      <alignment horizontal="left" vertical="center" indent="1"/>
    </xf>
    <xf numFmtId="4" fontId="6" fillId="34" borderId="63" applyNumberFormat="0" applyProtection="0">
      <alignment horizontal="righ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39" borderId="63" applyNumberFormat="0" applyProtection="0">
      <alignment horizontal="right" vertical="center"/>
    </xf>
    <xf numFmtId="4" fontId="6"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32" borderId="63" applyNumberFormat="0" applyProtection="0">
      <alignment horizontal="right" vertical="center"/>
    </xf>
    <xf numFmtId="0" fontId="38" fillId="24" borderId="63" applyNumberFormat="0" applyAlignment="0" applyProtection="0"/>
    <xf numFmtId="4" fontId="46" fillId="5" borderId="63" applyNumberFormat="0" applyProtection="0">
      <alignment horizontal="right" vertical="center"/>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4" fontId="6" fillId="34" borderId="63" applyNumberFormat="0" applyProtection="0">
      <alignment horizontal="right" vertical="center"/>
    </xf>
    <xf numFmtId="0" fontId="2" fillId="43" borderId="63" applyNumberFormat="0" applyProtection="0">
      <alignment horizontal="left" vertical="center" indent="1"/>
    </xf>
    <xf numFmtId="4" fontId="46" fillId="5"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38" fillId="24" borderId="63" applyNumberFormat="0" applyAlignment="0" applyProtection="0"/>
    <xf numFmtId="4" fontId="6" fillId="29" borderId="63" applyNumberFormat="0" applyProtection="0">
      <alignment horizontal="left" vertical="center" indent="1"/>
    </xf>
    <xf numFmtId="4" fontId="41" fillId="5" borderId="63" applyNumberFormat="0" applyProtection="0">
      <alignment horizontal="right" vertical="center"/>
    </xf>
    <xf numFmtId="0" fontId="2" fillId="0" borderId="63" applyNumberFormat="0" applyProtection="0">
      <alignment horizontal="left" vertical="center"/>
    </xf>
    <xf numFmtId="0" fontId="2" fillId="27"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6" fillId="29" borderId="63" applyNumberFormat="0" applyProtection="0">
      <alignmen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4" fontId="6" fillId="5" borderId="64"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4" fontId="44" fillId="43"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5" borderId="64" applyNumberFormat="0" applyProtection="0">
      <alignment horizontal="left" vertical="center" indent="1"/>
    </xf>
    <xf numFmtId="0" fontId="38" fillId="24" borderId="63" applyNumberFormat="0" applyAlignment="0" applyProtection="0"/>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0" fillId="24" borderId="10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29" borderId="63" applyNumberFormat="0" applyProtection="0">
      <alignmen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8" borderId="63" applyNumberFormat="0" applyProtection="0">
      <alignment horizontal="right" vertical="center"/>
    </xf>
    <xf numFmtId="4" fontId="6" fillId="34"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0" fillId="24" borderId="103" applyNumberFormat="0" applyAlignment="0" applyProtection="0"/>
    <xf numFmtId="0" fontId="3" fillId="31" borderId="104" applyNumberFormat="0" applyFont="0" applyAlignment="0" applyProtection="0"/>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0"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31" borderId="104" applyNumberFormat="0" applyFont="0" applyAlignment="0" applyProtection="0"/>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31" borderId="104" applyNumberFormat="0" applyFont="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3" fillId="31" borderId="104" applyNumberFormat="0" applyFont="0" applyAlignment="0" applyProtection="0"/>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80" fillId="0" borderId="98" applyNumberFormat="0" applyFill="0" applyAlignment="0" applyProtection="0"/>
    <xf numFmtId="0" fontId="2" fillId="44" borderId="63" applyNumberFormat="0" applyProtection="0">
      <alignment horizontal="left" vertical="center" indent="1"/>
    </xf>
    <xf numFmtId="0" fontId="52" fillId="11" borderId="103" applyNumberFormat="0" applyAlignment="0" applyProtection="0"/>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0" fontId="20" fillId="24" borderId="103" applyNumberFormat="0" applyAlignment="0" applyProtection="0"/>
    <xf numFmtId="0" fontId="38" fillId="24" borderId="63" applyNumberFormat="0" applyAlignment="0" applyProtection="0"/>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5"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2" fillId="11" borderId="103" applyNumberFormat="0" applyAlignment="0" applyProtection="0"/>
    <xf numFmtId="0" fontId="38" fillId="24" borderId="63" applyNumberFormat="0" applyAlignment="0" applyProtection="0"/>
    <xf numFmtId="0" fontId="20" fillId="24" borderId="103" applyNumberFormat="0" applyAlignment="0" applyProtection="0"/>
    <xf numFmtId="0" fontId="2" fillId="0" borderId="101"/>
    <xf numFmtId="0" fontId="3" fillId="31" borderId="104" applyNumberFormat="0" applyFont="0" applyAlignment="0" applyProtection="0"/>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44" fillId="5" borderId="63" applyNumberFormat="0" applyProtection="0">
      <alignment horizontal="left" vertical="center" indent="1"/>
    </xf>
    <xf numFmtId="0" fontId="2" fillId="4" borderId="63" applyNumberFormat="0" applyProtection="0">
      <alignment horizontal="left" vertical="center" indent="1"/>
    </xf>
    <xf numFmtId="0" fontId="20" fillId="24" borderId="103" applyNumberFormat="0" applyAlignment="0" applyProtection="0"/>
    <xf numFmtId="0" fontId="52" fillId="11" borderId="103" applyNumberFormat="0" applyAlignment="0" applyProtection="0"/>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4" fontId="42" fillId="41" borderId="63" applyNumberFormat="0" applyProtection="0">
      <alignment horizontal="left" vertical="center" indent="1"/>
    </xf>
    <xf numFmtId="4" fontId="6" fillId="37" borderId="63" applyNumberFormat="0" applyProtection="0">
      <alignment horizontal="right" vertical="center"/>
    </xf>
    <xf numFmtId="4" fontId="6" fillId="33" borderId="63" applyNumberFormat="0" applyProtection="0">
      <alignment horizontal="right" vertical="center"/>
    </xf>
    <xf numFmtId="0" fontId="3" fillId="31" borderId="104" applyNumberFormat="0" applyFont="0" applyAlignment="0" applyProtection="0"/>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0" fillId="24" borderId="103" applyNumberFormat="0" applyAlignment="0" applyProtection="0"/>
    <xf numFmtId="4" fontId="41" fillId="3" borderId="63" applyNumberFormat="0" applyProtection="0">
      <alignment vertical="center"/>
    </xf>
    <xf numFmtId="4" fontId="6" fillId="32" borderId="63" applyNumberFormat="0" applyProtection="0">
      <alignment horizontal="right" vertical="center"/>
    </xf>
    <xf numFmtId="4" fontId="6" fillId="36"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4" fontId="6" fillId="0" borderId="63" applyNumberFormat="0" applyProtection="0">
      <alignment horizontal="right" vertical="center"/>
    </xf>
    <xf numFmtId="0" fontId="52" fillId="11" borderId="103" applyNumberFormat="0" applyAlignment="0" applyProtection="0"/>
    <xf numFmtId="0" fontId="38" fillId="24" borderId="63" applyNumberFormat="0" applyAlignment="0" applyProtection="0"/>
    <xf numFmtId="4" fontId="44" fillId="43" borderId="63" applyNumberFormat="0" applyProtection="0">
      <alignment horizontal="left" vertical="center" indent="1"/>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6" fillId="3" borderId="63" applyNumberFormat="0" applyProtection="0">
      <alignment vertical="center"/>
    </xf>
    <xf numFmtId="0" fontId="2" fillId="4" borderId="63" applyNumberFormat="0" applyProtection="0">
      <alignment horizontal="left" vertical="center" indent="1"/>
    </xf>
    <xf numFmtId="4" fontId="6" fillId="35" borderId="63" applyNumberFormat="0" applyProtection="0">
      <alignment horizontal="right" vertical="center"/>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4" borderId="63" applyNumberFormat="0" applyProtection="0">
      <alignment horizontal="left" vertical="center" indent="1"/>
    </xf>
    <xf numFmtId="4" fontId="46" fillId="5" borderId="63" applyNumberFormat="0" applyProtection="0">
      <alignment horizontal="right" vertical="center"/>
    </xf>
    <xf numFmtId="4" fontId="44" fillId="43" borderId="63" applyNumberFormat="0" applyProtection="0">
      <alignment horizontal="left" vertical="center" indent="1"/>
    </xf>
    <xf numFmtId="0" fontId="52" fillId="11" borderId="103" applyNumberFormat="0" applyAlignment="0" applyProtection="0"/>
    <xf numFmtId="0" fontId="38" fillId="24" borderId="63" applyNumberFormat="0" applyAlignment="0" applyProtection="0"/>
    <xf numFmtId="0" fontId="20" fillId="24" borderId="103" applyNumberForma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80" fillId="0" borderId="98" applyNumberFormat="0" applyFill="0" applyAlignment="0" applyProtection="0"/>
    <xf numFmtId="4" fontId="44" fillId="5" borderId="63" applyNumberFormat="0" applyProtection="0">
      <alignment horizontal="left" vertical="center" indent="1"/>
    </xf>
    <xf numFmtId="4" fontId="41" fillId="29"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4" borderId="63" applyNumberFormat="0" applyProtection="0">
      <alignment horizontal="left" vertical="center" indent="1"/>
    </xf>
    <xf numFmtId="0" fontId="20" fillId="24" borderId="103" applyNumberFormat="0" applyAlignment="0" applyProtection="0"/>
    <xf numFmtId="0" fontId="3" fillId="31" borderId="104" applyNumberFormat="0" applyFon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4" fontId="2" fillId="0" borderId="101"/>
    <xf numFmtId="0" fontId="20" fillId="24" borderId="103"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04" applyNumberFormat="0" applyFon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175" fontId="2" fillId="3" borderId="101" applyNumberFormat="0" applyFont="0" applyAlignment="0">
      <protection locked="0"/>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101">
      <alignment horizontal="right"/>
    </xf>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0" fontId="3" fillId="31" borderId="104" applyNumberFormat="0" applyFont="0" applyAlignment="0" applyProtection="0"/>
    <xf numFmtId="4" fontId="2" fillId="0" borderId="101"/>
    <xf numFmtId="0" fontId="2" fillId="0" borderId="63"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101">
      <alignment horizontal="right"/>
    </xf>
    <xf numFmtId="0" fontId="2" fillId="0" borderId="101">
      <alignment horizontal="right"/>
    </xf>
    <xf numFmtId="0" fontId="2" fillId="31" borderId="104" applyNumberFormat="0" applyFont="0" applyAlignment="0" applyProtection="0"/>
    <xf numFmtId="4" fontId="2" fillId="0" borderId="101"/>
    <xf numFmtId="4" fontId="2" fillId="0" borderId="101"/>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175" fontId="2" fillId="3" borderId="101"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0" fontId="2" fillId="31" borderId="104" applyNumberFormat="0" applyFont="0" applyAlignment="0" applyProtection="0"/>
    <xf numFmtId="4" fontId="2" fillId="0" borderId="101"/>
    <xf numFmtId="4" fontId="2" fillId="0" borderId="101"/>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63" applyNumberFormat="0" applyProtection="0">
      <alignment horizontal="right" vertical="center"/>
    </xf>
    <xf numFmtId="0" fontId="2" fillId="0" borderId="63"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9" borderId="63" applyNumberFormat="0" applyProtection="0">
      <alignment horizontal="right" vertical="center"/>
    </xf>
    <xf numFmtId="4" fontId="6" fillId="0" borderId="63" applyNumberFormat="0" applyProtection="0">
      <alignment horizontal="right" vertical="center"/>
    </xf>
    <xf numFmtId="0" fontId="2" fillId="0" borderId="63" applyNumberFormat="0" applyProtection="0">
      <alignment horizontal="left" vertical="center"/>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80" fillId="0" borderId="98" applyNumberFormat="0" applyFill="0" applyAlignment="0" applyProtection="0"/>
    <xf numFmtId="0" fontId="80" fillId="0" borderId="9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2" fillId="11" borderId="103" applyNumberFormat="0" applyAlignment="0" applyProtection="0"/>
    <xf numFmtId="0" fontId="52" fillId="11" borderId="103" applyNumberFormat="0" applyAlignment="0" applyProtection="0"/>
    <xf numFmtId="0" fontId="52" fillId="11" borderId="10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0" fillId="24" borderId="103" applyNumberFormat="0" applyAlignment="0" applyProtection="0"/>
    <xf numFmtId="0" fontId="20" fillId="24" borderId="103" applyNumberFormat="0" applyAlignment="0" applyProtection="0"/>
    <xf numFmtId="0" fontId="20" fillId="24" borderId="103" applyNumberFormat="0" applyAlignment="0" applyProtection="0"/>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175" fontId="2" fillId="3" borderId="101" applyNumberFormat="0" applyFont="0" applyAlignment="0">
      <protection locked="0"/>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alignment horizontal="right"/>
    </xf>
    <xf numFmtId="4" fontId="2" fillId="0" borderId="101"/>
    <xf numFmtId="0" fontId="2" fillId="0" borderId="101">
      <alignment horizontal="right"/>
    </xf>
    <xf numFmtId="4" fontId="2" fillId="0" borderId="101"/>
    <xf numFmtId="0" fontId="2" fillId="0" borderId="101">
      <alignment horizontal="right"/>
    </xf>
    <xf numFmtId="4" fontId="2" fillId="0" borderId="101"/>
    <xf numFmtId="0" fontId="2" fillId="0" borderId="63" applyNumberFormat="0" applyProtection="0">
      <alignment horizontal="left" vertical="center"/>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101">
      <alignment horizontal="right"/>
    </xf>
    <xf numFmtId="0" fontId="2" fillId="0" borderId="101">
      <alignment horizontal="right"/>
    </xf>
    <xf numFmtId="4" fontId="2" fillId="0" borderId="101"/>
    <xf numFmtId="4" fontId="2" fillId="0" borderId="101"/>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175" fontId="2" fillId="3" borderId="101" applyNumberFormat="0" applyFont="0" applyAlignment="0">
      <protection locked="0"/>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101">
      <alignment horizontal="right"/>
    </xf>
    <xf numFmtId="0" fontId="2" fillId="0" borderId="101">
      <alignment horizontal="right"/>
    </xf>
    <xf numFmtId="0" fontId="2" fillId="0" borderId="101"/>
    <xf numFmtId="4" fontId="2" fillId="0" borderId="101"/>
    <xf numFmtId="4" fontId="2" fillId="0" borderId="101"/>
    <xf numFmtId="0" fontId="2" fillId="4" borderId="63" applyNumberFormat="0" applyProtection="0">
      <alignment horizontal="left" vertical="center" indent="1"/>
    </xf>
    <xf numFmtId="175" fontId="2" fillId="3" borderId="101" applyNumberFormat="0" applyFont="0" applyAlignment="0">
      <protection locked="0"/>
    </xf>
    <xf numFmtId="0" fontId="2" fillId="4" borderId="63"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6" fillId="0" borderId="63" applyNumberFormat="0" applyProtection="0">
      <alignment horizontal="right" vertical="center"/>
    </xf>
    <xf numFmtId="0" fontId="2" fillId="0" borderId="63" applyNumberFormat="0" applyProtection="0">
      <alignment horizontal="left" vertical="center"/>
    </xf>
    <xf numFmtId="175" fontId="2" fillId="3" borderId="101" applyNumberFormat="0" applyFont="0" applyAlignment="0">
      <protection locked="0"/>
    </xf>
    <xf numFmtId="0" fontId="66" fillId="49" borderId="103" applyNumberFormat="0" applyAlignment="0" applyProtection="0"/>
    <xf numFmtId="0" fontId="73" fillId="11" borderId="103" applyNumberFormat="0" applyAlignment="0" applyProtection="0"/>
    <xf numFmtId="0" fontId="73" fillId="11" borderId="103" applyNumberFormat="0" applyAlignment="0" applyProtection="0"/>
    <xf numFmtId="0" fontId="22" fillId="31" borderId="103" applyNumberFormat="0" applyFont="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4" fontId="42" fillId="41" borderId="63" applyNumberFormat="0" applyProtection="0">
      <alignment horizontal="left" vertical="center" indent="1"/>
    </xf>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7"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38" fillId="24" borderId="63" applyNumberFormat="0" applyAlignment="0" applyProtection="0"/>
    <xf numFmtId="4" fontId="6" fillId="0" borderId="63" applyNumberFormat="0" applyProtection="0">
      <alignment horizontal="right" vertical="center"/>
    </xf>
    <xf numFmtId="0" fontId="2" fillId="0" borderId="63" applyNumberFormat="0" applyProtection="0">
      <alignment horizontal="left" vertical="center"/>
    </xf>
    <xf numFmtId="4" fontId="44" fillId="5" borderId="63" applyNumberFormat="0" applyProtection="0">
      <alignment horizontal="left" vertical="center" indent="1"/>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9" fillId="0" borderId="62">
      <alignment horizontal="left" vertical="center"/>
    </xf>
    <xf numFmtId="4" fontId="6" fillId="5"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39" borderId="63" applyNumberFormat="0" applyProtection="0">
      <alignment horizontal="right" vertical="center"/>
    </xf>
    <xf numFmtId="4" fontId="6"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32" borderId="63" applyNumberFormat="0" applyProtection="0">
      <alignment horizontal="right" vertical="center"/>
    </xf>
    <xf numFmtId="0" fontId="38" fillId="24" borderId="63" applyNumberFormat="0" applyAlignment="0" applyProtection="0"/>
    <xf numFmtId="4" fontId="46" fillId="5" borderId="63" applyNumberFormat="0" applyProtection="0">
      <alignment horizontal="right" vertical="center"/>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9" fillId="0" borderId="62">
      <alignment horizontal="left" vertical="center"/>
    </xf>
    <xf numFmtId="4" fontId="44" fillId="5"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9" fillId="0" borderId="62">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9" fillId="0" borderId="62">
      <alignment horizontal="left" vertical="center"/>
    </xf>
    <xf numFmtId="4" fontId="6" fillId="5" borderId="64"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0" fontId="29" fillId="0" borderId="62">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4" fontId="44" fillId="43"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0" fontId="38" fillId="24" borderId="63" applyNumberFormat="0" applyAlignment="0" applyProtection="0"/>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29" borderId="63" applyNumberFormat="0" applyProtection="0">
      <alignmen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8" borderId="63" applyNumberFormat="0" applyProtection="0">
      <alignment horizontal="right" vertical="center"/>
    </xf>
    <xf numFmtId="4" fontId="6" fillId="34"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9" fillId="0" borderId="62">
      <alignment horizontal="left" vertical="center"/>
    </xf>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0"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37" borderId="63" applyNumberFormat="0" applyProtection="0">
      <alignment horizontal="right" vertical="center"/>
    </xf>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0" fontId="29" fillId="0" borderId="62">
      <alignment horizontal="left" vertical="center"/>
    </xf>
    <xf numFmtId="0" fontId="38" fillId="24" borderId="63" applyNumberFormat="0" applyAlignment="0" applyProtection="0"/>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5"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4" fontId="42" fillId="41" borderId="63" applyNumberFormat="0" applyProtection="0">
      <alignment horizontal="left" vertical="center" indent="1"/>
    </xf>
    <xf numFmtId="4" fontId="6" fillId="37" borderId="63" applyNumberFormat="0" applyProtection="0">
      <alignment horizontal="right" vertical="center"/>
    </xf>
    <xf numFmtId="4" fontId="6" fillId="33"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4" fontId="6" fillId="32" borderId="63" applyNumberFormat="0" applyProtection="0">
      <alignment horizontal="right" vertical="center"/>
    </xf>
    <xf numFmtId="4" fontId="6" fillId="36"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4" fontId="6" fillId="0" borderId="63" applyNumberFormat="0" applyProtection="0">
      <alignment horizontal="right" vertical="center"/>
    </xf>
    <xf numFmtId="0" fontId="38" fillId="24" borderId="63" applyNumberFormat="0" applyAlignment="0" applyProtection="0"/>
    <xf numFmtId="4" fontId="44" fillId="43" borderId="63" applyNumberFormat="0" applyProtection="0">
      <alignment horizontal="left" vertical="center" indent="1"/>
    </xf>
    <xf numFmtId="4" fontId="6" fillId="3" borderId="63" applyNumberFormat="0" applyProtection="0">
      <alignment vertical="center"/>
    </xf>
    <xf numFmtId="0" fontId="2" fillId="4" borderId="63" applyNumberFormat="0" applyProtection="0">
      <alignment horizontal="left" vertical="center" indent="1"/>
    </xf>
    <xf numFmtId="4" fontId="6" fillId="35" borderId="63" applyNumberFormat="0" applyProtection="0">
      <alignment horizontal="right" vertical="center"/>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4" borderId="63" applyNumberFormat="0" applyProtection="0">
      <alignment horizontal="left" vertical="center" indent="1"/>
    </xf>
    <xf numFmtId="4" fontId="46" fillId="5" borderId="63" applyNumberFormat="0" applyProtection="0">
      <alignment horizontal="right" vertical="center"/>
    </xf>
    <xf numFmtId="4" fontId="44" fillId="4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9" fillId="0" borderId="62">
      <alignment horizontal="left" vertical="center"/>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1" fillId="29"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9" fillId="0" borderId="62">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38" fillId="24" borderId="63" applyNumberFormat="0" applyAlignment="0" applyProtection="0"/>
    <xf numFmtId="4" fontId="6" fillId="3" borderId="63" applyNumberFormat="0" applyProtection="0">
      <alignment horizontal="left" vertical="center" indent="1"/>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9" fillId="0" borderId="62">
      <alignment horizontal="left" vertical="center"/>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4" fontId="44" fillId="43"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0" fontId="38" fillId="24" borderId="63" applyNumberFormat="0" applyAlignment="0" applyProtection="0"/>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29" borderId="63" applyNumberFormat="0" applyProtection="0">
      <alignmen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8" borderId="63" applyNumberFormat="0" applyProtection="0">
      <alignment horizontal="right" vertical="center"/>
    </xf>
    <xf numFmtId="4" fontId="6" fillId="34"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0"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0" fontId="38" fillId="24" borderId="63" applyNumberFormat="0" applyAlignment="0" applyProtection="0"/>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5"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4" fontId="42" fillId="41" borderId="63" applyNumberFormat="0" applyProtection="0">
      <alignment horizontal="left" vertical="center" indent="1"/>
    </xf>
    <xf numFmtId="4" fontId="6" fillId="37" borderId="63" applyNumberFormat="0" applyProtection="0">
      <alignment horizontal="right" vertical="center"/>
    </xf>
    <xf numFmtId="4" fontId="6" fillId="33"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4" fontId="6" fillId="32" borderId="63" applyNumberFormat="0" applyProtection="0">
      <alignment horizontal="right" vertical="center"/>
    </xf>
    <xf numFmtId="4" fontId="6" fillId="36"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4" fontId="6" fillId="0" borderId="63" applyNumberFormat="0" applyProtection="0">
      <alignment horizontal="right" vertical="center"/>
    </xf>
    <xf numFmtId="0" fontId="38" fillId="24" borderId="63" applyNumberFormat="0" applyAlignment="0" applyProtection="0"/>
    <xf numFmtId="4" fontId="44" fillId="43" borderId="63" applyNumberFormat="0" applyProtection="0">
      <alignment horizontal="left" vertical="center" indent="1"/>
    </xf>
    <xf numFmtId="4" fontId="6" fillId="3" borderId="63" applyNumberFormat="0" applyProtection="0">
      <alignment vertical="center"/>
    </xf>
    <xf numFmtId="0" fontId="2" fillId="4" borderId="63" applyNumberFormat="0" applyProtection="0">
      <alignment horizontal="left" vertical="center" indent="1"/>
    </xf>
    <xf numFmtId="4" fontId="6" fillId="35" borderId="63" applyNumberFormat="0" applyProtection="0">
      <alignment horizontal="right" vertical="center"/>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4" borderId="63" applyNumberFormat="0" applyProtection="0">
      <alignment horizontal="left" vertical="center" indent="1"/>
    </xf>
    <xf numFmtId="4" fontId="46" fillId="5" borderId="63" applyNumberFormat="0" applyProtection="0">
      <alignment horizontal="right" vertical="center"/>
    </xf>
    <xf numFmtId="4" fontId="44" fillId="4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1" fillId="29"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50" fillId="0" borderId="66" applyNumberFormat="0" applyFill="0" applyAlignment="0" applyProtection="0"/>
    <xf numFmtId="0" fontId="2" fillId="4"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76" fillId="49" borderId="63" applyNumberFormat="0" applyAlignment="0" applyProtection="0"/>
    <xf numFmtId="4" fontId="6" fillId="34" borderId="63" applyNumberFormat="0" applyProtection="0">
      <alignment horizontal="righ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39" borderId="63" applyNumberFormat="0" applyProtection="0">
      <alignment horizontal="right" vertical="center"/>
    </xf>
    <xf numFmtId="4" fontId="6"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32" borderId="63" applyNumberFormat="0" applyProtection="0">
      <alignment horizontal="right" vertical="center"/>
    </xf>
    <xf numFmtId="0" fontId="38" fillId="24" borderId="63" applyNumberFormat="0" applyAlignment="0" applyProtection="0"/>
    <xf numFmtId="4" fontId="46" fillId="5" borderId="63" applyNumberFormat="0" applyProtection="0">
      <alignment horizontal="right" vertical="center"/>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0" fontId="50" fillId="0" borderId="66" applyNumberFormat="0" applyFill="0" applyAlignment="0" applyProtection="0"/>
    <xf numFmtId="0" fontId="50" fillId="0" borderId="66" applyNumberFormat="0" applyFill="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50" fillId="0" borderId="66" applyNumberFormat="0" applyFill="0" applyAlignment="0" applyProtection="0"/>
    <xf numFmtId="0" fontId="29" fillId="0" borderId="62">
      <alignment horizontal="left" vertical="center"/>
    </xf>
    <xf numFmtId="0" fontId="50" fillId="0" borderId="66" applyNumberFormat="0" applyFill="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9" fillId="0" borderId="62">
      <alignment horizontal="left" vertical="center"/>
    </xf>
    <xf numFmtId="4" fontId="6" fillId="5" borderId="64"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0" fontId="29" fillId="0" borderId="62">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0" fontId="50" fillId="0" borderId="66" applyNumberFormat="0" applyFill="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4" fontId="44" fillId="43" borderId="63" applyNumberFormat="0" applyProtection="0">
      <alignment horizontal="left" vertical="center" indent="1"/>
    </xf>
    <xf numFmtId="0" fontId="50" fillId="0" borderId="66" applyNumberFormat="0" applyFill="0" applyAlignment="0" applyProtection="0"/>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2" fillId="41" borderId="63" applyNumberFormat="0" applyProtection="0">
      <alignment horizontal="left" vertical="center" indent="1"/>
    </xf>
    <xf numFmtId="4" fontId="6" fillId="5" borderId="64" applyNumberFormat="0" applyProtection="0">
      <alignment horizontal="left" vertical="center" indent="1"/>
    </xf>
    <xf numFmtId="0" fontId="38" fillId="24" borderId="63" applyNumberFormat="0" applyAlignment="0" applyProtection="0"/>
    <xf numFmtId="4" fontId="41" fillId="29" borderId="63" applyNumberFormat="0" applyProtection="0">
      <alignment vertical="center"/>
    </xf>
    <xf numFmtId="0" fontId="76" fillId="49" borderId="63" applyNumberFormat="0" applyAlignment="0" applyProtection="0"/>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34" borderId="63" applyNumberFormat="0" applyProtection="0">
      <alignment horizontal="right" vertical="center"/>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0" fontId="2" fillId="44" borderId="63" applyNumberFormat="0" applyProtection="0">
      <alignment horizontal="left" vertical="center" indent="1"/>
    </xf>
    <xf numFmtId="4" fontId="6" fillId="33" borderId="63" applyNumberFormat="0" applyProtection="0">
      <alignment horizontal="right" vertical="center"/>
    </xf>
    <xf numFmtId="4" fontId="6" fillId="3" borderId="63" applyNumberFormat="0" applyProtection="0">
      <alignment horizontal="left" vertical="center" indent="1"/>
    </xf>
    <xf numFmtId="4" fontId="6" fillId="3" borderId="63" applyNumberFormat="0" applyProtection="0">
      <alignment vertical="center"/>
    </xf>
    <xf numFmtId="0" fontId="2" fillId="4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4" fontId="6" fillId="5" borderId="64"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38" borderId="63" applyNumberFormat="0" applyProtection="0">
      <alignment horizontal="right" vertical="center"/>
    </xf>
    <xf numFmtId="0" fontId="38" fillId="24" borderId="63" applyNumberFormat="0" applyAlignment="0" applyProtection="0"/>
    <xf numFmtId="0" fontId="29" fillId="0" borderId="62">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4" fontId="6" fillId="3" borderId="63" applyNumberFormat="0" applyProtection="0">
      <alignment vertical="center"/>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6" fillId="0" borderId="63" applyNumberFormat="0" applyProtection="0">
      <alignment horizontal="righ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0" fontId="2" fillId="0" borderId="63" applyNumberFormat="0" applyProtection="0">
      <alignment horizontal="left" vertical="center"/>
    </xf>
    <xf numFmtId="4" fontId="6" fillId="35"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4" fontId="41" fillId="5"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4" fontId="6" fillId="0"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37"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9" fillId="0" borderId="62">
      <alignment horizontal="left" vertical="center"/>
    </xf>
    <xf numFmtId="4" fontId="6" fillId="40" borderId="63" applyNumberFormat="0" applyProtection="0">
      <alignment horizontal="right" vertical="center"/>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4" fontId="44" fillId="5" borderId="63" applyNumberFormat="0" applyProtection="0">
      <alignment horizontal="left" vertical="center" indent="1"/>
    </xf>
    <xf numFmtId="4" fontId="41" fillId="3" borderId="63" applyNumberFormat="0" applyProtection="0">
      <alignmen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33" borderId="63" applyNumberFormat="0" applyProtection="0">
      <alignment horizontal="righ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 borderId="63" applyNumberFormat="0" applyProtection="0">
      <alignment horizontal="left" vertical="center" indent="1"/>
    </xf>
    <xf numFmtId="0" fontId="2" fillId="43" borderId="63" applyNumberFormat="0" applyProtection="0">
      <alignment horizontal="left" vertical="center" indent="1"/>
    </xf>
    <xf numFmtId="4" fontId="6" fillId="0" borderId="63" applyNumberFormat="0" applyProtection="0">
      <alignment horizontal="right" vertical="center"/>
    </xf>
    <xf numFmtId="4" fontId="6" fillId="32" borderId="63" applyNumberFormat="0" applyProtection="0">
      <alignment horizontal="right" vertical="center"/>
    </xf>
    <xf numFmtId="0" fontId="2"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8" borderId="63" applyNumberFormat="0" applyProtection="0">
      <alignment horizontal="right" vertical="center"/>
    </xf>
    <xf numFmtId="4" fontId="6" fillId="33" borderId="63" applyNumberFormat="0" applyProtection="0">
      <alignment horizontal="right" vertical="center"/>
    </xf>
    <xf numFmtId="4" fontId="6" fillId="3" borderId="63" applyNumberFormat="0" applyProtection="0">
      <alignment horizontal="left" vertical="center" indent="1"/>
    </xf>
    <xf numFmtId="4" fontId="6" fillId="3" borderId="63" applyNumberFormat="0" applyProtection="0">
      <alignment vertical="center"/>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3" borderId="63" applyNumberFormat="0" applyProtection="0">
      <alignment vertical="center"/>
    </xf>
    <xf numFmtId="4" fontId="6" fillId="40" borderId="63" applyNumberFormat="0" applyProtection="0">
      <alignment horizontal="right" vertical="center"/>
    </xf>
    <xf numFmtId="4" fontId="44" fillId="5"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0" fontId="38" fillId="24" borderId="63" applyNumberFormat="0" applyAlignment="0" applyProtection="0"/>
    <xf numFmtId="4" fontId="6" fillId="29" borderId="63" applyNumberFormat="0" applyProtection="0">
      <alignment horizontal="left" vertical="center" indent="1"/>
    </xf>
    <xf numFmtId="0" fontId="2" fillId="27" borderId="63" applyNumberFormat="0" applyProtection="0">
      <alignment horizontal="left" vertical="center" indent="1"/>
    </xf>
    <xf numFmtId="4" fontId="6" fillId="43"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7" borderId="63" applyNumberFormat="0" applyProtection="0">
      <alignment horizontal="right" vertical="center"/>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50" fillId="0" borderId="66" applyNumberFormat="0" applyFill="0" applyAlignment="0" applyProtection="0"/>
    <xf numFmtId="4" fontId="6" fillId="5" borderId="64"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2" fillId="43" borderId="63" applyNumberFormat="0" applyProtection="0">
      <alignment horizontal="left" vertical="center" indent="1"/>
    </xf>
    <xf numFmtId="0" fontId="76" fillId="49" borderId="63" applyNumberFormat="0" applyAlignment="0" applyProtection="0"/>
    <xf numFmtId="0" fontId="2" fillId="4" borderId="63" applyNumberFormat="0" applyProtection="0">
      <alignment horizontal="left" vertical="center" indent="1"/>
    </xf>
    <xf numFmtId="4" fontId="6" fillId="34" borderId="63" applyNumberFormat="0" applyProtection="0">
      <alignment horizontal="righ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39" borderId="63" applyNumberFormat="0" applyProtection="0">
      <alignment horizontal="right" vertical="center"/>
    </xf>
    <xf numFmtId="4" fontId="6"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32" borderId="63" applyNumberFormat="0" applyProtection="0">
      <alignment horizontal="right" vertical="center"/>
    </xf>
    <xf numFmtId="0" fontId="38" fillId="24" borderId="63" applyNumberFormat="0" applyAlignment="0" applyProtection="0"/>
    <xf numFmtId="4" fontId="46" fillId="5" borderId="63" applyNumberFormat="0" applyProtection="0">
      <alignment horizontal="right" vertical="center"/>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4" fontId="6" fillId="34" borderId="63" applyNumberFormat="0" applyProtection="0">
      <alignment horizontal="right" vertical="center"/>
    </xf>
    <xf numFmtId="0" fontId="2" fillId="43" borderId="63" applyNumberFormat="0" applyProtection="0">
      <alignment horizontal="left" vertical="center" indent="1"/>
    </xf>
    <xf numFmtId="4" fontId="46" fillId="5"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38" fillId="24" borderId="63" applyNumberFormat="0" applyAlignment="0" applyProtection="0"/>
    <xf numFmtId="4" fontId="6" fillId="29" borderId="63" applyNumberFormat="0" applyProtection="0">
      <alignment horizontal="left" vertical="center" indent="1"/>
    </xf>
    <xf numFmtId="4" fontId="41" fillId="5" borderId="63" applyNumberFormat="0" applyProtection="0">
      <alignment horizontal="right" vertical="center"/>
    </xf>
    <xf numFmtId="0" fontId="2" fillId="0" borderId="63" applyNumberFormat="0" applyProtection="0">
      <alignment horizontal="left" vertical="center"/>
    </xf>
    <xf numFmtId="0" fontId="2" fillId="27"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6" fillId="29" borderId="63" applyNumberFormat="0" applyProtection="0">
      <alignment vertical="center"/>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0" fontId="50" fillId="0" borderId="66" applyNumberFormat="0" applyFill="0" applyAlignment="0" applyProtection="0"/>
    <xf numFmtId="0" fontId="50" fillId="0" borderId="66" applyNumberFormat="0" applyFill="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50" fillId="0" borderId="66" applyNumberFormat="0" applyFill="0" applyAlignment="0" applyProtection="0"/>
    <xf numFmtId="0" fontId="50" fillId="0" borderId="66" applyNumberFormat="0" applyFill="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4" fontId="6" fillId="5" borderId="64"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0" fontId="50" fillId="0" borderId="66" applyNumberFormat="0" applyFill="0" applyAlignment="0" applyProtection="0"/>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4" fontId="44" fillId="43" borderId="63" applyNumberFormat="0" applyProtection="0">
      <alignment horizontal="left" vertical="center" indent="1"/>
    </xf>
    <xf numFmtId="0" fontId="50" fillId="0" borderId="66" applyNumberFormat="0" applyFill="0" applyAlignment="0" applyProtection="0"/>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2" fillId="41" borderId="63" applyNumberFormat="0" applyProtection="0">
      <alignment horizontal="left" vertical="center" indent="1"/>
    </xf>
    <xf numFmtId="4" fontId="6" fillId="5" borderId="64" applyNumberFormat="0" applyProtection="0">
      <alignment horizontal="left" vertical="center" indent="1"/>
    </xf>
    <xf numFmtId="0" fontId="38" fillId="24" borderId="63" applyNumberFormat="0" applyAlignment="0" applyProtection="0"/>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0" fontId="38" fillId="24" borderId="63" applyNumberFormat="0" applyAlignment="0" applyProtection="0"/>
    <xf numFmtId="0" fontId="2" fillId="4" borderId="63" applyNumberFormat="0" applyProtection="0">
      <alignment horizontal="left" vertical="center" indent="1"/>
    </xf>
    <xf numFmtId="0" fontId="50" fillId="0" borderId="66" applyNumberFormat="0" applyFill="0" applyAlignment="0" applyProtection="0"/>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29" borderId="63" applyNumberFormat="0" applyProtection="0">
      <alignmen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8" borderId="63" applyNumberFormat="0" applyProtection="0">
      <alignment horizontal="right" vertical="center"/>
    </xf>
    <xf numFmtId="4" fontId="6" fillId="34"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0"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50" fillId="0" borderId="66" applyNumberFormat="0" applyFill="0" applyAlignment="0" applyProtection="0"/>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0" fontId="38" fillId="24" borderId="63" applyNumberFormat="0" applyAlignment="0" applyProtection="0"/>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5"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4" fontId="42" fillId="41" borderId="63" applyNumberFormat="0" applyProtection="0">
      <alignment horizontal="left" vertical="center" indent="1"/>
    </xf>
    <xf numFmtId="4" fontId="6" fillId="37" borderId="63" applyNumberFormat="0" applyProtection="0">
      <alignment horizontal="right" vertical="center"/>
    </xf>
    <xf numFmtId="4" fontId="6" fillId="33"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4" fontId="6" fillId="32" borderId="63" applyNumberFormat="0" applyProtection="0">
      <alignment horizontal="right" vertical="center"/>
    </xf>
    <xf numFmtId="4" fontId="6" fillId="36"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50" fillId="0" borderId="66" applyNumberFormat="0" applyFill="0" applyAlignment="0" applyProtection="0"/>
    <xf numFmtId="4" fontId="6" fillId="0" borderId="63" applyNumberFormat="0" applyProtection="0">
      <alignment horizontal="right" vertical="center"/>
    </xf>
    <xf numFmtId="0" fontId="38" fillId="24" borderId="63" applyNumberFormat="0" applyAlignment="0" applyProtection="0"/>
    <xf numFmtId="0" fontId="50" fillId="0" borderId="66" applyNumberFormat="0" applyFill="0" applyAlignment="0" applyProtection="0"/>
    <xf numFmtId="4" fontId="44" fillId="43" borderId="63" applyNumberFormat="0" applyProtection="0">
      <alignment horizontal="left" vertical="center" indent="1"/>
    </xf>
    <xf numFmtId="4" fontId="6" fillId="3" borderId="63" applyNumberFormat="0" applyProtection="0">
      <alignment vertical="center"/>
    </xf>
    <xf numFmtId="0" fontId="2" fillId="4" borderId="63" applyNumberFormat="0" applyProtection="0">
      <alignment horizontal="left" vertical="center" indent="1"/>
    </xf>
    <xf numFmtId="4" fontId="6" fillId="35" borderId="63" applyNumberFormat="0" applyProtection="0">
      <alignment horizontal="right" vertical="center"/>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4" fontId="44" fillId="43" borderId="63" applyNumberFormat="0" applyProtection="0">
      <alignment horizontal="left" vertical="center" indent="1"/>
    </xf>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6" fillId="0" borderId="63" applyNumberFormat="0" applyProtection="0">
      <alignment horizontal="right" vertical="center"/>
    </xf>
    <xf numFmtId="0" fontId="2" fillId="0" borderId="63" applyNumberFormat="0" applyProtection="0">
      <alignment horizontal="left" vertical="center"/>
    </xf>
    <xf numFmtId="0" fontId="50" fillId="0" borderId="66" applyNumberFormat="0" applyFill="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1" fillId="29"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0" fontId="50" fillId="0" borderId="66" applyNumberFormat="0" applyFill="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6" fillId="0" borderId="63" applyNumberFormat="0" applyProtection="0">
      <alignment horizontal="right" vertical="center"/>
    </xf>
    <xf numFmtId="0" fontId="2" fillId="0" borderId="63" applyNumberFormat="0" applyProtection="0">
      <alignment horizontal="left" vertical="center"/>
    </xf>
    <xf numFmtId="0" fontId="50" fillId="0" borderId="66" applyNumberFormat="0" applyFill="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3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39" borderId="63" applyNumberFormat="0" applyProtection="0">
      <alignment horizontal="right" vertical="center"/>
    </xf>
    <xf numFmtId="4" fontId="6"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0" fontId="2" fillId="0" borderId="63" applyNumberFormat="0" applyProtection="0">
      <alignment horizontal="left" vertical="center"/>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42" fillId="41" borderId="63" applyNumberFormat="0" applyProtection="0">
      <alignment horizontal="left" vertical="center" indent="1"/>
    </xf>
    <xf numFmtId="4" fontId="6" fillId="32" borderId="63" applyNumberFormat="0" applyProtection="0">
      <alignment horizontal="right" vertical="center"/>
    </xf>
    <xf numFmtId="0" fontId="38" fillId="24" borderId="63" applyNumberFormat="0" applyAlignment="0" applyProtection="0"/>
    <xf numFmtId="4" fontId="46" fillId="5" borderId="63" applyNumberFormat="0" applyProtection="0">
      <alignment horizontal="right" vertical="center"/>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9" fillId="0" borderId="62">
      <alignment horizontal="left" vertical="center"/>
    </xf>
    <xf numFmtId="0" fontId="50" fillId="0" borderId="66" applyNumberFormat="0" applyFill="0" applyAlignment="0" applyProtection="0"/>
    <xf numFmtId="4" fontId="44" fillId="5"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0" fontId="50" fillId="0" borderId="66" applyNumberFormat="0" applyFill="0" applyAlignment="0" applyProtection="0"/>
    <xf numFmtId="0" fontId="50" fillId="0" borderId="66" applyNumberFormat="0" applyFill="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50" fillId="0" borderId="66" applyNumberFormat="0" applyFill="0" applyAlignment="0" applyProtection="0"/>
    <xf numFmtId="0" fontId="29" fillId="0" borderId="62">
      <alignment horizontal="left" vertical="center"/>
    </xf>
    <xf numFmtId="0" fontId="50" fillId="0" borderId="66" applyNumberFormat="0" applyFill="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9" fillId="0" borderId="62">
      <alignment horizontal="left" vertical="center"/>
    </xf>
    <xf numFmtId="4" fontId="6" fillId="5" borderId="64"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0" fontId="29" fillId="0" borderId="62">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0" fontId="50" fillId="0" borderId="66" applyNumberFormat="0" applyFill="0" applyAlignment="0" applyProtection="0"/>
    <xf numFmtId="4" fontId="6" fillId="5" borderId="64"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4" fontId="44" fillId="43" borderId="63" applyNumberFormat="0" applyProtection="0">
      <alignment horizontal="left" vertical="center" indent="1"/>
    </xf>
    <xf numFmtId="0" fontId="50" fillId="0" borderId="66" applyNumberFormat="0" applyFill="0" applyAlignment="0" applyProtection="0"/>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2" fillId="41" borderId="63" applyNumberFormat="0" applyProtection="0">
      <alignment horizontal="left" vertical="center" indent="1"/>
    </xf>
    <xf numFmtId="0" fontId="38" fillId="24" borderId="63" applyNumberFormat="0" applyAlignment="0" applyProtection="0"/>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0" fontId="38" fillId="24" borderId="63" applyNumberFormat="0" applyAlignment="0" applyProtection="0"/>
    <xf numFmtId="0" fontId="2" fillId="4" borderId="63" applyNumberFormat="0" applyProtection="0">
      <alignment horizontal="left" vertical="center" indent="1"/>
    </xf>
    <xf numFmtId="0" fontId="50" fillId="0" borderId="66" applyNumberFormat="0" applyFill="0" applyAlignment="0" applyProtection="0"/>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29" borderId="63" applyNumberFormat="0" applyProtection="0">
      <alignmen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8" borderId="63" applyNumberFormat="0" applyProtection="0">
      <alignment horizontal="right" vertical="center"/>
    </xf>
    <xf numFmtId="4" fontId="6" fillId="34"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9" fillId="0" borderId="62">
      <alignment horizontal="left" vertical="center"/>
    </xf>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0"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37" borderId="63" applyNumberFormat="0" applyProtection="0">
      <alignment horizontal="right" vertical="center"/>
    </xf>
    <xf numFmtId="0" fontId="50" fillId="0" borderId="66" applyNumberFormat="0" applyFill="0" applyAlignment="0" applyProtection="0"/>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0" fontId="29" fillId="0" borderId="62">
      <alignment horizontal="left" vertical="center"/>
    </xf>
    <xf numFmtId="0" fontId="38" fillId="24" borderId="63" applyNumberFormat="0" applyAlignment="0" applyProtection="0"/>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5"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4" fontId="42" fillId="41" borderId="63" applyNumberFormat="0" applyProtection="0">
      <alignment horizontal="left" vertical="center" indent="1"/>
    </xf>
    <xf numFmtId="4" fontId="6" fillId="37" borderId="63" applyNumberFormat="0" applyProtection="0">
      <alignment horizontal="right" vertical="center"/>
    </xf>
    <xf numFmtId="4" fontId="6" fillId="33"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4" fontId="6" fillId="32" borderId="63" applyNumberFormat="0" applyProtection="0">
      <alignment horizontal="right" vertical="center"/>
    </xf>
    <xf numFmtId="4" fontId="6" fillId="36"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50" fillId="0" borderId="66" applyNumberFormat="0" applyFill="0" applyAlignment="0" applyProtection="0"/>
    <xf numFmtId="4" fontId="6" fillId="0" borderId="63" applyNumberFormat="0" applyProtection="0">
      <alignment horizontal="right" vertical="center"/>
    </xf>
    <xf numFmtId="0" fontId="38" fillId="24" borderId="63" applyNumberFormat="0" applyAlignment="0" applyProtection="0"/>
    <xf numFmtId="0" fontId="50" fillId="0" borderId="66" applyNumberFormat="0" applyFill="0" applyAlignment="0" applyProtection="0"/>
    <xf numFmtId="4" fontId="44" fillId="43" borderId="63" applyNumberFormat="0" applyProtection="0">
      <alignment horizontal="left" vertical="center" indent="1"/>
    </xf>
    <xf numFmtId="4" fontId="6" fillId="3" borderId="63" applyNumberFormat="0" applyProtection="0">
      <alignment vertical="center"/>
    </xf>
    <xf numFmtId="0" fontId="2" fillId="4" borderId="63" applyNumberFormat="0" applyProtection="0">
      <alignment horizontal="left" vertical="center" indent="1"/>
    </xf>
    <xf numFmtId="4" fontId="6" fillId="35" borderId="63" applyNumberFormat="0" applyProtection="0">
      <alignment horizontal="right" vertical="center"/>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4" fontId="44" fillId="43" borderId="63" applyNumberFormat="0" applyProtection="0">
      <alignment horizontal="left" vertical="center" indent="1"/>
    </xf>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0" fontId="29" fillId="0" borderId="62">
      <alignment horizontal="left" vertical="center"/>
    </xf>
    <xf numFmtId="4" fontId="6" fillId="0" borderId="63" applyNumberFormat="0" applyProtection="0">
      <alignment horizontal="right" vertical="center"/>
    </xf>
    <xf numFmtId="0" fontId="2" fillId="0" borderId="63" applyNumberFormat="0" applyProtection="0">
      <alignment horizontal="left" vertical="center"/>
    </xf>
    <xf numFmtId="0" fontId="50" fillId="0" borderId="66" applyNumberFormat="0" applyFill="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1" fillId="29"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9" fillId="0" borderId="62">
      <alignment horizontal="left" vertical="center"/>
    </xf>
    <xf numFmtId="0" fontId="2" fillId="4" borderId="63" applyNumberFormat="0" applyProtection="0">
      <alignment horizontal="left" vertical="center" indent="1"/>
    </xf>
    <xf numFmtId="0" fontId="50" fillId="0" borderId="66" applyNumberFormat="0" applyFill="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38" fillId="24" borderId="63" applyNumberFormat="0" applyAlignment="0" applyProtection="0"/>
    <xf numFmtId="4" fontId="6" fillId="3" borderId="63" applyNumberFormat="0" applyProtection="0">
      <alignment horizontal="left" vertical="center" indent="1"/>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0" fontId="29" fillId="0" borderId="62">
      <alignment horizontal="left" vertical="center"/>
    </xf>
    <xf numFmtId="4" fontId="6" fillId="0" borderId="63" applyNumberFormat="0" applyProtection="0">
      <alignment horizontal="right" vertical="center"/>
    </xf>
    <xf numFmtId="0" fontId="2" fillId="0" borderId="63" applyNumberFormat="0" applyProtection="0">
      <alignment horizontal="left" vertical="center"/>
    </xf>
    <xf numFmtId="0" fontId="50" fillId="0" borderId="66" applyNumberFormat="0" applyFill="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9" fillId="0" borderId="62">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38" fillId="24" borderId="63" applyNumberFormat="0" applyAlignment="0" applyProtection="0"/>
    <xf numFmtId="0" fontId="2" fillId="44" borderId="63" applyNumberFormat="0" applyProtection="0">
      <alignment horizontal="left" vertical="center" indent="1"/>
    </xf>
    <xf numFmtId="4" fontId="6" fillId="0" borderId="63" applyNumberFormat="0" applyProtection="0">
      <alignment horizontal="right" vertical="center"/>
    </xf>
    <xf numFmtId="0" fontId="2" fillId="44" borderId="63" applyNumberFormat="0" applyProtection="0">
      <alignment horizontal="left" vertical="center" indent="1"/>
    </xf>
    <xf numFmtId="4" fontId="6" fillId="36" borderId="63" applyNumberFormat="0" applyProtection="0">
      <alignment horizontal="right" vertical="center"/>
    </xf>
    <xf numFmtId="0" fontId="50" fillId="0" borderId="66" applyNumberFormat="0" applyFill="0" applyAlignment="0" applyProtection="0"/>
    <xf numFmtId="0" fontId="50" fillId="0" borderId="66" applyNumberFormat="0" applyFill="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50" fillId="0" borderId="66" applyNumberFormat="0" applyFill="0" applyAlignment="0" applyProtection="0"/>
    <xf numFmtId="0" fontId="50" fillId="0" borderId="66" applyNumberFormat="0" applyFill="0" applyAlignment="0" applyProtection="0"/>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2" fillId="27" borderId="63" applyNumberFormat="0" applyProtection="0">
      <alignment horizontal="left" vertical="center" indent="1"/>
    </xf>
    <xf numFmtId="0" fontId="2" fillId="44" borderId="63" applyNumberFormat="0" applyProtection="0">
      <alignment horizontal="left" vertical="center" indent="1"/>
    </xf>
    <xf numFmtId="0" fontId="76" fillId="49" borderId="63" applyNumberFormat="0" applyAlignment="0" applyProtection="0"/>
    <xf numFmtId="4" fontId="6" fillId="43" borderId="63" applyNumberFormat="0" applyProtection="0">
      <alignment horizontal="left" vertical="center" indent="1"/>
    </xf>
    <xf numFmtId="4" fontId="41" fillId="5" borderId="63" applyNumberFormat="0" applyProtection="0">
      <alignment horizontal="right" vertical="center"/>
    </xf>
    <xf numFmtId="4" fontId="6" fillId="29" borderId="63" applyNumberFormat="0" applyProtection="0">
      <alignment vertical="center"/>
    </xf>
    <xf numFmtId="0" fontId="2" fillId="27" borderId="63" applyNumberFormat="0" applyProtection="0">
      <alignment horizontal="left" vertical="center" indent="1"/>
    </xf>
    <xf numFmtId="0" fontId="2" fillId="43" borderId="63" applyNumberFormat="0" applyProtection="0">
      <alignment horizontal="left" vertical="center" indent="1"/>
    </xf>
    <xf numFmtId="4" fontId="6" fillId="38"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2" fillId="0" borderId="63" applyNumberFormat="0" applyProtection="0">
      <alignment horizontal="left" vertical="center"/>
    </xf>
    <xf numFmtId="4" fontId="44" fillId="5"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5" borderId="63" applyNumberFormat="0" applyProtection="0">
      <alignment horizontal="right" vertical="center"/>
    </xf>
    <xf numFmtId="4" fontId="6" fillId="3" borderId="63" applyNumberFormat="0" applyProtection="0">
      <alignmen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33" borderId="63" applyNumberFormat="0" applyProtection="0">
      <alignment horizontal="right" vertical="center"/>
    </xf>
    <xf numFmtId="0" fontId="50" fillId="0" borderId="66" applyNumberFormat="0" applyFill="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4"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4" fontId="44" fillId="43" borderId="63" applyNumberFormat="0" applyProtection="0">
      <alignment horizontal="left" vertical="center" indent="1"/>
    </xf>
    <xf numFmtId="0" fontId="50" fillId="0" borderId="66" applyNumberFormat="0" applyFill="0" applyAlignment="0" applyProtection="0"/>
    <xf numFmtId="0" fontId="2" fillId="0" borderId="63" applyNumberFormat="0" applyProtection="0">
      <alignment horizontal="lef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0" borderId="63" applyNumberFormat="0" applyProtection="0">
      <alignment horizontal="lef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4" fontId="6" fillId="5"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40" borderId="63" applyNumberFormat="0" applyProtection="0">
      <alignment horizontal="righ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4" fontId="6" fillId="36"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7" borderId="63" applyNumberFormat="0" applyProtection="0">
      <alignment horizontal="right" vertical="center"/>
    </xf>
    <xf numFmtId="4" fontId="41" fillId="3" borderId="63" applyNumberFormat="0" applyProtection="0">
      <alignmen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4" borderId="63" applyNumberFormat="0" applyProtection="0">
      <alignment horizontal="left" vertical="center" indent="1"/>
    </xf>
    <xf numFmtId="4" fontId="44" fillId="5" borderId="63" applyNumberFormat="0" applyProtection="0">
      <alignment horizontal="left" vertical="center" indent="1"/>
    </xf>
    <xf numFmtId="4" fontId="6" fillId="29"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42" fillId="41" borderId="63" applyNumberFormat="0" applyProtection="0">
      <alignment horizontal="left" vertical="center" indent="1"/>
    </xf>
    <xf numFmtId="0" fontId="38" fillId="24" borderId="63" applyNumberFormat="0" applyAlignment="0" applyProtection="0"/>
    <xf numFmtId="4" fontId="6" fillId="0" borderId="63" applyNumberFormat="0" applyProtection="0">
      <alignment horizontal="right" vertical="center"/>
    </xf>
    <xf numFmtId="4" fontId="6" fillId="3" borderId="63" applyNumberFormat="0" applyProtection="0">
      <alignmen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0" fontId="38" fillId="24" borderId="63" applyNumberFormat="0" applyAlignment="0" applyProtection="0"/>
    <xf numFmtId="0" fontId="2" fillId="4" borderId="63" applyNumberFormat="0" applyProtection="0">
      <alignment horizontal="left" vertical="center" indent="1"/>
    </xf>
    <xf numFmtId="0" fontId="50" fillId="0" borderId="66" applyNumberFormat="0" applyFill="0" applyAlignment="0" applyProtection="0"/>
    <xf numFmtId="0" fontId="38" fillId="24" borderId="63" applyNumberFormat="0" applyAlignment="0" applyProtection="0"/>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4" fontId="6" fillId="29" borderId="63" applyNumberFormat="0" applyProtection="0">
      <alignment vertical="center"/>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4" fontId="44" fillId="43" borderId="63" applyNumberFormat="0" applyProtection="0">
      <alignment horizontal="left" vertical="center" indent="1"/>
    </xf>
    <xf numFmtId="4" fontId="6" fillId="38" borderId="63" applyNumberFormat="0" applyProtection="0">
      <alignment horizontal="right" vertical="center"/>
    </xf>
    <xf numFmtId="4" fontId="6" fillId="34" borderId="63" applyNumberFormat="0" applyProtection="0">
      <alignment horizontal="right" vertical="center"/>
    </xf>
    <xf numFmtId="4" fontId="6" fillId="3"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0"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0" fontId="2" fillId="27"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50" fillId="0" borderId="66" applyNumberFormat="0" applyFill="0" applyAlignment="0" applyProtection="0"/>
    <xf numFmtId="0" fontId="2" fillId="4" borderId="63" applyNumberFormat="0" applyProtection="0">
      <alignment horizontal="left" vertical="center" indent="1"/>
    </xf>
    <xf numFmtId="4" fontId="44" fillId="5" borderId="63" applyNumberFormat="0" applyProtection="0">
      <alignment horizontal="left" vertical="center" indent="1"/>
    </xf>
    <xf numFmtId="4" fontId="6" fillId="3" borderId="63" applyNumberFormat="0" applyProtection="0">
      <alignment horizontal="left" vertical="center" indent="1"/>
    </xf>
    <xf numFmtId="0" fontId="38" fillId="24" borderId="63" applyNumberFormat="0" applyAlignment="0" applyProtection="0"/>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5" borderId="63" applyNumberFormat="0" applyProtection="0">
      <alignment horizontal="right" vertical="center"/>
    </xf>
    <xf numFmtId="4" fontId="41"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63" applyNumberFormat="0" applyProtection="0">
      <alignment horizontal="left" vertical="center" indent="1"/>
    </xf>
    <xf numFmtId="4" fontId="44" fillId="43"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4" fontId="44" fillId="5"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4" borderId="63" applyNumberFormat="0" applyProtection="0">
      <alignment horizontal="left" vertical="center" indent="1"/>
    </xf>
    <xf numFmtId="0" fontId="2" fillId="0" borderId="63" applyNumberFormat="0" applyProtection="0">
      <alignment horizontal="left" vertical="center"/>
    </xf>
    <xf numFmtId="4" fontId="6" fillId="5" borderId="63" applyNumberFormat="0" applyProtection="0">
      <alignment horizontal="right" vertical="center"/>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4" fontId="42" fillId="41" borderId="63" applyNumberFormat="0" applyProtection="0">
      <alignment horizontal="left" vertical="center" indent="1"/>
    </xf>
    <xf numFmtId="4" fontId="6" fillId="37" borderId="63" applyNumberFormat="0" applyProtection="0">
      <alignment horizontal="right" vertical="center"/>
    </xf>
    <xf numFmtId="4" fontId="6" fillId="33" borderId="63" applyNumberFormat="0" applyProtection="0">
      <alignment horizontal="right" vertical="center"/>
    </xf>
    <xf numFmtId="0" fontId="2" fillId="4"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1" fillId="3" borderId="63" applyNumberFormat="0" applyProtection="0">
      <alignment vertical="center"/>
    </xf>
    <xf numFmtId="4" fontId="6" fillId="32" borderId="63" applyNumberFormat="0" applyProtection="0">
      <alignment horizontal="right" vertical="center"/>
    </xf>
    <xf numFmtId="4" fontId="6" fillId="36" borderId="63" applyNumberFormat="0" applyProtection="0">
      <alignment horizontal="right" vertical="center"/>
    </xf>
    <xf numFmtId="4" fontId="6" fillId="40"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50" fillId="0" borderId="66" applyNumberFormat="0" applyFill="0" applyAlignment="0" applyProtection="0"/>
    <xf numFmtId="4" fontId="6" fillId="0" borderId="63" applyNumberFormat="0" applyProtection="0">
      <alignment horizontal="right" vertical="center"/>
    </xf>
    <xf numFmtId="0" fontId="38" fillId="24" borderId="63" applyNumberFormat="0" applyAlignment="0" applyProtection="0"/>
    <xf numFmtId="0" fontId="50" fillId="0" borderId="66" applyNumberFormat="0" applyFill="0" applyAlignment="0" applyProtection="0"/>
    <xf numFmtId="4" fontId="44" fillId="43" borderId="63" applyNumberFormat="0" applyProtection="0">
      <alignment horizontal="left" vertical="center" indent="1"/>
    </xf>
    <xf numFmtId="4" fontId="6" fillId="3" borderId="63" applyNumberFormat="0" applyProtection="0">
      <alignment vertical="center"/>
    </xf>
    <xf numFmtId="0" fontId="2" fillId="4" borderId="63" applyNumberFormat="0" applyProtection="0">
      <alignment horizontal="left" vertical="center" indent="1"/>
    </xf>
    <xf numFmtId="4" fontId="6" fillId="35" borderId="63" applyNumberFormat="0" applyProtection="0">
      <alignment horizontal="right" vertical="center"/>
    </xf>
    <xf numFmtId="4" fontId="6" fillId="39" borderId="63" applyNumberFormat="0" applyProtection="0">
      <alignment horizontal="right" vertical="center"/>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horizontal="left" vertical="center" indent="1"/>
    </xf>
    <xf numFmtId="4" fontId="41" fillId="5" borderId="63" applyNumberFormat="0" applyProtection="0">
      <alignment horizontal="right" vertical="center"/>
    </xf>
    <xf numFmtId="0" fontId="2" fillId="4" borderId="63" applyNumberFormat="0" applyProtection="0">
      <alignment horizontal="left" vertical="center" indent="1"/>
    </xf>
    <xf numFmtId="4" fontId="46" fillId="5" borderId="63" applyNumberFormat="0" applyProtection="0">
      <alignment horizontal="right" vertical="center"/>
    </xf>
    <xf numFmtId="0" fontId="50" fillId="0" borderId="66" applyNumberFormat="0" applyFill="0" applyAlignment="0" applyProtection="0"/>
    <xf numFmtId="4" fontId="44" fillId="43" borderId="63" applyNumberFormat="0" applyProtection="0">
      <alignment horizontal="left" vertical="center" indent="1"/>
    </xf>
    <xf numFmtId="0" fontId="38" fillId="24" borderId="63" applyNumberFormat="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6" fillId="0" borderId="63" applyNumberFormat="0" applyProtection="0">
      <alignment horizontal="right" vertical="center"/>
    </xf>
    <xf numFmtId="0" fontId="2" fillId="0" borderId="63" applyNumberFormat="0" applyProtection="0">
      <alignment horizontal="left" vertical="center"/>
    </xf>
    <xf numFmtId="0" fontId="50" fillId="0" borderId="66" applyNumberFormat="0" applyFill="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4" fontId="41" fillId="29" borderId="63" applyNumberFormat="0" applyProtection="0">
      <alignment vertical="center"/>
    </xf>
    <xf numFmtId="0" fontId="2"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2" fillId="4" borderId="63" applyNumberFormat="0" applyProtection="0">
      <alignment horizontal="left" vertical="center" indent="1"/>
    </xf>
    <xf numFmtId="0" fontId="50" fillId="0" borderId="66" applyNumberFormat="0" applyFill="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50" fillId="0" borderId="66" applyNumberFormat="0" applyFill="0" applyAlignment="0" applyProtection="0"/>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50" fillId="0" borderId="66" applyNumberFormat="0" applyFill="0" applyAlignment="0" applyProtection="0"/>
    <xf numFmtId="4" fontId="6" fillId="0" borderId="63" applyNumberFormat="0" applyProtection="0">
      <alignment horizontal="right" vertical="center"/>
    </xf>
    <xf numFmtId="0" fontId="2" fillId="0" borderId="63" applyNumberFormat="0" applyProtection="0">
      <alignment horizontal="left" vertical="center"/>
    </xf>
    <xf numFmtId="0" fontId="50" fillId="0" borderId="66" applyNumberFormat="0" applyFill="0" applyAlignment="0" applyProtection="0"/>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4" fontId="6" fillId="0"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4" fontId="6" fillId="3" borderId="63" applyNumberFormat="0" applyProtection="0">
      <alignment vertical="center"/>
    </xf>
    <xf numFmtId="4" fontId="41" fillId="3" borderId="63" applyNumberFormat="0" applyProtection="0">
      <alignment vertical="center"/>
    </xf>
    <xf numFmtId="4" fontId="6" fillId="3" borderId="63" applyNumberFormat="0" applyProtection="0">
      <alignment horizontal="left" vertical="center" indent="1"/>
    </xf>
    <xf numFmtId="4" fontId="6" fillId="3"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32" borderId="63" applyNumberFormat="0" applyProtection="0">
      <alignment horizontal="right" vertical="center"/>
    </xf>
    <xf numFmtId="4" fontId="6" fillId="33" borderId="63" applyNumberFormat="0" applyProtection="0">
      <alignment horizontal="right" vertical="center"/>
    </xf>
    <xf numFmtId="4" fontId="6" fillId="34" borderId="63" applyNumberFormat="0" applyProtection="0">
      <alignment horizontal="right" vertical="center"/>
    </xf>
    <xf numFmtId="4" fontId="6" fillId="35" borderId="63" applyNumberFormat="0" applyProtection="0">
      <alignment horizontal="right" vertical="center"/>
    </xf>
    <xf numFmtId="4" fontId="6" fillId="36" borderId="63" applyNumberFormat="0" applyProtection="0">
      <alignment horizontal="right" vertical="center"/>
    </xf>
    <xf numFmtId="4" fontId="6" fillId="37" borderId="63" applyNumberFormat="0" applyProtection="0">
      <alignment horizontal="right" vertical="center"/>
    </xf>
    <xf numFmtId="4" fontId="6" fillId="38" borderId="63" applyNumberFormat="0" applyProtection="0">
      <alignment horizontal="right" vertical="center"/>
    </xf>
    <xf numFmtId="4" fontId="6" fillId="39" borderId="63" applyNumberFormat="0" applyProtection="0">
      <alignment horizontal="right" vertical="center"/>
    </xf>
    <xf numFmtId="4" fontId="6" fillId="40" borderId="63" applyNumberFormat="0" applyProtection="0">
      <alignment horizontal="right" vertical="center"/>
    </xf>
    <xf numFmtId="4" fontId="42" fillId="41"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29" borderId="63" applyNumberFormat="0" applyProtection="0">
      <alignment vertical="center"/>
    </xf>
    <xf numFmtId="4" fontId="41" fillId="29" borderId="63" applyNumberFormat="0" applyProtection="0">
      <alignment vertical="center"/>
    </xf>
    <xf numFmtId="4" fontId="6" fillId="29" borderId="63" applyNumberFormat="0" applyProtection="0">
      <alignment horizontal="left" vertical="center" indent="1"/>
    </xf>
    <xf numFmtId="4" fontId="6" fillId="29" borderId="63" applyNumberFormat="0" applyProtection="0">
      <alignment horizontal="left" vertical="center" indent="1"/>
    </xf>
    <xf numFmtId="4" fontId="6" fillId="5" borderId="63" applyNumberFormat="0" applyProtection="0">
      <alignment horizontal="right" vertical="center"/>
    </xf>
    <xf numFmtId="4" fontId="6" fillId="0" borderId="63" applyNumberFormat="0" applyProtection="0">
      <alignment horizontal="right" vertical="center"/>
    </xf>
    <xf numFmtId="4" fontId="6" fillId="0" borderId="63" applyNumberFormat="0" applyProtection="0">
      <alignment horizontal="right" vertical="center"/>
    </xf>
    <xf numFmtId="4" fontId="41"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6" fillId="5" borderId="63" applyNumberFormat="0" applyProtection="0">
      <alignment horizontal="right" vertical="center"/>
    </xf>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0" fontId="38" fillId="24" borderId="63" applyNumberFormat="0" applyAlignment="0" applyProtection="0"/>
    <xf numFmtId="4" fontId="6" fillId="5" borderId="63" applyNumberFormat="0" applyProtection="0">
      <alignment horizontal="righ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4" fontId="44" fillId="43" borderId="63" applyNumberFormat="0" applyProtection="0">
      <alignment horizontal="left" vertical="center" indent="1"/>
    </xf>
    <xf numFmtId="4" fontId="44" fillId="5"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4" fontId="44" fillId="5" borderId="63" applyNumberFormat="0" applyProtection="0">
      <alignment horizontal="left" vertical="center" indent="1"/>
    </xf>
    <xf numFmtId="4" fontId="44"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0" borderId="63" applyNumberFormat="0" applyProtection="0">
      <alignment horizontal="left" vertical="center"/>
    </xf>
    <xf numFmtId="0" fontId="2" fillId="0" borderId="63" applyNumberFormat="0" applyProtection="0">
      <alignment horizontal="left" vertical="center"/>
    </xf>
    <xf numFmtId="0" fontId="2" fillId="4" borderId="63" applyNumberFormat="0" applyProtection="0">
      <alignment horizontal="left" vertical="center" indent="1"/>
    </xf>
    <xf numFmtId="4" fontId="6" fillId="5" borderId="63" applyNumberFormat="0" applyProtection="0">
      <alignment horizontal="righ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3" borderId="63" applyNumberFormat="0" applyProtection="0">
      <alignment horizontal="left" vertical="center" indent="1"/>
    </xf>
    <xf numFmtId="0" fontId="2" fillId="43" borderId="63" applyNumberFormat="0" applyProtection="0">
      <alignment horizontal="left" vertical="center" indent="1"/>
    </xf>
    <xf numFmtId="0" fontId="2" fillId="44" borderId="63" applyNumberFormat="0" applyProtection="0">
      <alignment horizontal="left" vertical="center" indent="1"/>
    </xf>
    <xf numFmtId="0" fontId="2" fillId="44" borderId="63" applyNumberFormat="0" applyProtection="0">
      <alignment horizontal="left" vertical="center" indent="1"/>
    </xf>
    <xf numFmtId="0" fontId="2" fillId="27" borderId="63" applyNumberFormat="0" applyProtection="0">
      <alignment horizontal="left" vertical="center" indent="1"/>
    </xf>
    <xf numFmtId="0" fontId="2" fillId="27" borderId="63" applyNumberFormat="0" applyProtection="0">
      <alignment horizontal="left" vertical="center" indent="1"/>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0" borderId="63" applyNumberFormat="0" applyProtection="0">
      <alignment horizontal="left" vertical="center"/>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0" fontId="2" fillId="4" borderId="63" applyNumberFormat="0" applyProtection="0">
      <alignment horizontal="left" vertical="center" indent="1"/>
    </xf>
    <xf numFmtId="4" fontId="6" fillId="0" borderId="63" applyNumberFormat="0" applyProtection="0">
      <alignment horizontal="right" vertical="center"/>
    </xf>
    <xf numFmtId="0" fontId="2" fillId="0" borderId="63" applyNumberFormat="0" applyProtection="0">
      <alignment horizontal="left" vertical="center"/>
    </xf>
    <xf numFmtId="0" fontId="76" fillId="49" borderId="63" applyNumberFormat="0" applyAlignment="0" applyProtection="0"/>
    <xf numFmtId="4" fontId="6" fillId="5" borderId="63" applyNumberFormat="0" applyProtection="0">
      <alignment horizontal="left" vertical="center" indent="1"/>
    </xf>
    <xf numFmtId="4" fontId="44" fillId="5" borderId="63" applyNumberFormat="0" applyProtection="0">
      <alignment horizontal="left" vertical="center" indent="1"/>
    </xf>
    <xf numFmtId="4" fontId="6" fillId="43" borderId="63" applyNumberFormat="0" applyProtection="0">
      <alignment horizontal="left" vertical="center" indent="1"/>
    </xf>
    <xf numFmtId="4" fontId="44" fillId="43" borderId="63" applyNumberFormat="0" applyProtection="0">
      <alignment horizontal="left" vertical="center" indent="1"/>
    </xf>
    <xf numFmtId="0" fontId="88" fillId="0" borderId="0" applyNumberFormat="0" applyFill="0" applyBorder="0" applyAlignment="0" applyProtection="0"/>
    <xf numFmtId="0" fontId="89" fillId="0" borderId="106" applyNumberFormat="0" applyFill="0" applyAlignment="0" applyProtection="0"/>
    <xf numFmtId="0" fontId="90" fillId="0" borderId="107" applyNumberFormat="0" applyFill="0" applyAlignment="0" applyProtection="0"/>
    <xf numFmtId="0" fontId="91" fillId="0" borderId="108" applyNumberFormat="0" applyFill="0" applyAlignment="0" applyProtection="0"/>
    <xf numFmtId="0" fontId="91" fillId="0" borderId="0" applyNumberFormat="0" applyFill="0" applyBorder="0" applyAlignment="0" applyProtection="0"/>
    <xf numFmtId="0" fontId="92" fillId="54" borderId="0" applyNumberFormat="0" applyBorder="0" applyAlignment="0" applyProtection="0"/>
    <xf numFmtId="0" fontId="93" fillId="55" borderId="0" applyNumberFormat="0" applyBorder="0" applyAlignment="0" applyProtection="0"/>
    <xf numFmtId="0" fontId="94" fillId="56" borderId="0" applyNumberFormat="0" applyBorder="0" applyAlignment="0" applyProtection="0"/>
    <xf numFmtId="0" fontId="95" fillId="57" borderId="109" applyNumberFormat="0" applyAlignment="0" applyProtection="0"/>
    <xf numFmtId="0" fontId="96" fillId="58" borderId="110" applyNumberFormat="0" applyAlignment="0" applyProtection="0"/>
    <xf numFmtId="0" fontId="97" fillId="58" borderId="109" applyNumberFormat="0" applyAlignment="0" applyProtection="0"/>
    <xf numFmtId="0" fontId="98" fillId="0" borderId="111" applyNumberFormat="0" applyFill="0" applyAlignment="0" applyProtection="0"/>
    <xf numFmtId="0" fontId="99" fillId="59" borderId="112" applyNumberFormat="0" applyAlignment="0" applyProtection="0"/>
    <xf numFmtId="0" fontId="86" fillId="0" borderId="0" applyNumberFormat="0" applyFill="0" applyBorder="0" applyAlignment="0" applyProtection="0"/>
    <xf numFmtId="0" fontId="1" fillId="60" borderId="113" applyNumberFormat="0" applyFont="0" applyAlignment="0" applyProtection="0"/>
    <xf numFmtId="0" fontId="100" fillId="0" borderId="0" applyNumberFormat="0" applyFill="0" applyBorder="0" applyAlignment="0" applyProtection="0"/>
    <xf numFmtId="0" fontId="101" fillId="0" borderId="114" applyNumberFormat="0" applyFill="0" applyAlignment="0" applyProtection="0"/>
    <xf numFmtId="0" fontId="102"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02" fillId="64" borderId="0" applyNumberFormat="0" applyBorder="0" applyAlignment="0" applyProtection="0"/>
    <xf numFmtId="0" fontId="102"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02" fillId="68" borderId="0" applyNumberFormat="0" applyBorder="0" applyAlignment="0" applyProtection="0"/>
    <xf numFmtId="0" fontId="102" fillId="69"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02" fillId="72" borderId="0" applyNumberFormat="0" applyBorder="0" applyAlignment="0" applyProtection="0"/>
    <xf numFmtId="0" fontId="102" fillId="73"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02" fillId="76" borderId="0" applyNumberFormat="0" applyBorder="0" applyAlignment="0" applyProtection="0"/>
    <xf numFmtId="0" fontId="102"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02" fillId="80" borderId="0" applyNumberFormat="0" applyBorder="0" applyAlignment="0" applyProtection="0"/>
    <xf numFmtId="0" fontId="102"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02" fillId="84" borderId="0" applyNumberFormat="0" applyBorder="0" applyAlignment="0" applyProtection="0"/>
    <xf numFmtId="4" fontId="6" fillId="0" borderId="116" applyNumberFormat="0" applyProtection="0">
      <alignment horizontal="right" vertical="center"/>
    </xf>
    <xf numFmtId="4" fontId="6" fillId="3" borderId="116" applyNumberFormat="0" applyProtection="0">
      <alignment vertical="center"/>
    </xf>
    <xf numFmtId="0" fontId="2" fillId="4" borderId="116" applyNumberFormat="0" applyProtection="0">
      <alignment horizontal="left" vertical="center" indent="1"/>
    </xf>
    <xf numFmtId="0" fontId="2" fillId="0" borderId="116" applyNumberFormat="0" applyProtection="0">
      <alignment horizontal="left" vertical="center"/>
    </xf>
    <xf numFmtId="4" fontId="6" fillId="5" borderId="116" applyNumberFormat="0" applyProtection="0">
      <alignment horizontal="right" vertical="center"/>
    </xf>
    <xf numFmtId="0" fontId="20" fillId="24" borderId="117" applyNumberFormat="0" applyAlignment="0" applyProtection="0"/>
    <xf numFmtId="175" fontId="2" fillId="3" borderId="101" applyNumberFormat="0" applyFont="0" applyAlignment="0">
      <protection locked="0"/>
    </xf>
    <xf numFmtId="0" fontId="3" fillId="31" borderId="118" applyNumberFormat="0" applyFont="0" applyAlignment="0" applyProtection="0"/>
    <xf numFmtId="0" fontId="38" fillId="24" borderId="116" applyNumberFormat="0" applyAlignment="0" applyProtection="0"/>
    <xf numFmtId="4" fontId="41" fillId="3" borderId="116" applyNumberFormat="0" applyProtection="0">
      <alignment vertical="center"/>
    </xf>
    <xf numFmtId="4" fontId="6" fillId="3" borderId="116" applyNumberFormat="0" applyProtection="0">
      <alignment horizontal="left" vertical="center" indent="1"/>
    </xf>
    <xf numFmtId="4" fontId="6" fillId="3"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6" fillId="32" borderId="116" applyNumberFormat="0" applyProtection="0">
      <alignment horizontal="right" vertical="center"/>
    </xf>
    <xf numFmtId="4" fontId="6" fillId="33" borderId="116" applyNumberFormat="0" applyProtection="0">
      <alignment horizontal="right" vertical="center"/>
    </xf>
    <xf numFmtId="4" fontId="6" fillId="34" borderId="116" applyNumberFormat="0" applyProtection="0">
      <alignment horizontal="right" vertical="center"/>
    </xf>
    <xf numFmtId="4" fontId="6" fillId="35" borderId="116" applyNumberFormat="0" applyProtection="0">
      <alignment horizontal="right" vertical="center"/>
    </xf>
    <xf numFmtId="4" fontId="6" fillId="36" borderId="116" applyNumberFormat="0" applyProtection="0">
      <alignment horizontal="right" vertical="center"/>
    </xf>
    <xf numFmtId="4" fontId="6" fillId="37" borderId="116" applyNumberFormat="0" applyProtection="0">
      <alignment horizontal="right" vertical="center"/>
    </xf>
    <xf numFmtId="4" fontId="6" fillId="38" borderId="116" applyNumberFormat="0" applyProtection="0">
      <alignment horizontal="right" vertical="center"/>
    </xf>
    <xf numFmtId="4" fontId="6" fillId="39" borderId="116" applyNumberFormat="0" applyProtection="0">
      <alignment horizontal="right" vertical="center"/>
    </xf>
    <xf numFmtId="4" fontId="6" fillId="40" borderId="116" applyNumberFormat="0" applyProtection="0">
      <alignment horizontal="right" vertical="center"/>
    </xf>
    <xf numFmtId="4" fontId="42" fillId="41"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44" fillId="5" borderId="116" applyNumberFormat="0" applyProtection="0">
      <alignment horizontal="left" vertical="center" indent="1"/>
    </xf>
    <xf numFmtId="4" fontId="44" fillId="5" borderId="116" applyNumberFormat="0" applyProtection="0">
      <alignment horizontal="left" vertical="center" indent="1"/>
    </xf>
    <xf numFmtId="4" fontId="44" fillId="43" borderId="116" applyNumberFormat="0" applyProtection="0">
      <alignment horizontal="left" vertical="center" indent="1"/>
    </xf>
    <xf numFmtId="4" fontId="44"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6" fillId="29" borderId="116" applyNumberFormat="0" applyProtection="0">
      <alignment vertical="center"/>
    </xf>
    <xf numFmtId="4" fontId="41" fillId="29" borderId="116" applyNumberFormat="0" applyProtection="0">
      <alignment vertical="center"/>
    </xf>
    <xf numFmtId="4" fontId="6" fillId="29" borderId="116" applyNumberFormat="0" applyProtection="0">
      <alignment horizontal="left" vertical="center" indent="1"/>
    </xf>
    <xf numFmtId="4" fontId="6" fillId="29" borderId="116" applyNumberFormat="0" applyProtection="0">
      <alignment horizontal="left" vertical="center" indent="1"/>
    </xf>
    <xf numFmtId="4" fontId="6" fillId="0" borderId="116" applyNumberFormat="0" applyProtection="0">
      <alignment horizontal="right" vertical="center"/>
    </xf>
    <xf numFmtId="4" fontId="41" fillId="5" borderId="116" applyNumberFormat="0" applyProtection="0">
      <alignment horizontal="right" vertical="center"/>
    </xf>
    <xf numFmtId="0" fontId="2" fillId="0" borderId="116" applyNumberFormat="0" applyProtection="0">
      <alignment horizontal="left" vertical="center"/>
    </xf>
    <xf numFmtId="0" fontId="2" fillId="4" borderId="116" applyNumberFormat="0" applyProtection="0">
      <alignment horizontal="left" vertical="center" indent="1"/>
    </xf>
    <xf numFmtId="0" fontId="2" fillId="0" borderId="116" applyNumberFormat="0" applyProtection="0">
      <alignment horizontal="lef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46" fillId="5" borderId="116" applyNumberFormat="0" applyProtection="0">
      <alignment horizontal="right" vertical="center"/>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38" fillId="24" borderId="116" applyNumberFormat="0" applyAlignment="0" applyProtection="0"/>
    <xf numFmtId="0" fontId="38" fillId="24" borderId="116" applyNumberFormat="0" applyAlignment="0" applyProtection="0"/>
    <xf numFmtId="0" fontId="38" fillId="24" borderId="116" applyNumberFormat="0" applyAlignment="0" applyProtection="0"/>
    <xf numFmtId="0" fontId="38" fillId="24" borderId="116"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4" fontId="6" fillId="5" borderId="116" applyNumberFormat="0" applyProtection="0">
      <alignment horizontal="righ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0" borderId="116" applyNumberFormat="0" applyProtection="0">
      <alignment horizontal="lef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0" borderId="116" applyNumberFormat="0" applyProtection="0">
      <alignment horizontal="left" vertical="center"/>
    </xf>
    <xf numFmtId="0" fontId="2" fillId="4" borderId="116" applyNumberFormat="0" applyProtection="0">
      <alignment horizontal="left" vertical="center" indent="1"/>
    </xf>
    <xf numFmtId="0" fontId="2" fillId="0" borderId="116" applyNumberFormat="0" applyProtection="0">
      <alignment horizontal="lef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31" borderId="118" applyNumberFormat="0" applyFont="0" applyAlignment="0" applyProtection="0"/>
    <xf numFmtId="0" fontId="2" fillId="4" borderId="116" applyNumberFormat="0" applyProtection="0">
      <alignment horizontal="left" vertical="center" indent="1"/>
    </xf>
    <xf numFmtId="0" fontId="2" fillId="4" borderId="116" applyNumberFormat="0" applyProtection="0">
      <alignment horizontal="left" vertical="center" indent="1"/>
    </xf>
    <xf numFmtId="4" fontId="6" fillId="0" borderId="116" applyNumberFormat="0" applyProtection="0">
      <alignment horizontal="right" vertical="center"/>
    </xf>
    <xf numFmtId="0" fontId="2" fillId="0" borderId="116" applyNumberFormat="0" applyProtection="0">
      <alignment horizontal="left" vertical="center"/>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76" fillId="49" borderId="116" applyNumberFormat="0" applyAlignment="0" applyProtection="0"/>
    <xf numFmtId="4" fontId="6" fillId="5" borderId="116" applyNumberFormat="0" applyProtection="0">
      <alignment horizontal="left" vertical="center" indent="1"/>
    </xf>
    <xf numFmtId="4" fontId="44" fillId="5" borderId="116" applyNumberFormat="0" applyProtection="0">
      <alignment horizontal="left" vertical="center" indent="1"/>
    </xf>
    <xf numFmtId="4" fontId="6" fillId="43" borderId="116" applyNumberFormat="0" applyProtection="0">
      <alignment horizontal="left" vertical="center" indent="1"/>
    </xf>
    <xf numFmtId="4" fontId="44" fillId="43" borderId="116" applyNumberFormat="0" applyProtection="0">
      <alignment horizontal="left" vertical="center" indent="1"/>
    </xf>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73" fillId="11" borderId="117" applyNumberFormat="0" applyAlignment="0" applyProtection="0"/>
    <xf numFmtId="4" fontId="6" fillId="0" borderId="116" applyNumberFormat="0" applyProtection="0">
      <alignment horizontal="right" vertical="center"/>
    </xf>
    <xf numFmtId="0" fontId="80" fillId="0" borderId="68" applyNumberFormat="0" applyFill="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4" fontId="44" fillId="43" borderId="116" applyNumberFormat="0" applyProtection="0">
      <alignment horizontal="left" vertical="center" indent="1"/>
    </xf>
    <xf numFmtId="4" fontId="44" fillId="5"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44" fillId="5" borderId="116" applyNumberFormat="0" applyProtection="0">
      <alignment horizontal="left" vertical="center" indent="1"/>
    </xf>
    <xf numFmtId="4" fontId="44" fillId="43" borderId="116" applyNumberFormat="0" applyProtection="0">
      <alignment horizontal="left" vertical="center" indent="1"/>
    </xf>
    <xf numFmtId="0" fontId="2" fillId="43" borderId="116" applyNumberFormat="0" applyProtection="0">
      <alignment horizontal="left" vertical="center" indent="1"/>
    </xf>
    <xf numFmtId="4" fontId="44" fillId="5" borderId="116" applyNumberFormat="0" applyProtection="0">
      <alignment horizontal="left" vertical="center" indent="1"/>
    </xf>
    <xf numFmtId="4" fontId="44" fillId="43" borderId="116" applyNumberFormat="0" applyProtection="0">
      <alignment horizontal="left" vertical="center" indent="1"/>
    </xf>
    <xf numFmtId="0" fontId="2" fillId="43"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2" fillId="31" borderId="117" applyNumberFormat="0" applyFont="0" applyAlignment="0" applyProtection="0"/>
    <xf numFmtId="0" fontId="2" fillId="0" borderId="116" applyNumberFormat="0" applyProtection="0">
      <alignment horizontal="left" vertical="center"/>
    </xf>
    <xf numFmtId="4" fontId="6" fillId="5" borderId="116" applyNumberFormat="0" applyProtection="0">
      <alignment horizontal="right" vertical="center"/>
    </xf>
    <xf numFmtId="0" fontId="3"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52" fillId="11" borderId="117" applyNumberFormat="0" applyAlignment="0" applyProtection="0"/>
    <xf numFmtId="0" fontId="2" fillId="0" borderId="116" applyNumberFormat="0" applyProtection="0">
      <alignment horizontal="left" vertical="center"/>
    </xf>
    <xf numFmtId="0" fontId="2" fillId="0" borderId="116" applyNumberFormat="0" applyProtection="0">
      <alignment horizontal="left" vertical="center"/>
    </xf>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4" fontId="6" fillId="3" borderId="116" applyNumberFormat="0" applyProtection="0">
      <alignment vertical="center"/>
    </xf>
    <xf numFmtId="4" fontId="41" fillId="3" borderId="116" applyNumberFormat="0" applyProtection="0">
      <alignment vertical="center"/>
    </xf>
    <xf numFmtId="4" fontId="6" fillId="3" borderId="116" applyNumberFormat="0" applyProtection="0">
      <alignment horizontal="left" vertical="center" indent="1"/>
    </xf>
    <xf numFmtId="4" fontId="6" fillId="3"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6" fillId="32" borderId="116" applyNumberFormat="0" applyProtection="0">
      <alignment horizontal="right" vertical="center"/>
    </xf>
    <xf numFmtId="4" fontId="6" fillId="33" borderId="116" applyNumberFormat="0" applyProtection="0">
      <alignment horizontal="right" vertical="center"/>
    </xf>
    <xf numFmtId="4" fontId="6" fillId="34" borderId="116" applyNumberFormat="0" applyProtection="0">
      <alignment horizontal="right" vertical="center"/>
    </xf>
    <xf numFmtId="4" fontId="6" fillId="35" borderId="116" applyNumberFormat="0" applyProtection="0">
      <alignment horizontal="right" vertical="center"/>
    </xf>
    <xf numFmtId="4" fontId="6" fillId="36" borderId="116" applyNumberFormat="0" applyProtection="0">
      <alignment horizontal="right" vertical="center"/>
    </xf>
    <xf numFmtId="4" fontId="6" fillId="37" borderId="116" applyNumberFormat="0" applyProtection="0">
      <alignment horizontal="right" vertical="center"/>
    </xf>
    <xf numFmtId="4" fontId="6" fillId="38" borderId="116" applyNumberFormat="0" applyProtection="0">
      <alignment horizontal="right" vertical="center"/>
    </xf>
    <xf numFmtId="4" fontId="6" fillId="39" borderId="116" applyNumberFormat="0" applyProtection="0">
      <alignment horizontal="right" vertical="center"/>
    </xf>
    <xf numFmtId="4" fontId="6" fillId="40" borderId="116" applyNumberFormat="0" applyProtection="0">
      <alignment horizontal="right" vertical="center"/>
    </xf>
    <xf numFmtId="4" fontId="42" fillId="41"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44" fillId="5" borderId="116" applyNumberFormat="0" applyProtection="0">
      <alignment horizontal="left" vertical="center" indent="1"/>
    </xf>
    <xf numFmtId="4" fontId="44" fillId="5" borderId="116" applyNumberFormat="0" applyProtection="0">
      <alignment horizontal="left" vertical="center" indent="1"/>
    </xf>
    <xf numFmtId="4" fontId="44" fillId="43" borderId="116" applyNumberFormat="0" applyProtection="0">
      <alignment horizontal="left" vertical="center" indent="1"/>
    </xf>
    <xf numFmtId="4" fontId="44"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6" fillId="29" borderId="116" applyNumberFormat="0" applyProtection="0">
      <alignment vertical="center"/>
    </xf>
    <xf numFmtId="4" fontId="41" fillId="29" borderId="116" applyNumberFormat="0" applyProtection="0">
      <alignment vertical="center"/>
    </xf>
    <xf numFmtId="4" fontId="6" fillId="29" borderId="116" applyNumberFormat="0" applyProtection="0">
      <alignment horizontal="left" vertical="center" indent="1"/>
    </xf>
    <xf numFmtId="4" fontId="6" fillId="29" borderId="116" applyNumberFormat="0" applyProtection="0">
      <alignment horizontal="left" vertical="center" indent="1"/>
    </xf>
    <xf numFmtId="4" fontId="6" fillId="5" borderId="116" applyNumberFormat="0" applyProtection="0">
      <alignment horizontal="right" vertical="center"/>
    </xf>
    <xf numFmtId="4" fontId="6" fillId="0" borderId="116" applyNumberFormat="0" applyProtection="0">
      <alignment horizontal="right" vertical="center"/>
    </xf>
    <xf numFmtId="4" fontId="6" fillId="0" borderId="116" applyNumberFormat="0" applyProtection="0">
      <alignment horizontal="right" vertical="center"/>
    </xf>
    <xf numFmtId="4" fontId="41" fillId="5" borderId="116" applyNumberFormat="0" applyProtection="0">
      <alignment horizontal="righ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46" fillId="5" borderId="116" applyNumberFormat="0" applyProtection="0">
      <alignment horizontal="right" vertical="center"/>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38" fillId="24" borderId="116" applyNumberFormat="0" applyAlignment="0" applyProtection="0"/>
    <xf numFmtId="0" fontId="38" fillId="24" borderId="116" applyNumberFormat="0" applyAlignment="0" applyProtection="0"/>
    <xf numFmtId="0" fontId="38" fillId="24" borderId="116" applyNumberFormat="0" applyAlignment="0" applyProtection="0"/>
    <xf numFmtId="0" fontId="38" fillId="24" borderId="116"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38" fillId="24" borderId="116" applyNumberFormat="0" applyAlignment="0" applyProtection="0"/>
    <xf numFmtId="4" fontId="6" fillId="5" borderId="116" applyNumberFormat="0" applyProtection="0">
      <alignment horizontal="right" vertical="center"/>
    </xf>
    <xf numFmtId="0" fontId="2" fillId="0" borderId="116" applyNumberFormat="0" applyProtection="0">
      <alignment horizontal="left" vertical="center"/>
    </xf>
    <xf numFmtId="0" fontId="2" fillId="0" borderId="116" applyNumberFormat="0" applyProtection="0">
      <alignment horizontal="left" vertical="center"/>
    </xf>
    <xf numFmtId="0" fontId="2" fillId="0" borderId="116" applyNumberFormat="0" applyProtection="0">
      <alignment horizontal="lef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4" fontId="44" fillId="43" borderId="116" applyNumberFormat="0" applyProtection="0">
      <alignment horizontal="left" vertical="center" indent="1"/>
    </xf>
    <xf numFmtId="4" fontId="44" fillId="5"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4" fontId="44" fillId="5" borderId="116" applyNumberFormat="0" applyProtection="0">
      <alignment horizontal="left" vertical="center" indent="1"/>
    </xf>
    <xf numFmtId="4" fontId="44" fillId="43" borderId="116" applyNumberFormat="0" applyProtection="0">
      <alignment horizontal="left" vertical="center" indent="1"/>
    </xf>
    <xf numFmtId="0" fontId="2" fillId="4" borderId="116" applyNumberFormat="0" applyProtection="0">
      <alignment horizontal="left" vertical="center" indent="1"/>
    </xf>
    <xf numFmtId="0" fontId="2" fillId="43" borderId="116" applyNumberFormat="0" applyProtection="0">
      <alignment horizontal="left" vertical="center" indent="1"/>
    </xf>
    <xf numFmtId="4" fontId="44" fillId="5" borderId="116" applyNumberFormat="0" applyProtection="0">
      <alignment horizontal="left" vertical="center" indent="1"/>
    </xf>
    <xf numFmtId="4" fontId="44"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 borderId="116" applyNumberFormat="0" applyProtection="0">
      <alignment horizontal="left" vertical="center" indent="1"/>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6" applyNumberFormat="0" applyProtection="0">
      <alignment horizontal="left" vertical="center"/>
    </xf>
    <xf numFmtId="0" fontId="2" fillId="0" borderId="116" applyNumberFormat="0" applyProtection="0">
      <alignment horizontal="left" vertical="center"/>
    </xf>
    <xf numFmtId="0" fontId="2" fillId="0" borderId="116" applyNumberFormat="0" applyProtection="0">
      <alignment horizontal="left" vertical="center"/>
    </xf>
    <xf numFmtId="0" fontId="2" fillId="4" borderId="116" applyNumberFormat="0" applyProtection="0">
      <alignment horizontal="left" vertical="center" indent="1"/>
    </xf>
    <xf numFmtId="0" fontId="2" fillId="31" borderId="118" applyNumberFormat="0" applyFont="0" applyAlignment="0" applyProtection="0"/>
    <xf numFmtId="4" fontId="6" fillId="5" borderId="116" applyNumberFormat="0" applyProtection="0">
      <alignment horizontal="righ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0" borderId="116" applyNumberFormat="0" applyProtection="0">
      <alignment horizontal="lef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43" borderId="116" applyNumberFormat="0" applyProtection="0">
      <alignment horizontal="left" vertical="center" indent="1"/>
    </xf>
    <xf numFmtId="0" fontId="2" fillId="43" borderId="116" applyNumberFormat="0" applyProtection="0">
      <alignment horizontal="left" vertical="center" indent="1"/>
    </xf>
    <xf numFmtId="0" fontId="2" fillId="44" borderId="116" applyNumberFormat="0" applyProtection="0">
      <alignment horizontal="left" vertical="center" indent="1"/>
    </xf>
    <xf numFmtId="0" fontId="2" fillId="44" borderId="116" applyNumberFormat="0" applyProtection="0">
      <alignment horizontal="left" vertical="center" indent="1"/>
    </xf>
    <xf numFmtId="0" fontId="2" fillId="27" borderId="116" applyNumberFormat="0" applyProtection="0">
      <alignment horizontal="left" vertical="center" indent="1"/>
    </xf>
    <xf numFmtId="0" fontId="2" fillId="27" borderId="116" applyNumberFormat="0" applyProtection="0">
      <alignment horizontal="left" vertical="center" indent="1"/>
    </xf>
    <xf numFmtId="0" fontId="2" fillId="4" borderId="116" applyNumberFormat="0" applyProtection="0">
      <alignment horizontal="left" vertical="center" indent="1"/>
    </xf>
    <xf numFmtId="0" fontId="2" fillId="0" borderId="116" applyNumberFormat="0" applyProtection="0">
      <alignment horizontal="left" vertical="center"/>
    </xf>
    <xf numFmtId="0" fontId="2" fillId="4" borderId="116" applyNumberFormat="0" applyProtection="0">
      <alignment horizontal="left" vertical="center" indent="1"/>
    </xf>
    <xf numFmtId="0" fontId="2" fillId="0" borderId="116" applyNumberFormat="0" applyProtection="0">
      <alignment horizontal="left" vertical="center"/>
    </xf>
    <xf numFmtId="0" fontId="2" fillId="4" borderId="116" applyNumberFormat="0" applyProtection="0">
      <alignment horizontal="left" vertical="center" indent="1"/>
    </xf>
    <xf numFmtId="0" fontId="2" fillId="4" borderId="116" applyNumberFormat="0" applyProtection="0">
      <alignment horizontal="left" vertical="center" indent="1"/>
    </xf>
    <xf numFmtId="0" fontId="2" fillId="31" borderId="118" applyNumberFormat="0" applyFont="0" applyAlignment="0" applyProtection="0"/>
    <xf numFmtId="0" fontId="2" fillId="4" borderId="116" applyNumberFormat="0" applyProtection="0">
      <alignment horizontal="left" vertical="center" indent="1"/>
    </xf>
    <xf numFmtId="0" fontId="2" fillId="4" borderId="116" applyNumberFormat="0" applyProtection="0">
      <alignment horizontal="left" vertical="center" indent="1"/>
    </xf>
    <xf numFmtId="4" fontId="6" fillId="0" borderId="116" applyNumberFormat="0" applyProtection="0">
      <alignment horizontal="right" vertical="center"/>
    </xf>
    <xf numFmtId="0" fontId="2" fillId="0" borderId="116" applyNumberFormat="0" applyProtection="0">
      <alignment horizontal="left" vertical="center"/>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76" fillId="49" borderId="116" applyNumberFormat="0" applyAlignment="0" applyProtection="0"/>
    <xf numFmtId="4" fontId="6" fillId="5" borderId="116" applyNumberFormat="0" applyProtection="0">
      <alignment horizontal="left" vertical="center" indent="1"/>
    </xf>
    <xf numFmtId="4" fontId="44" fillId="5" borderId="116" applyNumberFormat="0" applyProtection="0">
      <alignment horizontal="left" vertical="center" indent="1"/>
    </xf>
    <xf numFmtId="4" fontId="6" fillId="43" borderId="116" applyNumberFormat="0" applyProtection="0">
      <alignment horizontal="left" vertical="center" indent="1"/>
    </xf>
    <xf numFmtId="4" fontId="44" fillId="43" borderId="116" applyNumberFormat="0" applyProtection="0">
      <alignment horizontal="left" vertical="center" indent="1"/>
    </xf>
    <xf numFmtId="0" fontId="2" fillId="31" borderId="118" applyNumberFormat="0" applyFont="0" applyAlignment="0" applyProtection="0"/>
    <xf numFmtId="0" fontId="73"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0" fillId="24" borderId="117" applyNumberFormat="0" applyAlignment="0" applyProtection="0"/>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66" fillId="49" borderId="117" applyNumberFormat="0" applyAlignment="0" applyProtection="0"/>
    <xf numFmtId="4" fontId="2" fillId="0" borderId="119"/>
    <xf numFmtId="0" fontId="22" fillId="31" borderId="117" applyNumberFormat="0" applyFont="0" applyAlignment="0" applyProtection="0"/>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10" fontId="28" fillId="29" borderId="119" applyNumberFormat="0" applyBorder="0" applyAlignment="0" applyProtection="0"/>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xf numFmtId="0" fontId="3" fillId="2" borderId="119" applyNumberFormat="0" applyAlignment="0">
      <alignment horizontal="left"/>
    </xf>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52" fillId="11" borderId="117" applyNumberForma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52" fillId="11" borderId="117" applyNumberFormat="0" applyAlignment="0" applyProtection="0"/>
    <xf numFmtId="0" fontId="66" fillId="49"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4" fontId="2" fillId="0" borderId="119"/>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0" fontId="28" fillId="29" borderId="119" applyNumberFormat="0" applyBorder="0" applyAlignment="0" applyProtection="0"/>
    <xf numFmtId="0" fontId="2" fillId="0" borderId="119">
      <alignment horizontal="right"/>
    </xf>
    <xf numFmtId="0" fontId="3" fillId="31" borderId="118" applyNumberFormat="0" applyFont="0" applyAlignment="0" applyProtection="0"/>
    <xf numFmtId="0" fontId="2" fillId="0" borderId="119">
      <alignment horizontal="right"/>
    </xf>
    <xf numFmtId="0" fontId="3" fillId="31" borderId="118" applyNumberFormat="0" applyFont="0" applyAlignment="0" applyProtection="0"/>
    <xf numFmtId="4" fontId="2" fillId="0" borderId="119"/>
    <xf numFmtId="0" fontId="3" fillId="31" borderId="118" applyNumberFormat="0" applyFon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0" fontId="29" fillId="0" borderId="58">
      <alignment horizontal="left" vertical="center"/>
    </xf>
    <xf numFmtId="0" fontId="3" fillId="31" borderId="118" applyNumberFormat="0" applyFont="0" applyAlignment="0" applyProtection="0"/>
    <xf numFmtId="0" fontId="2" fillId="0" borderId="119">
      <alignment horizontal="right"/>
    </xf>
    <xf numFmtId="0" fontId="2" fillId="0" borderId="119">
      <alignment horizontal="right"/>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4" fontId="2" fillId="0" borderId="119"/>
    <xf numFmtId="175" fontId="2" fillId="3" borderId="119" applyNumberFormat="0" applyFont="0" applyAlignment="0">
      <protection locked="0"/>
    </xf>
    <xf numFmtId="0" fontId="2" fillId="0" borderId="119"/>
    <xf numFmtId="0" fontId="2" fillId="31" borderId="118" applyNumberFormat="0" applyFont="0" applyAlignment="0" applyProtection="0"/>
    <xf numFmtId="0" fontId="2" fillId="31" borderId="118" applyNumberFormat="0" applyFont="0" applyAlignment="0" applyProtection="0"/>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4" fontId="2" fillId="0" borderId="119"/>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10" fontId="26" fillId="26" borderId="119" applyNumberFormat="0" applyFill="0" applyBorder="0" applyAlignment="0" applyProtection="0">
      <protection locked="0"/>
    </xf>
    <xf numFmtId="4" fontId="2" fillId="0" borderId="119"/>
    <xf numFmtId="10" fontId="28" fillId="29" borderId="119" applyNumberFormat="0" applyBorder="0" applyAlignment="0" applyProtection="0"/>
    <xf numFmtId="0" fontId="80" fillId="0" borderId="68" applyNumberFormat="0" applyFill="0" applyAlignment="0" applyProtection="0"/>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3" fillId="31" borderId="118" applyNumberFormat="0" applyFont="0" applyAlignment="0" applyProtection="0"/>
    <xf numFmtId="4" fontId="2" fillId="0" borderId="119"/>
    <xf numFmtId="10" fontId="26" fillId="26" borderId="119" applyNumberFormat="0" applyFill="0" applyBorder="0" applyAlignment="0" applyProtection="0">
      <protection locked="0"/>
    </xf>
    <xf numFmtId="175" fontId="2" fillId="3" borderId="119" applyNumberFormat="0" applyFont="0" applyAlignment="0">
      <protection locked="0"/>
    </xf>
    <xf numFmtId="0" fontId="2" fillId="0" borderId="119">
      <alignment horizontal="right"/>
    </xf>
    <xf numFmtId="4" fontId="2" fillId="0" borderId="119"/>
    <xf numFmtId="175" fontId="2" fillId="3" borderId="119" applyNumberFormat="0" applyFont="0" applyAlignment="0">
      <protection locked="0"/>
    </xf>
    <xf numFmtId="0"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2" borderId="119" applyNumberFormat="0" applyAlignment="0">
      <alignment horizontal="left"/>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4" fontId="2" fillId="0" borderId="119"/>
    <xf numFmtId="0" fontId="2" fillId="0" borderId="119">
      <alignment horizontal="right"/>
    </xf>
    <xf numFmtId="4" fontId="2" fillId="0" borderId="119"/>
    <xf numFmtId="175" fontId="2" fillId="3" borderId="119" applyNumberFormat="0" applyFont="0" applyAlignment="0">
      <protection locked="0"/>
    </xf>
    <xf numFmtId="4" fontId="2" fillId="0" borderId="119"/>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73" fillId="11" borderId="117" applyNumberFormat="0" applyAlignment="0" applyProtection="0"/>
    <xf numFmtId="0" fontId="20" fillId="24" borderId="117" applyNumberFormat="0" applyAlignment="0" applyProtection="0"/>
    <xf numFmtId="0" fontId="73"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0" fontId="2" fillId="0" borderId="119"/>
    <xf numFmtId="175" fontId="2" fillId="3" borderId="119" applyNumberFormat="0" applyFont="0" applyAlignment="0">
      <protection locked="0"/>
    </xf>
    <xf numFmtId="0" fontId="20" fillId="24" borderId="117" applyNumberFormat="0" applyAlignment="0" applyProtection="0"/>
    <xf numFmtId="10" fontId="28" fillId="29" borderId="119" applyNumberFormat="0" applyBorder="0" applyAlignment="0" applyProtection="0"/>
    <xf numFmtId="0" fontId="3" fillId="31" borderId="118" applyNumberFormat="0" applyFont="0" applyAlignment="0" applyProtection="0"/>
    <xf numFmtId="0" fontId="20" fillId="24" borderId="117" applyNumberFormat="0" applyAlignment="0" applyProtection="0"/>
    <xf numFmtId="0" fontId="2"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4" fontId="2" fillId="0" borderId="119"/>
    <xf numFmtId="4" fontId="2" fillId="0" borderId="119"/>
    <xf numFmtId="0" fontId="22" fillId="31" borderId="117"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0" fontId="3" fillId="31" borderId="118" applyNumberFormat="0" applyFont="0" applyAlignment="0" applyProtection="0"/>
    <xf numFmtId="0" fontId="80" fillId="0" borderId="68" applyNumberFormat="0" applyFill="0" applyAlignment="0" applyProtection="0"/>
    <xf numFmtId="0" fontId="52" fillId="11" borderId="117" applyNumberFormat="0" applyAlignment="0" applyProtection="0"/>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73" fillId="11" borderId="117" applyNumberFormat="0" applyAlignment="0" applyProtection="0"/>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20" fillId="24" borderId="117" applyNumberFormat="0" applyAlignment="0" applyProtection="0"/>
    <xf numFmtId="175" fontId="2" fillId="3" borderId="119" applyNumberFormat="0" applyFont="0" applyAlignment="0">
      <protection locked="0"/>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0" fontId="20" fillId="24" borderId="117" applyNumberForma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2" fillId="31" borderId="117" applyNumberFormat="0" applyFont="0" applyAlignment="0" applyProtection="0"/>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31" borderId="118" applyNumberFormat="0" applyFont="0" applyAlignment="0" applyProtection="0"/>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80" fillId="0" borderId="68" applyNumberFormat="0" applyFill="0" applyAlignment="0" applyProtection="0"/>
    <xf numFmtId="0" fontId="29" fillId="0" borderId="58">
      <alignment horizontal="left" vertical="center"/>
    </xf>
    <xf numFmtId="0" fontId="66" fillId="49" borderId="117" applyNumberFormat="0" applyAlignment="0" applyProtection="0"/>
    <xf numFmtId="175" fontId="2" fillId="3" borderId="119" applyNumberFormat="0" applyFont="0" applyAlignment="0">
      <protection locked="0"/>
    </xf>
    <xf numFmtId="4"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0" fontId="73" fillId="11" borderId="117" applyNumberFormat="0" applyAlignment="0" applyProtection="0"/>
    <xf numFmtId="0" fontId="3" fillId="31" borderId="118" applyNumberFormat="0" applyFont="0" applyAlignment="0" applyProtection="0"/>
    <xf numFmtId="0" fontId="20" fillId="24" borderId="117" applyNumberFormat="0" applyAlignment="0" applyProtection="0"/>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alignment horizontal="right"/>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0" fontId="26" fillId="26" borderId="101" applyNumberFormat="0" applyFill="0" applyBorder="0" applyAlignment="0" applyProtection="0">
      <protection locked="0"/>
    </xf>
    <xf numFmtId="0" fontId="80" fillId="0" borderId="68" applyNumberFormat="0" applyFill="0" applyAlignment="0" applyProtection="0"/>
    <xf numFmtId="4" fontId="2" fillId="0" borderId="101"/>
    <xf numFmtId="4" fontId="2" fillId="0" borderId="101"/>
    <xf numFmtId="10" fontId="26" fillId="26" borderId="101" applyNumberFormat="0" applyFill="0" applyBorder="0" applyAlignment="0" applyProtection="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19" applyNumberFormat="0" applyAlignment="0">
      <alignment horizontal="left"/>
    </xf>
    <xf numFmtId="175" fontId="2" fillId="3" borderId="101" applyNumberFormat="0" applyFont="0" applyAlignment="0">
      <protection locked="0"/>
    </xf>
    <xf numFmtId="0" fontId="2" fillId="0" borderId="101">
      <alignment horizontal="right"/>
    </xf>
    <xf numFmtId="0" fontId="2" fillId="0" borderId="101">
      <alignment horizontal="right"/>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68" applyNumberFormat="0" applyFill="0" applyAlignment="0" applyProtection="0"/>
    <xf numFmtId="10" fontId="28" fillId="29" borderId="101" applyNumberFormat="0" applyBorder="0" applyAlignment="0" applyProtection="0"/>
    <xf numFmtId="175" fontId="2" fillId="3" borderId="101" applyNumberFormat="0" applyFont="0" applyAlignment="0">
      <protection locked="0"/>
    </xf>
    <xf numFmtId="0" fontId="2" fillId="0" borderId="101">
      <alignment horizontal="right"/>
    </xf>
    <xf numFmtId="0" fontId="2" fillId="0" borderId="101"/>
    <xf numFmtId="175" fontId="2" fillId="3" borderId="101" applyNumberFormat="0" applyFont="0" applyAlignment="0">
      <protection locked="0"/>
    </xf>
    <xf numFmtId="4" fontId="2" fillId="0" borderId="101"/>
    <xf numFmtId="4" fontId="2" fillId="0" borderId="101"/>
    <xf numFmtId="0" fontId="3" fillId="31" borderId="118" applyNumberFormat="0" applyFont="0" applyAlignment="0" applyProtection="0"/>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4" fontId="2" fillId="0" borderId="101"/>
    <xf numFmtId="0" fontId="2" fillId="0" borderId="101">
      <alignment horizontal="right"/>
    </xf>
    <xf numFmtId="4" fontId="2" fillId="0" borderId="101"/>
    <xf numFmtId="175" fontId="2" fillId="3" borderId="101" applyNumberFormat="0" applyFont="0" applyAlignment="0">
      <protection locked="0"/>
    </xf>
    <xf numFmtId="4" fontId="2" fillId="0" borderId="101"/>
    <xf numFmtId="10" fontId="28" fillId="29" borderId="101" applyNumberFormat="0" applyBorder="0" applyAlignment="0" applyProtection="0"/>
    <xf numFmtId="175" fontId="2" fillId="3" borderId="101" applyNumberFormat="0" applyFont="0" applyAlignment="0">
      <protection locked="0"/>
    </xf>
    <xf numFmtId="0" fontId="2" fillId="0" borderId="101">
      <alignment horizontal="right"/>
    </xf>
    <xf numFmtId="0" fontId="2" fillId="0" borderId="101">
      <alignment horizontal="right"/>
    </xf>
    <xf numFmtId="0" fontId="80" fillId="0" borderId="68" applyNumberFormat="0" applyFill="0" applyAlignment="0" applyProtection="0"/>
    <xf numFmtId="175" fontId="2" fillId="3" borderId="101" applyNumberFormat="0" applyFont="0" applyAlignment="0">
      <protection locked="0"/>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alignment horizontal="right"/>
    </xf>
    <xf numFmtId="0" fontId="3" fillId="2" borderId="101" applyNumberFormat="0" applyAlignment="0">
      <alignment horizontal="left"/>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2" fillId="0" borderId="101"/>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2" fillId="0" borderId="101"/>
    <xf numFmtId="4" fontId="2" fillId="0" borderId="101"/>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175" fontId="2" fillId="3" borderId="101" applyNumberFormat="0" applyFont="0" applyAlignment="0">
      <protection locked="0"/>
    </xf>
    <xf numFmtId="0" fontId="52" fillId="11" borderId="117" applyNumberFormat="0" applyAlignment="0" applyProtection="0"/>
    <xf numFmtId="175" fontId="2" fillId="3" borderId="119"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0" fontId="2" fillId="0" borderId="101">
      <alignment horizontal="right"/>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0" fontId="2" fillId="0" borderId="101">
      <alignment horizontal="right"/>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4" fontId="2" fillId="0" borderId="101"/>
    <xf numFmtId="0" fontId="2" fillId="0" borderId="101">
      <alignment horizontal="right"/>
    </xf>
    <xf numFmtId="0" fontId="2" fillId="0" borderId="101">
      <alignment horizontal="right"/>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0" fontId="26" fillId="26" borderId="101" applyNumberFormat="0" applyFill="0" applyBorder="0" applyAlignment="0" applyProtection="0">
      <protection locked="0"/>
    </xf>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0" fontId="28" fillId="29" borderId="101" applyNumberFormat="0" applyBorder="0" applyAlignment="0" applyProtection="0"/>
    <xf numFmtId="4" fontId="2" fillId="0" borderId="101"/>
    <xf numFmtId="0" fontId="2" fillId="0" borderId="101">
      <alignment horizontal="right"/>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18" applyNumberFormat="0" applyFont="0" applyAlignment="0" applyProtection="0"/>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2" fillId="0" borderId="101"/>
    <xf numFmtId="0" fontId="2" fillId="0" borderId="101">
      <alignment horizontal="right"/>
    </xf>
    <xf numFmtId="0" fontId="3" fillId="2" borderId="101" applyNumberFormat="0" applyAlignment="0">
      <alignment horizontal="left"/>
    </xf>
    <xf numFmtId="0" fontId="2" fillId="0" borderId="101">
      <alignment horizontal="right"/>
    </xf>
    <xf numFmtId="175" fontId="2" fillId="3" borderId="101" applyNumberFormat="0" applyFont="0" applyAlignment="0">
      <protection locked="0"/>
    </xf>
    <xf numFmtId="0" fontId="2" fillId="0" borderId="101"/>
    <xf numFmtId="4" fontId="2" fillId="0" borderId="101"/>
    <xf numFmtId="175" fontId="2" fillId="3" borderId="101" applyNumberFormat="0" applyFont="0" applyAlignment="0">
      <protection locked="0"/>
    </xf>
    <xf numFmtId="4"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19"/>
    <xf numFmtId="175" fontId="2" fillId="3" borderId="101" applyNumberFormat="0" applyFont="0" applyAlignment="0">
      <protection locked="0"/>
    </xf>
    <xf numFmtId="0" fontId="2" fillId="0" borderId="101">
      <alignment horizontal="right"/>
    </xf>
    <xf numFmtId="10" fontId="26" fillId="26" borderId="101" applyNumberFormat="0" applyFill="0" applyBorder="0" applyAlignment="0" applyProtection="0">
      <protection locked="0"/>
    </xf>
    <xf numFmtId="0" fontId="2" fillId="0" borderId="101"/>
    <xf numFmtId="175" fontId="2" fillId="3" borderId="101" applyNumberFormat="0" applyFont="0" applyAlignment="0">
      <protection locked="0"/>
    </xf>
    <xf numFmtId="4" fontId="2" fillId="0" borderId="101"/>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19">
      <alignment horizontal="right"/>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10" fontId="28" fillId="29" borderId="101" applyNumberFormat="0" applyBorder="0" applyAlignment="0" applyProtection="0"/>
    <xf numFmtId="0" fontId="3" fillId="2" borderId="101" applyNumberFormat="0" applyAlignment="0">
      <alignment horizontal="left"/>
    </xf>
    <xf numFmtId="4" fontId="2" fillId="0" borderId="101"/>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175" fontId="2" fillId="3" borderId="101" applyNumberFormat="0" applyFont="0" applyAlignment="0">
      <protection locked="0"/>
    </xf>
    <xf numFmtId="0" fontId="3" fillId="2" borderId="101" applyNumberFormat="0" applyAlignment="0">
      <alignment horizontal="left"/>
    </xf>
    <xf numFmtId="0" fontId="2" fillId="0" borderId="101"/>
    <xf numFmtId="0" fontId="3" fillId="31" borderId="118" applyNumberFormat="0" applyFont="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4" fontId="2" fillId="0" borderId="119"/>
    <xf numFmtId="0" fontId="3" fillId="31" borderId="118" applyNumberFormat="0" applyFont="0" applyAlignment="0" applyProtection="0"/>
    <xf numFmtId="0" fontId="2" fillId="0" borderId="101">
      <alignment horizontal="right"/>
    </xf>
    <xf numFmtId="0" fontId="20" fillId="24" borderId="117" applyNumberFormat="0" applyAlignment="0" applyProtection="0"/>
    <xf numFmtId="0" fontId="3" fillId="31" borderId="118" applyNumberFormat="0" applyFont="0" applyAlignment="0" applyProtection="0"/>
    <xf numFmtId="175" fontId="2" fillId="3" borderId="101" applyNumberFormat="0" applyFont="0" applyAlignment="0">
      <protection locked="0"/>
    </xf>
    <xf numFmtId="0" fontId="20" fillId="24" borderId="117" applyNumberFormat="0" applyAlignment="0" applyProtection="0"/>
    <xf numFmtId="175" fontId="2" fillId="3" borderId="101" applyNumberFormat="0" applyFont="0" applyAlignment="0">
      <protection locked="0"/>
    </xf>
    <xf numFmtId="0" fontId="3" fillId="31" borderId="118" applyNumberFormat="0" applyFont="0" applyAlignment="0" applyProtection="0"/>
    <xf numFmtId="0" fontId="66" fillId="49" borderId="117" applyNumberFormat="0" applyAlignment="0" applyProtection="0"/>
    <xf numFmtId="4" fontId="2" fillId="0" borderId="101"/>
    <xf numFmtId="0" fontId="2" fillId="0" borderId="101">
      <alignment horizontal="right"/>
    </xf>
    <xf numFmtId="0" fontId="22" fillId="31" borderId="117" applyNumberFormat="0" applyFont="0" applyAlignment="0" applyProtection="0"/>
    <xf numFmtId="0" fontId="2" fillId="0" borderId="101">
      <alignment horizontal="right"/>
    </xf>
    <xf numFmtId="4" fontId="2" fillId="0" borderId="101"/>
    <xf numFmtId="0" fontId="2" fillId="0" borderId="101">
      <alignment horizontal="right"/>
    </xf>
    <xf numFmtId="4" fontId="2" fillId="0" borderId="101"/>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10" fontId="28" fillId="29" borderId="101" applyNumberFormat="0" applyBorder="0" applyAlignment="0" applyProtection="0"/>
    <xf numFmtId="175" fontId="2" fillId="3" borderId="119" applyNumberFormat="0" applyFont="0" applyAlignment="0">
      <protection locked="0"/>
    </xf>
    <xf numFmtId="4" fontId="2" fillId="0" borderId="119"/>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01"/>
    <xf numFmtId="0" fontId="3" fillId="2" borderId="101" applyNumberFormat="0" applyAlignment="0">
      <alignment horizontal="left"/>
    </xf>
    <xf numFmtId="175" fontId="2" fillId="3" borderId="101" applyNumberFormat="0" applyFont="0" applyAlignment="0">
      <protection locked="0"/>
    </xf>
    <xf numFmtId="0" fontId="52" fillId="11" borderId="117" applyNumberFormat="0" applyAlignment="0" applyProtection="0"/>
    <xf numFmtId="0" fontId="52" fillId="11" borderId="117" applyNumberFormat="0" applyAlignment="0" applyProtection="0"/>
    <xf numFmtId="175" fontId="2" fillId="3" borderId="101" applyNumberFormat="0" applyFont="0" applyAlignment="0">
      <protection locked="0"/>
    </xf>
    <xf numFmtId="0" fontId="2" fillId="0" borderId="101"/>
    <xf numFmtId="175" fontId="2" fillId="3" borderId="101" applyNumberFormat="0" applyFont="0" applyAlignment="0">
      <protection locked="0"/>
    </xf>
    <xf numFmtId="0" fontId="2" fillId="0" borderId="119">
      <alignment horizontal="right"/>
    </xf>
    <xf numFmtId="0" fontId="52" fillId="11" borderId="117" applyNumberFormat="0" applyAlignment="0" applyProtection="0"/>
    <xf numFmtId="175" fontId="2" fillId="3" borderId="119" applyNumberFormat="0" applyFont="0" applyAlignment="0">
      <protection locked="0"/>
    </xf>
    <xf numFmtId="175" fontId="2" fillId="3" borderId="101" applyNumberFormat="0" applyFont="0" applyAlignment="0">
      <protection locked="0"/>
    </xf>
    <xf numFmtId="4" fontId="2" fillId="0" borderId="101"/>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01" applyNumberFormat="0" applyFont="0" applyAlignment="0">
      <protection locked="0"/>
    </xf>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175" fontId="2" fillId="3" borderId="119" applyNumberFormat="0" applyFont="0" applyAlignment="0">
      <protection locked="0"/>
    </xf>
    <xf numFmtId="0" fontId="2" fillId="0" borderId="119"/>
    <xf numFmtId="0" fontId="73" fillId="11" borderId="117" applyNumberFormat="0" applyAlignment="0" applyProtection="0"/>
    <xf numFmtId="0" fontId="80" fillId="0" borderId="68" applyNumberFormat="0" applyFill="0" applyAlignment="0" applyProtection="0"/>
    <xf numFmtId="0" fontId="2" fillId="0" borderId="119">
      <alignment horizontal="right"/>
    </xf>
    <xf numFmtId="0" fontId="2" fillId="0" borderId="119">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xf numFmtId="0" fontId="2" fillId="0" borderId="101"/>
    <xf numFmtId="0" fontId="52" fillId="11" borderId="117" applyNumberFormat="0" applyAlignment="0" applyProtection="0"/>
    <xf numFmtId="0" fontId="3" fillId="2" borderId="101" applyNumberFormat="0" applyAlignment="0">
      <alignment horizontal="left"/>
    </xf>
    <xf numFmtId="0" fontId="3" fillId="2" borderId="101" applyNumberFormat="0" applyAlignment="0">
      <alignment horizontal="left"/>
    </xf>
    <xf numFmtId="4" fontId="2" fillId="0" borderId="119"/>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alignment horizontal="right"/>
    </xf>
    <xf numFmtId="4" fontId="2" fillId="0" borderId="101"/>
    <xf numFmtId="0" fontId="2" fillId="0" borderId="101">
      <alignment horizontal="right"/>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10" fontId="26" fillId="26" borderId="119" applyNumberFormat="0" applyFill="0" applyBorder="0" applyAlignment="0" applyProtection="0">
      <protection locked="0"/>
    </xf>
    <xf numFmtId="4" fontId="2" fillId="0" borderId="101"/>
    <xf numFmtId="4" fontId="2" fillId="0" borderId="101"/>
    <xf numFmtId="10" fontId="28" fillId="29" borderId="119" applyNumberFormat="0" applyBorder="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0" fontId="3" fillId="31" borderId="118" applyNumberFormat="0" applyFont="0" applyAlignment="0" applyProtection="0"/>
    <xf numFmtId="0" fontId="3" fillId="31" borderId="118"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19">
      <alignment horizontal="right"/>
    </xf>
    <xf numFmtId="10" fontId="28" fillId="29" borderId="119" applyNumberFormat="0" applyBorder="0" applyAlignment="0" applyProtection="0"/>
    <xf numFmtId="0" fontId="3" fillId="31" borderId="118" applyNumberFormat="0" applyFont="0" applyAlignment="0" applyProtection="0"/>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2" fillId="31" borderId="117" applyNumberFormat="0" applyFont="0" applyAlignment="0" applyProtection="0"/>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0" fontId="22" fillId="31" borderId="117" applyNumberFormat="0" applyFont="0" applyAlignment="0" applyProtection="0"/>
    <xf numFmtId="175" fontId="2" fillId="3" borderId="119"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175" fontId="2" fillId="3" borderId="101" applyNumberFormat="0" applyFont="0" applyAlignment="0">
      <protection locked="0"/>
    </xf>
    <xf numFmtId="10" fontId="28" fillId="29" borderId="101" applyNumberFormat="0" applyBorder="0" applyAlignment="0" applyProtection="0"/>
    <xf numFmtId="0" fontId="2" fillId="0" borderId="101">
      <alignment horizontal="right"/>
    </xf>
    <xf numFmtId="0" fontId="20" fillId="24" borderId="117" applyNumberFormat="0" applyAlignment="0" applyProtection="0"/>
    <xf numFmtId="175" fontId="2" fillId="3" borderId="119" applyNumberFormat="0" applyFont="0" applyAlignment="0">
      <protection locked="0"/>
    </xf>
    <xf numFmtId="0" fontId="2" fillId="0" borderId="119"/>
    <xf numFmtId="0" fontId="2" fillId="0" borderId="101">
      <alignment horizontal="right"/>
    </xf>
    <xf numFmtId="0" fontId="2" fillId="0" borderId="101">
      <alignment horizontal="right"/>
    </xf>
    <xf numFmtId="10" fontId="26" fillId="26" borderId="119" applyNumberFormat="0" applyFill="0" applyBorder="0" applyAlignment="0" applyProtection="0">
      <protection locked="0"/>
    </xf>
    <xf numFmtId="4" fontId="2" fillId="0" borderId="119"/>
    <xf numFmtId="0" fontId="2" fillId="0" borderId="119">
      <alignment horizontal="right"/>
    </xf>
    <xf numFmtId="0" fontId="66" fillId="49" borderId="117" applyNumberFormat="0" applyAlignment="0" applyProtection="0"/>
    <xf numFmtId="10" fontId="28" fillId="29" borderId="119"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4" fontId="2" fillId="0" borderId="119"/>
    <xf numFmtId="0" fontId="2" fillId="0" borderId="119">
      <alignment horizontal="right"/>
    </xf>
    <xf numFmtId="0" fontId="2" fillId="0" borderId="119">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01" applyNumberFormat="0" applyFont="0" applyAlignment="0">
      <protection locked="0"/>
    </xf>
    <xf numFmtId="4" fontId="2" fillId="0" borderId="101"/>
    <xf numFmtId="10" fontId="28" fillId="29" borderId="101" applyNumberFormat="0" applyBorder="0" applyAlignment="0" applyProtection="0"/>
    <xf numFmtId="0" fontId="2" fillId="0" borderId="119">
      <alignment horizontal="right"/>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alignment horizontal="right"/>
    </xf>
    <xf numFmtId="0" fontId="2" fillId="0" borderId="101">
      <alignment horizontal="right"/>
    </xf>
    <xf numFmtId="0" fontId="2" fillId="0" borderId="101"/>
    <xf numFmtId="4"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0" fontId="2" fillId="0" borderId="119">
      <alignment horizontal="right"/>
    </xf>
    <xf numFmtId="4" fontId="2" fillId="0" borderId="119"/>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52" fillId="11" borderId="117" applyNumberFormat="0" applyAlignment="0" applyProtection="0"/>
    <xf numFmtId="10" fontId="26" fillId="26" borderId="101" applyNumberFormat="0" applyFill="0" applyBorder="0" applyAlignment="0" applyProtection="0">
      <protection locked="0"/>
    </xf>
    <xf numFmtId="4" fontId="2" fillId="0" borderId="101"/>
    <xf numFmtId="175" fontId="2" fillId="3" borderId="101"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2" fillId="0" borderId="119"/>
    <xf numFmtId="0" fontId="52" fillId="11" borderId="117" applyNumberFormat="0" applyAlignment="0" applyProtection="0"/>
    <xf numFmtId="175" fontId="2" fillId="3" borderId="119"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0" fontId="66" fillId="49" borderId="117" applyNumberFormat="0" applyAlignment="0" applyProtection="0"/>
    <xf numFmtId="4" fontId="2" fillId="0" borderId="119"/>
    <xf numFmtId="175" fontId="2" fillId="3" borderId="119" applyNumberFormat="0" applyFont="0" applyAlignment="0">
      <protection locked="0"/>
    </xf>
    <xf numFmtId="0" fontId="3" fillId="31" borderId="118" applyNumberFormat="0" applyFont="0" applyAlignment="0" applyProtection="0"/>
    <xf numFmtId="175" fontId="2" fillId="3" borderId="101"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73" fillId="11" borderId="117" applyNumberFormat="0" applyAlignment="0" applyProtection="0"/>
    <xf numFmtId="0" fontId="2" fillId="0" borderId="101">
      <alignment horizontal="right"/>
    </xf>
    <xf numFmtId="0" fontId="3" fillId="31" borderId="118" applyNumberFormat="0" applyFont="0" applyAlignment="0" applyProtection="0"/>
    <xf numFmtId="10" fontId="28" fillId="29" borderId="119" applyNumberFormat="0" applyBorder="0" applyAlignment="0" applyProtection="0"/>
    <xf numFmtId="0" fontId="2" fillId="0" borderId="119">
      <alignment horizontal="right"/>
    </xf>
    <xf numFmtId="175" fontId="2" fillId="3" borderId="101" applyNumberFormat="0" applyFont="0" applyAlignment="0">
      <protection locked="0"/>
    </xf>
    <xf numFmtId="0" fontId="2" fillId="0" borderId="101"/>
    <xf numFmtId="175" fontId="2" fillId="3" borderId="119" applyNumberFormat="0" applyFont="0" applyAlignment="0">
      <protection locked="0"/>
    </xf>
    <xf numFmtId="0" fontId="3" fillId="31" borderId="118" applyNumberFormat="0" applyFont="0" applyAlignment="0" applyProtection="0"/>
    <xf numFmtId="0" fontId="2" fillId="0" borderId="101">
      <alignment horizontal="right"/>
    </xf>
    <xf numFmtId="0" fontId="52" fillId="11" borderId="117" applyNumberFormat="0" applyAlignment="0" applyProtection="0"/>
    <xf numFmtId="0" fontId="2" fillId="0" borderId="101">
      <alignment horizontal="right"/>
    </xf>
    <xf numFmtId="0" fontId="2" fillId="0" borderId="119">
      <alignment horizontal="right"/>
    </xf>
    <xf numFmtId="4" fontId="2" fillId="0" borderId="119"/>
    <xf numFmtId="0" fontId="52" fillId="11" borderId="117" applyNumberFormat="0" applyAlignment="0" applyProtection="0"/>
    <xf numFmtId="4" fontId="2" fillId="0" borderId="119"/>
    <xf numFmtId="4" fontId="2" fillId="0" borderId="119"/>
    <xf numFmtId="0" fontId="2" fillId="0" borderId="101">
      <alignment horizontal="right"/>
    </xf>
    <xf numFmtId="175" fontId="2" fillId="3" borderId="119" applyNumberFormat="0" applyFont="0" applyAlignment="0">
      <protection locked="0"/>
    </xf>
    <xf numFmtId="0" fontId="3" fillId="2" borderId="119" applyNumberFormat="0" applyAlignment="0">
      <alignment horizontal="left"/>
    </xf>
    <xf numFmtId="0" fontId="2" fillId="0" borderId="101">
      <alignment horizontal="right"/>
    </xf>
    <xf numFmtId="175" fontId="2" fillId="3" borderId="119" applyNumberFormat="0" applyFont="0" applyAlignment="0">
      <protection locked="0"/>
    </xf>
    <xf numFmtId="4" fontId="2" fillId="0" borderId="101"/>
    <xf numFmtId="10" fontId="26" fillId="26" borderId="101" applyNumberFormat="0" applyFill="0" applyBorder="0" applyAlignment="0" applyProtection="0">
      <protection locked="0"/>
    </xf>
    <xf numFmtId="175" fontId="2" fillId="3" borderId="101" applyNumberFormat="0" applyFont="0" applyAlignment="0">
      <protection locked="0"/>
    </xf>
    <xf numFmtId="0" fontId="2" fillId="0" borderId="101">
      <alignment horizontal="right"/>
    </xf>
    <xf numFmtId="0" fontId="3" fillId="2" borderId="119" applyNumberFormat="0" applyAlignment="0">
      <alignment horizontal="left"/>
    </xf>
    <xf numFmtId="175" fontId="2" fillId="3" borderId="101" applyNumberFormat="0" applyFont="0" applyAlignment="0">
      <protection locked="0"/>
    </xf>
    <xf numFmtId="0" fontId="20" fillId="24" borderId="117" applyNumberFormat="0" applyAlignment="0" applyProtection="0"/>
    <xf numFmtId="0" fontId="2" fillId="0" borderId="119">
      <alignment horizontal="right"/>
    </xf>
    <xf numFmtId="175" fontId="2" fillId="3" borderId="119" applyNumberFormat="0" applyFont="0" applyAlignment="0">
      <protection locked="0"/>
    </xf>
    <xf numFmtId="175" fontId="2" fillId="3" borderId="101"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01"/>
    <xf numFmtId="0" fontId="2" fillId="0" borderId="101"/>
    <xf numFmtId="175" fontId="2" fillId="3" borderId="119" applyNumberFormat="0" applyFont="0" applyAlignment="0">
      <protection locked="0"/>
    </xf>
    <xf numFmtId="175" fontId="2" fillId="3" borderId="119"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19" applyNumberFormat="0" applyFont="0" applyAlignment="0">
      <protection locked="0"/>
    </xf>
    <xf numFmtId="0" fontId="2" fillId="0" borderId="101">
      <alignment horizontal="right"/>
    </xf>
    <xf numFmtId="175" fontId="2" fillId="3" borderId="101" applyNumberFormat="0" applyFont="0" applyAlignment="0">
      <protection locked="0"/>
    </xf>
    <xf numFmtId="4" fontId="2" fillId="0" borderId="101"/>
    <xf numFmtId="175" fontId="2" fillId="3" borderId="101" applyNumberFormat="0" applyFont="0" applyAlignment="0">
      <protection locked="0"/>
    </xf>
    <xf numFmtId="10" fontId="28" fillId="29" borderId="101" applyNumberFormat="0" applyBorder="0" applyAlignment="0" applyProtection="0"/>
    <xf numFmtId="10" fontId="26" fillId="26" borderId="101" applyNumberFormat="0" applyFill="0" applyBorder="0" applyAlignment="0" applyProtection="0">
      <protection locked="0"/>
    </xf>
    <xf numFmtId="175" fontId="2" fillId="3" borderId="119" applyNumberFormat="0" applyFont="0" applyAlignment="0">
      <protection locked="0"/>
    </xf>
    <xf numFmtId="0" fontId="80" fillId="0" borderId="68" applyNumberFormat="0" applyFill="0" applyAlignment="0" applyProtection="0"/>
    <xf numFmtId="0" fontId="3" fillId="31" borderId="118" applyNumberFormat="0" applyFont="0" applyAlignment="0" applyProtection="0"/>
    <xf numFmtId="175" fontId="2" fillId="3" borderId="119" applyNumberFormat="0" applyFont="0" applyAlignment="0">
      <protection locked="0"/>
    </xf>
    <xf numFmtId="0" fontId="3" fillId="31" borderId="118" applyNumberFormat="0" applyFont="0" applyAlignment="0" applyProtection="0"/>
    <xf numFmtId="0" fontId="73" fillId="11" borderId="117" applyNumberFormat="0" applyAlignment="0" applyProtection="0"/>
    <xf numFmtId="4" fontId="2" fillId="0" borderId="119"/>
    <xf numFmtId="0" fontId="2" fillId="0" borderId="119">
      <alignment horizontal="right"/>
    </xf>
    <xf numFmtId="175" fontId="2" fillId="3" borderId="101" applyNumberFormat="0" applyFont="0" applyAlignment="0">
      <protection locked="0"/>
    </xf>
    <xf numFmtId="0" fontId="2" fillId="0" borderId="119"/>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01"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0" fontId="3" fillId="31" borderId="118" applyNumberFormat="0" applyFont="0" applyAlignment="0" applyProtection="0"/>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52" fillId="11" borderId="117" applyNumberFormat="0" applyAlignment="0" applyProtection="0"/>
    <xf numFmtId="0" fontId="80" fillId="0" borderId="68" applyNumberFormat="0" applyFill="0" applyAlignment="0" applyProtection="0"/>
    <xf numFmtId="0" fontId="3" fillId="31" borderId="118" applyNumberFormat="0" applyFont="0" applyAlignment="0" applyProtection="0"/>
    <xf numFmtId="4" fontId="2" fillId="0" borderId="101"/>
    <xf numFmtId="0" fontId="2" fillId="0" borderId="101">
      <alignment horizontal="right"/>
    </xf>
    <xf numFmtId="175" fontId="2" fillId="3" borderId="101" applyNumberFormat="0" applyFont="0" applyAlignment="0">
      <protection locked="0"/>
    </xf>
    <xf numFmtId="0" fontId="80" fillId="0" borderId="68" applyNumberFormat="0" applyFill="0" applyAlignment="0" applyProtection="0"/>
    <xf numFmtId="0" fontId="2" fillId="0" borderId="119">
      <alignment horizontal="right"/>
    </xf>
    <xf numFmtId="0" fontId="2" fillId="0" borderId="119">
      <alignment horizontal="right"/>
    </xf>
    <xf numFmtId="4" fontId="2" fillId="0" borderId="119"/>
    <xf numFmtId="175" fontId="2" fillId="3" borderId="119" applyNumberFormat="0" applyFont="0" applyAlignment="0">
      <protection locked="0"/>
    </xf>
    <xf numFmtId="0" fontId="2" fillId="0" borderId="119"/>
    <xf numFmtId="175" fontId="2" fillId="3" borderId="119" applyNumberFormat="0" applyFont="0" applyAlignment="0">
      <protection locked="0"/>
    </xf>
    <xf numFmtId="0" fontId="3" fillId="2" borderId="119" applyNumberFormat="0" applyAlignment="0">
      <alignment horizontal="left"/>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2" fillId="0" borderId="119">
      <alignment horizontal="right"/>
    </xf>
    <xf numFmtId="10" fontId="26" fillId="26" borderId="119" applyNumberFormat="0" applyFill="0" applyBorder="0" applyAlignment="0" applyProtection="0">
      <protection locked="0"/>
    </xf>
    <xf numFmtId="0" fontId="80" fillId="0" borderId="68" applyNumberFormat="0" applyFill="0" applyAlignment="0" applyProtection="0"/>
    <xf numFmtId="4" fontId="2" fillId="0" borderId="119"/>
    <xf numFmtId="4" fontId="2" fillId="0" borderId="119"/>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0" fontId="52" fillId="11" borderId="117" applyNumberFormat="0" applyAlignment="0" applyProtection="0"/>
    <xf numFmtId="0" fontId="2" fillId="0" borderId="119">
      <alignment horizontal="right"/>
    </xf>
    <xf numFmtId="0" fontId="3" fillId="31" borderId="118" applyNumberFormat="0" applyFont="0" applyAlignment="0" applyProtection="0"/>
    <xf numFmtId="4" fontId="2" fillId="0" borderId="119"/>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73" fillId="11" borderId="117" applyNumberFormat="0" applyAlignment="0" applyProtection="0"/>
    <xf numFmtId="175" fontId="2" fillId="3" borderId="119" applyNumberFormat="0" applyFont="0" applyAlignment="0">
      <protection locked="0"/>
    </xf>
    <xf numFmtId="0" fontId="2" fillId="0" borderId="119">
      <alignment horizontal="right"/>
    </xf>
    <xf numFmtId="0" fontId="2" fillId="0" borderId="119">
      <alignment horizontal="right"/>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10" fontId="28" fillId="29" borderId="119" applyNumberFormat="0" applyBorder="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0" fontId="3" fillId="31" borderId="118" applyNumberFormat="0" applyFont="0" applyAlignment="0" applyProtection="0"/>
    <xf numFmtId="175" fontId="2" fillId="3" borderId="101" applyNumberFormat="0" applyFont="0" applyAlignment="0">
      <protection locked="0"/>
    </xf>
    <xf numFmtId="0" fontId="2" fillId="0" borderId="101">
      <alignment horizontal="right"/>
    </xf>
    <xf numFmtId="0" fontId="2" fillId="0" borderId="119">
      <alignment horizontal="right"/>
    </xf>
    <xf numFmtId="0" fontId="2" fillId="0" borderId="119">
      <alignment horizontal="right"/>
    </xf>
    <xf numFmtId="175" fontId="2" fillId="3" borderId="119" applyNumberFormat="0" applyFont="0" applyAlignment="0">
      <protection locked="0"/>
    </xf>
    <xf numFmtId="0" fontId="52" fillId="11" borderId="117" applyNumberFormat="0" applyAlignment="0" applyProtection="0"/>
    <xf numFmtId="4" fontId="2" fillId="0" borderId="119"/>
    <xf numFmtId="175" fontId="2" fillId="3" borderId="119" applyNumberFormat="0" applyFont="0" applyAlignment="0">
      <protection locked="0"/>
    </xf>
    <xf numFmtId="0" fontId="3" fillId="2" borderId="119" applyNumberFormat="0" applyAlignment="0">
      <alignment horizontal="left"/>
    </xf>
    <xf numFmtId="0" fontId="2" fillId="0" borderId="101"/>
    <xf numFmtId="0" fontId="2" fillId="0" borderId="101"/>
    <xf numFmtId="175" fontId="2" fillId="3" borderId="119"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01" applyNumberFormat="0" applyFont="0" applyAlignment="0">
      <protection locked="0"/>
    </xf>
    <xf numFmtId="10" fontId="28" fillId="29" borderId="119" applyNumberFormat="0" applyBorder="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01" applyNumberFormat="0" applyFont="0" applyAlignment="0">
      <protection locked="0"/>
    </xf>
    <xf numFmtId="0" fontId="2" fillId="0" borderId="101">
      <alignment horizontal="right"/>
    </xf>
    <xf numFmtId="10" fontId="26" fillId="26" borderId="101" applyNumberFormat="0" applyFill="0" applyBorder="0" applyAlignment="0" applyProtection="0">
      <protection locked="0"/>
    </xf>
    <xf numFmtId="0" fontId="3" fillId="31" borderId="118" applyNumberFormat="0" applyFont="0" applyAlignment="0" applyProtection="0"/>
    <xf numFmtId="0" fontId="2" fillId="0" borderId="101">
      <alignment horizontal="right"/>
    </xf>
    <xf numFmtId="4" fontId="2" fillId="0" borderId="101"/>
    <xf numFmtId="175" fontId="2" fillId="3" borderId="119" applyNumberFormat="0" applyFont="0" applyAlignment="0">
      <protection locked="0"/>
    </xf>
    <xf numFmtId="0" fontId="2" fillId="0" borderId="101">
      <alignment horizontal="right"/>
    </xf>
    <xf numFmtId="0" fontId="2" fillId="0" borderId="119">
      <alignment horizontal="right"/>
    </xf>
    <xf numFmtId="0" fontId="2" fillId="0" borderId="119">
      <alignment horizontal="right"/>
    </xf>
    <xf numFmtId="0" fontId="3" fillId="31" borderId="118" applyNumberFormat="0" applyFont="0" applyAlignment="0" applyProtection="0"/>
    <xf numFmtId="175" fontId="2" fillId="3" borderId="101"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2" fillId="0" borderId="119"/>
    <xf numFmtId="0" fontId="3" fillId="2" borderId="119" applyNumberFormat="0" applyAlignment="0">
      <alignment horizontal="left"/>
    </xf>
    <xf numFmtId="0" fontId="3" fillId="31" borderId="118" applyNumberFormat="0" applyFont="0" applyAlignment="0" applyProtection="0"/>
    <xf numFmtId="4" fontId="2" fillId="0" borderId="119"/>
    <xf numFmtId="4" fontId="2" fillId="0" borderId="101"/>
    <xf numFmtId="175" fontId="2" fillId="3" borderId="101" applyNumberFormat="0" applyFont="0" applyAlignment="0">
      <protection locked="0"/>
    </xf>
    <xf numFmtId="4" fontId="2" fillId="0" borderId="101"/>
    <xf numFmtId="0" fontId="2" fillId="0" borderId="119">
      <alignment horizontal="right"/>
    </xf>
    <xf numFmtId="0" fontId="2" fillId="0" borderId="101">
      <alignment horizontal="right"/>
    </xf>
    <xf numFmtId="0" fontId="3" fillId="2" borderId="119" applyNumberFormat="0" applyAlignment="0">
      <alignment horizontal="left"/>
    </xf>
    <xf numFmtId="175" fontId="2" fillId="3" borderId="101" applyNumberFormat="0" applyFont="0" applyAlignment="0">
      <protection locked="0"/>
    </xf>
    <xf numFmtId="175" fontId="2" fillId="3" borderId="119" applyNumberFormat="0" applyFont="0" applyAlignment="0">
      <protection locked="0"/>
    </xf>
    <xf numFmtId="4" fontId="2" fillId="0" borderId="119"/>
    <xf numFmtId="10" fontId="28" fillId="29" borderId="101" applyNumberFormat="0" applyBorder="0" applyAlignment="0" applyProtection="0"/>
    <xf numFmtId="0" fontId="2" fillId="0" borderId="119">
      <alignment horizontal="right"/>
    </xf>
    <xf numFmtId="175" fontId="2" fillId="3" borderId="119" applyNumberFormat="0" applyFont="0" applyAlignment="0">
      <protection locked="0"/>
    </xf>
    <xf numFmtId="4" fontId="2" fillId="0" borderId="119"/>
    <xf numFmtId="0" fontId="22" fillId="31" borderId="117" applyNumberFormat="0" applyFon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0" fontId="20" fillId="24" borderId="117" applyNumberFormat="0" applyAlignment="0" applyProtection="0"/>
    <xf numFmtId="175" fontId="2" fillId="3" borderId="119" applyNumberFormat="0" applyFont="0" applyAlignment="0">
      <protection locked="0"/>
    </xf>
    <xf numFmtId="4" fontId="2" fillId="0" borderId="119"/>
    <xf numFmtId="175" fontId="2" fillId="3" borderId="119" applyNumberFormat="0" applyFont="0" applyAlignment="0">
      <protection locked="0"/>
    </xf>
    <xf numFmtId="4" fontId="2" fillId="0" borderId="119"/>
    <xf numFmtId="10" fontId="28" fillId="29" borderId="119" applyNumberFormat="0" applyBorder="0" applyAlignment="0" applyProtection="0"/>
    <xf numFmtId="175" fontId="2" fillId="3" borderId="119" applyNumberFormat="0" applyFont="0" applyAlignment="0">
      <protection locked="0"/>
    </xf>
    <xf numFmtId="0" fontId="22" fillId="31" borderId="117" applyNumberFormat="0" applyFon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66" fillId="49" borderId="117" applyNumberFormat="0" applyAlignment="0" applyProtection="0"/>
    <xf numFmtId="0" fontId="2" fillId="0" borderId="119">
      <alignment horizontal="right"/>
    </xf>
    <xf numFmtId="0" fontId="2" fillId="0" borderId="119">
      <alignment horizontal="right"/>
    </xf>
    <xf numFmtId="0" fontId="52" fillId="11" borderId="117" applyNumberForma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0" borderId="119"/>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alignment horizontal="right"/>
    </xf>
    <xf numFmtId="0" fontId="2" fillId="0" borderId="119">
      <alignment horizontal="right"/>
    </xf>
    <xf numFmtId="0" fontId="2" fillId="0" borderId="119"/>
    <xf numFmtId="0" fontId="3" fillId="2" borderId="119" applyNumberFormat="0" applyAlignment="0">
      <alignment horizontal="left"/>
    </xf>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4" fontId="2" fillId="0" borderId="119"/>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01"/>
    <xf numFmtId="0" fontId="3" fillId="31" borderId="118" applyNumberFormat="0" applyFont="0" applyAlignment="0" applyProtection="0"/>
    <xf numFmtId="175" fontId="2" fillId="3" borderId="119" applyNumberFormat="0" applyFont="0" applyAlignment="0">
      <protection locked="0"/>
    </xf>
    <xf numFmtId="10" fontId="28" fillId="29" borderId="119" applyNumberFormat="0" applyBorder="0" applyAlignment="0" applyProtection="0"/>
    <xf numFmtId="0" fontId="2" fillId="0" borderId="119">
      <alignment horizontal="right"/>
    </xf>
    <xf numFmtId="0" fontId="3" fillId="31" borderId="118" applyNumberFormat="0" applyFont="0" applyAlignment="0" applyProtection="0"/>
    <xf numFmtId="10" fontId="28" fillId="29" borderId="101" applyNumberFormat="0" applyBorder="0" applyAlignment="0" applyProtection="0"/>
    <xf numFmtId="175" fontId="2" fillId="3" borderId="101" applyNumberFormat="0" applyFont="0" applyAlignment="0">
      <protection locked="0"/>
    </xf>
    <xf numFmtId="0" fontId="20" fillId="24" borderId="117" applyNumberFormat="0" applyAlignment="0" applyProtection="0"/>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01"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2" fillId="0" borderId="119"/>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0" fontId="2" fillId="0" borderId="101">
      <alignment horizontal="right"/>
    </xf>
    <xf numFmtId="4" fontId="2" fillId="0" borderId="101"/>
    <xf numFmtId="0" fontId="2" fillId="0" borderId="101">
      <alignment horizontal="right"/>
    </xf>
    <xf numFmtId="0" fontId="2" fillId="0" borderId="119">
      <alignment horizontal="right"/>
    </xf>
    <xf numFmtId="0" fontId="2" fillId="0" borderId="119">
      <alignment horizontal="right"/>
    </xf>
    <xf numFmtId="4" fontId="2" fillId="0" borderId="119"/>
    <xf numFmtId="4" fontId="2" fillId="0" borderId="119"/>
    <xf numFmtId="175" fontId="2" fillId="3" borderId="101" applyNumberFormat="0" applyFont="0" applyAlignment="0">
      <protection locked="0"/>
    </xf>
    <xf numFmtId="175" fontId="2" fillId="3" borderId="101" applyNumberFormat="0" applyFont="0" applyAlignment="0">
      <protection locked="0"/>
    </xf>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01"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01"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0" fontId="2" fillId="0" borderId="119"/>
    <xf numFmtId="0" fontId="2" fillId="0" borderId="119"/>
    <xf numFmtId="175" fontId="2" fillId="3" borderId="119" applyNumberFormat="0" applyFont="0" applyAlignment="0">
      <protection locked="0"/>
    </xf>
    <xf numFmtId="175" fontId="2" fillId="3" borderId="101" applyNumberFormat="0" applyFont="0" applyAlignment="0">
      <protection locked="0"/>
    </xf>
    <xf numFmtId="4" fontId="2" fillId="0" borderId="119"/>
    <xf numFmtId="4" fontId="2" fillId="0" borderId="119"/>
    <xf numFmtId="0" fontId="2" fillId="0" borderId="119">
      <alignment horizontal="right"/>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2" fillId="0" borderId="101">
      <alignment horizontal="right"/>
    </xf>
    <xf numFmtId="4" fontId="2" fillId="0" borderId="101"/>
    <xf numFmtId="0" fontId="2" fillId="0" borderId="119">
      <alignment horizontal="right"/>
    </xf>
    <xf numFmtId="175" fontId="2" fillId="3" borderId="119" applyNumberFormat="0" applyFont="0" applyAlignment="0">
      <protection locked="0"/>
    </xf>
    <xf numFmtId="4" fontId="2" fillId="0" borderId="119"/>
    <xf numFmtId="0" fontId="2" fillId="0" borderId="119">
      <alignment horizontal="right"/>
    </xf>
    <xf numFmtId="10" fontId="26" fillId="26" borderId="119" applyNumberFormat="0" applyFill="0" applyBorder="0" applyAlignment="0" applyProtection="0">
      <protection locked="0"/>
    </xf>
    <xf numFmtId="4" fontId="2" fillId="0" borderId="119"/>
    <xf numFmtId="0" fontId="2" fillId="0" borderId="119">
      <alignment horizontal="right"/>
    </xf>
    <xf numFmtId="10" fontId="28" fillId="29" borderId="119" applyNumberFormat="0" applyBorder="0" applyAlignment="0" applyProtection="0"/>
    <xf numFmtId="4" fontId="2" fillId="0" borderId="119"/>
    <xf numFmtId="0" fontId="2" fillId="0" borderId="119">
      <alignment horizontal="right"/>
    </xf>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0" fontId="3" fillId="2" borderId="119" applyNumberFormat="0" applyAlignment="0">
      <alignment horizontal="left"/>
    </xf>
    <xf numFmtId="4" fontId="2" fillId="0" borderId="101"/>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01"/>
    <xf numFmtId="175" fontId="2" fillId="3" borderId="101"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0" fontId="2" fillId="0" borderId="119">
      <alignment horizontal="right"/>
    </xf>
    <xf numFmtId="0" fontId="3" fillId="2" borderId="119" applyNumberFormat="0" applyAlignment="0">
      <alignment horizontal="left"/>
    </xf>
    <xf numFmtId="0" fontId="2" fillId="0" borderId="119">
      <alignment horizontal="right"/>
    </xf>
    <xf numFmtId="175" fontId="2" fillId="3" borderId="119" applyNumberFormat="0" applyFont="0" applyAlignment="0">
      <protection locked="0"/>
    </xf>
    <xf numFmtId="0" fontId="2" fillId="0" borderId="119"/>
    <xf numFmtId="4" fontId="2" fillId="0" borderId="119"/>
    <xf numFmtId="175" fontId="2" fillId="3" borderId="119" applyNumberFormat="0" applyFont="0" applyAlignment="0">
      <protection locked="0"/>
    </xf>
    <xf numFmtId="4" fontId="2" fillId="0" borderId="119"/>
    <xf numFmtId="0" fontId="2" fillId="31" borderId="118" applyNumberFormat="0" applyFon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73" fillId="11" borderId="117" applyNumberFormat="0" applyAlignment="0" applyProtection="0"/>
    <xf numFmtId="175" fontId="2" fillId="3" borderId="119" applyNumberFormat="0" applyFont="0" applyAlignment="0">
      <protection locked="0"/>
    </xf>
    <xf numFmtId="0" fontId="2" fillId="0" borderId="119">
      <alignment horizontal="right"/>
    </xf>
    <xf numFmtId="10" fontId="26" fillId="26" borderId="119" applyNumberFormat="0" applyFill="0" applyBorder="0" applyAlignment="0" applyProtection="0">
      <protection locked="0"/>
    </xf>
    <xf numFmtId="0" fontId="2" fillId="0" borderId="119"/>
    <xf numFmtId="175" fontId="2" fillId="3" borderId="119" applyNumberFormat="0" applyFont="0" applyAlignment="0">
      <protection locked="0"/>
    </xf>
    <xf numFmtId="4" fontId="2" fillId="0" borderId="119"/>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2" fillId="31" borderId="118" applyNumberFormat="0" applyFont="0" applyAlignment="0" applyProtection="0"/>
    <xf numFmtId="10" fontId="28" fillId="29" borderId="119" applyNumberFormat="0" applyBorder="0" applyAlignment="0" applyProtection="0"/>
    <xf numFmtId="0" fontId="3" fillId="2" borderId="119" applyNumberFormat="0" applyAlignment="0">
      <alignment horizontal="left"/>
    </xf>
    <xf numFmtId="0" fontId="20" fillId="24" borderId="117" applyNumberFormat="0" applyAlignment="0" applyProtection="0"/>
    <xf numFmtId="4" fontId="2" fillId="0" borderId="119"/>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175" fontId="2" fillId="3" borderId="119" applyNumberFormat="0" applyFont="0" applyAlignment="0">
      <protection locked="0"/>
    </xf>
    <xf numFmtId="0" fontId="3" fillId="2" borderId="119" applyNumberFormat="0" applyAlignment="0">
      <alignment horizontal="left"/>
    </xf>
    <xf numFmtId="0" fontId="2" fillId="0" borderId="119"/>
    <xf numFmtId="0" fontId="3" fillId="31" borderId="118" applyNumberFormat="0" applyFont="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0" fontId="2" fillId="0" borderId="119">
      <alignment horizontal="right"/>
    </xf>
    <xf numFmtId="175" fontId="2" fillId="3" borderId="119" applyNumberFormat="0" applyFont="0" applyAlignment="0">
      <protection locked="0"/>
    </xf>
    <xf numFmtId="4" fontId="2" fillId="0" borderId="119"/>
    <xf numFmtId="4" fontId="2" fillId="0" borderId="119"/>
    <xf numFmtId="0" fontId="2" fillId="0" borderId="119">
      <alignment horizontal="right"/>
    </xf>
    <xf numFmtId="0" fontId="20" fillId="24"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0" fontId="66" fillId="49" borderId="117" applyNumberFormat="0" applyAlignment="0" applyProtection="0"/>
    <xf numFmtId="0" fontId="2" fillId="0" borderId="119">
      <alignment horizontal="right"/>
    </xf>
    <xf numFmtId="4" fontId="2" fillId="0" borderId="119"/>
    <xf numFmtId="4" fontId="2" fillId="0" borderId="119"/>
    <xf numFmtId="0" fontId="2" fillId="0" borderId="119">
      <alignment horizontal="right"/>
    </xf>
    <xf numFmtId="0" fontId="22" fillId="31" borderId="117" applyNumberFormat="0" applyFont="0" applyAlignment="0" applyProtection="0"/>
    <xf numFmtId="0" fontId="2" fillId="0" borderId="119">
      <alignment horizontal="right"/>
    </xf>
    <xf numFmtId="0" fontId="3" fillId="31" borderId="118" applyNumberFormat="0" applyFont="0" applyAlignment="0" applyProtection="0"/>
    <xf numFmtId="4" fontId="2" fillId="0" borderId="119"/>
    <xf numFmtId="0" fontId="2" fillId="0" borderId="119">
      <alignment horizontal="right"/>
    </xf>
    <xf numFmtId="4" fontId="2" fillId="0" borderId="119"/>
    <xf numFmtId="0" fontId="3" fillId="31" borderId="118" applyNumberFormat="0" applyFont="0" applyAlignment="0" applyProtection="0"/>
    <xf numFmtId="0" fontId="2" fillId="0" borderId="119">
      <alignment horizontal="right"/>
    </xf>
    <xf numFmtId="0" fontId="2" fillId="0" borderId="119">
      <alignment horizontal="right"/>
    </xf>
    <xf numFmtId="0" fontId="52" fillId="11" borderId="117" applyNumberFormat="0" applyAlignment="0" applyProtection="0"/>
    <xf numFmtId="0" fontId="20" fillId="24" borderId="117" applyNumberFormat="0" applyAlignment="0" applyProtection="0"/>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0" fontId="2" fillId="0" borderId="119">
      <alignment horizontal="right"/>
    </xf>
    <xf numFmtId="0" fontId="2" fillId="0" borderId="119"/>
    <xf numFmtId="0" fontId="52" fillId="11" borderId="117" applyNumberFormat="0" applyAlignment="0" applyProtection="0"/>
    <xf numFmtId="4" fontId="2" fillId="0" borderId="119"/>
    <xf numFmtId="4" fontId="2" fillId="0" borderId="119"/>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175" fontId="2" fillId="3" borderId="119" applyNumberFormat="0" applyFont="0" applyAlignment="0">
      <protection locked="0"/>
    </xf>
    <xf numFmtId="0" fontId="3" fillId="2" borderId="119" applyNumberFormat="0" applyAlignment="0">
      <alignment horizontal="left"/>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0" borderId="119">
      <alignment horizontal="right"/>
    </xf>
    <xf numFmtId="4" fontId="2" fillId="0" borderId="119"/>
    <xf numFmtId="4" fontId="2" fillId="0" borderId="119"/>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52" fillId="11" borderId="117" applyNumberForma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4" fontId="2" fillId="0" borderId="119"/>
    <xf numFmtId="0" fontId="2" fillId="0" borderId="119">
      <alignment horizontal="right"/>
    </xf>
    <xf numFmtId="10" fontId="26" fillId="26" borderId="119" applyNumberFormat="0" applyFill="0" applyBorder="0" applyAlignment="0" applyProtection="0">
      <protection locked="0"/>
    </xf>
    <xf numFmtId="4" fontId="2" fillId="0" borderId="119"/>
    <xf numFmtId="0" fontId="2" fillId="0" borderId="119">
      <alignment horizontal="right"/>
    </xf>
    <xf numFmtId="10" fontId="28" fillId="29" borderId="119" applyNumberFormat="0" applyBorder="0" applyAlignment="0" applyProtection="0"/>
    <xf numFmtId="4" fontId="2" fillId="0" borderId="119"/>
    <xf numFmtId="0" fontId="2" fillId="0" borderId="119">
      <alignment horizontal="right"/>
    </xf>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0" fontId="26" fillId="26" borderId="119" applyNumberFormat="0" applyFill="0" applyBorder="0" applyAlignment="0" applyProtection="0">
      <protection locked="0"/>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 fillId="0" borderId="119"/>
    <xf numFmtId="0" fontId="3" fillId="31" borderId="118" applyNumberFormat="0" applyFont="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0" fontId="52" fillId="11" borderId="117" applyNumberFormat="0" applyAlignment="0" applyProtection="0"/>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0" fontId="26" fillId="26" borderId="119" applyNumberFormat="0" applyFill="0" applyBorder="0" applyAlignment="0" applyProtection="0">
      <protection locked="0"/>
    </xf>
    <xf numFmtId="0" fontId="2" fillId="0" borderId="119"/>
    <xf numFmtId="10" fontId="26" fillId="26" borderId="119" applyNumberFormat="0" applyFill="0" applyBorder="0" applyAlignment="0" applyProtection="0">
      <protection locked="0"/>
    </xf>
    <xf numFmtId="0" fontId="2" fillId="0" borderId="119">
      <alignment horizontal="right"/>
    </xf>
    <xf numFmtId="0" fontId="3" fillId="31" borderId="118" applyNumberFormat="0" applyFon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0" fontId="66" fillId="49"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0" fontId="29" fillId="0" borderId="58">
      <alignment horizontal="left" vertical="center"/>
    </xf>
    <xf numFmtId="175" fontId="2" fillId="3" borderId="119"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2" fillId="0" borderId="101"/>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2" fillId="0" borderId="101"/>
    <xf numFmtId="4" fontId="2" fillId="0" borderId="101"/>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01" applyNumberFormat="0" applyFont="0" applyAlignment="0">
      <protection locked="0"/>
    </xf>
    <xf numFmtId="10" fontId="28" fillId="29" borderId="101" applyNumberFormat="0" applyBorder="0" applyAlignment="0" applyProtection="0"/>
    <xf numFmtId="0" fontId="2" fillId="0" borderId="101">
      <alignment horizontal="right"/>
    </xf>
    <xf numFmtId="0" fontId="3" fillId="31" borderId="118" applyNumberFormat="0" applyFont="0" applyAlignment="0" applyProtection="0"/>
    <xf numFmtId="0" fontId="80" fillId="0" borderId="68" applyNumberFormat="0" applyFill="0" applyAlignment="0" applyProtection="0"/>
    <xf numFmtId="0" fontId="20" fillId="24" borderId="117" applyNumberFormat="0" applyAlignment="0" applyProtection="0"/>
    <xf numFmtId="0" fontId="20" fillId="24" borderId="117" applyNumberFormat="0" applyAlignment="0" applyProtection="0"/>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19"/>
    <xf numFmtId="175" fontId="2" fillId="3" borderId="101" applyNumberFormat="0" applyFont="0" applyAlignment="0">
      <protection locked="0"/>
    </xf>
    <xf numFmtId="4" fontId="2" fillId="0" borderId="119"/>
    <xf numFmtId="0" fontId="2" fillId="0" borderId="119">
      <alignment horizontal="right"/>
    </xf>
    <xf numFmtId="0" fontId="3" fillId="2" borderId="101" applyNumberFormat="0" applyAlignment="0">
      <alignment horizontal="left"/>
    </xf>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0" fontId="2" fillId="0" borderId="101">
      <alignment horizontal="right"/>
    </xf>
    <xf numFmtId="0" fontId="2" fillId="0" borderId="101">
      <alignment horizontal="right"/>
    </xf>
    <xf numFmtId="4" fontId="2" fillId="0" borderId="101"/>
    <xf numFmtId="4" fontId="2" fillId="0" borderId="101"/>
    <xf numFmtId="175" fontId="2" fillId="3" borderId="119" applyNumberFormat="0" applyFont="0" applyAlignment="0">
      <protection locked="0"/>
    </xf>
    <xf numFmtId="0" fontId="2" fillId="0" borderId="101">
      <alignment horizontal="right"/>
    </xf>
    <xf numFmtId="0" fontId="2" fillId="0" borderId="101">
      <alignment horizontal="right"/>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19" applyNumberFormat="0" applyFill="0" applyBorder="0" applyAlignment="0" applyProtection="0">
      <protection locked="0"/>
    </xf>
    <xf numFmtId="0" fontId="3" fillId="31" borderId="118" applyNumberFormat="0" applyFont="0" applyAlignment="0" applyProtection="0"/>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0" fontId="2" fillId="0" borderId="101">
      <alignment horizontal="right"/>
    </xf>
    <xf numFmtId="4" fontId="2" fillId="0" borderId="101"/>
    <xf numFmtId="0" fontId="2" fillId="0" borderId="101">
      <alignment horizontal="right"/>
    </xf>
    <xf numFmtId="10" fontId="26" fillId="26" borderId="101" applyNumberFormat="0" applyFill="0" applyBorder="0" applyAlignment="0" applyProtection="0">
      <protection locked="0"/>
    </xf>
    <xf numFmtId="4" fontId="2" fillId="0" borderId="101"/>
    <xf numFmtId="0" fontId="2" fillId="0" borderId="101">
      <alignment horizontal="right"/>
    </xf>
    <xf numFmtId="10" fontId="28" fillId="29" borderId="101" applyNumberFormat="0" applyBorder="0" applyAlignment="0" applyProtection="0"/>
    <xf numFmtId="4" fontId="2" fillId="0" borderId="101"/>
    <xf numFmtId="0" fontId="2" fillId="0" borderId="101">
      <alignment horizontal="right"/>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19" applyNumberFormat="0" applyFont="0" applyAlignment="0">
      <protection locked="0"/>
    </xf>
    <xf numFmtId="175" fontId="2" fillId="3" borderId="101" applyNumberFormat="0" applyFont="0" applyAlignment="0">
      <protection locked="0"/>
    </xf>
    <xf numFmtId="4" fontId="2" fillId="0" borderId="101"/>
    <xf numFmtId="0" fontId="2" fillId="0" borderId="119">
      <alignment horizontal="right"/>
    </xf>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4" fontId="2" fillId="0" borderId="101"/>
    <xf numFmtId="0" fontId="2" fillId="0" borderId="101">
      <alignment horizontal="right"/>
    </xf>
    <xf numFmtId="0" fontId="3" fillId="2" borderId="101" applyNumberFormat="0" applyAlignment="0">
      <alignment horizontal="left"/>
    </xf>
    <xf numFmtId="0" fontId="2" fillId="0" borderId="101">
      <alignment horizontal="right"/>
    </xf>
    <xf numFmtId="175" fontId="2" fillId="3" borderId="101" applyNumberFormat="0" applyFont="0" applyAlignment="0">
      <protection locked="0"/>
    </xf>
    <xf numFmtId="0" fontId="2" fillId="0" borderId="101"/>
    <xf numFmtId="4" fontId="2" fillId="0" borderId="101"/>
    <xf numFmtId="175" fontId="2" fillId="3" borderId="101" applyNumberFormat="0" applyFont="0" applyAlignment="0">
      <protection locked="0"/>
    </xf>
    <xf numFmtId="4" fontId="2" fillId="0" borderId="101"/>
    <xf numFmtId="0" fontId="2" fillId="31" borderId="118" applyNumberFormat="0" applyFont="0" applyAlignment="0" applyProtection="0"/>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73" fillId="11" borderId="117" applyNumberFormat="0" applyAlignment="0" applyProtection="0"/>
    <xf numFmtId="175" fontId="2" fillId="3" borderId="101" applyNumberFormat="0" applyFont="0" applyAlignment="0">
      <protection locked="0"/>
    </xf>
    <xf numFmtId="0" fontId="2" fillId="0" borderId="101">
      <alignment horizontal="right"/>
    </xf>
    <xf numFmtId="10" fontId="26" fillId="26" borderId="101" applyNumberFormat="0" applyFill="0" applyBorder="0" applyAlignment="0" applyProtection="0">
      <protection locked="0"/>
    </xf>
    <xf numFmtId="0" fontId="2" fillId="0" borderId="101"/>
    <xf numFmtId="175" fontId="2" fillId="3" borderId="101" applyNumberFormat="0" applyFont="0" applyAlignment="0">
      <protection locked="0"/>
    </xf>
    <xf numFmtId="4" fontId="2" fillId="0" borderId="101"/>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31" borderId="118" applyNumberFormat="0" applyFont="0" applyAlignment="0" applyProtection="0"/>
    <xf numFmtId="0" fontId="3" fillId="31" borderId="118" applyNumberFormat="0" applyFont="0" applyAlignment="0" applyProtection="0"/>
    <xf numFmtId="175" fontId="2" fillId="3" borderId="101" applyNumberFormat="0" applyFont="0" applyAlignment="0">
      <protection locked="0"/>
    </xf>
    <xf numFmtId="0" fontId="20" fillId="24" borderId="117" applyNumberFormat="0" applyAlignment="0" applyProtection="0"/>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0" fontId="2" fillId="31" borderId="118" applyNumberFormat="0" applyFont="0" applyAlignment="0" applyProtection="0"/>
    <xf numFmtId="10" fontId="28" fillId="29" borderId="101" applyNumberFormat="0" applyBorder="0" applyAlignment="0" applyProtection="0"/>
    <xf numFmtId="0" fontId="3" fillId="2" borderId="101" applyNumberFormat="0" applyAlignment="0">
      <alignment horizontal="left"/>
    </xf>
    <xf numFmtId="0" fontId="20" fillId="24" borderId="117" applyNumberFormat="0" applyAlignment="0" applyProtection="0"/>
    <xf numFmtId="4" fontId="2" fillId="0" borderId="101"/>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175" fontId="2" fillId="3" borderId="101" applyNumberFormat="0" applyFont="0" applyAlignment="0">
      <protection locked="0"/>
    </xf>
    <xf numFmtId="0" fontId="3" fillId="2" borderId="101" applyNumberFormat="0" applyAlignment="0">
      <alignment horizontal="left"/>
    </xf>
    <xf numFmtId="0" fontId="2" fillId="0" borderId="101"/>
    <xf numFmtId="0" fontId="3" fillId="31" borderId="118" applyNumberFormat="0" applyFont="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3" fillId="31" borderId="118" applyNumberFormat="0" applyFont="0" applyAlignment="0" applyProtection="0"/>
    <xf numFmtId="0" fontId="2" fillId="0" borderId="101">
      <alignment horizontal="right"/>
    </xf>
    <xf numFmtId="0" fontId="2" fillId="0" borderId="101">
      <alignment horizontal="right"/>
    </xf>
    <xf numFmtId="175" fontId="2" fillId="3" borderId="101" applyNumberFormat="0" applyFont="0" applyAlignment="0">
      <protection locked="0"/>
    </xf>
    <xf numFmtId="4" fontId="2" fillId="0" borderId="101"/>
    <xf numFmtId="4" fontId="2" fillId="0" borderId="101"/>
    <xf numFmtId="0" fontId="2" fillId="0" borderId="101">
      <alignment horizontal="right"/>
    </xf>
    <xf numFmtId="0" fontId="20" fillId="24"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175" fontId="2" fillId="3" borderId="101" applyNumberFormat="0" applyFont="0" applyAlignment="0">
      <protection locked="0"/>
    </xf>
    <xf numFmtId="175" fontId="2" fillId="3" borderId="101" applyNumberFormat="0" applyFont="0" applyAlignment="0">
      <protection locked="0"/>
    </xf>
    <xf numFmtId="0" fontId="20" fillId="24" borderId="117" applyNumberFormat="0" applyAlignment="0" applyProtection="0"/>
    <xf numFmtId="175" fontId="2" fillId="3" borderId="101" applyNumberFormat="0" applyFont="0" applyAlignment="0">
      <protection locked="0"/>
    </xf>
    <xf numFmtId="0" fontId="3" fillId="31" borderId="118" applyNumberFormat="0" applyFont="0" applyAlignment="0" applyProtection="0"/>
    <xf numFmtId="0" fontId="66" fillId="49" borderId="117" applyNumberFormat="0" applyAlignment="0" applyProtection="0"/>
    <xf numFmtId="0" fontId="2" fillId="0" borderId="101">
      <alignment horizontal="right"/>
    </xf>
    <xf numFmtId="4" fontId="2" fillId="0" borderId="101"/>
    <xf numFmtId="4" fontId="2" fillId="0" borderId="101"/>
    <xf numFmtId="0" fontId="2" fillId="0" borderId="101">
      <alignment horizontal="right"/>
    </xf>
    <xf numFmtId="0" fontId="22" fillId="31" borderId="117" applyNumberFormat="0" applyFont="0" applyAlignment="0" applyProtection="0"/>
    <xf numFmtId="0" fontId="2" fillId="0" borderId="101">
      <alignment horizontal="right"/>
    </xf>
    <xf numFmtId="0" fontId="3" fillId="31" borderId="118" applyNumberFormat="0" applyFont="0" applyAlignment="0" applyProtection="0"/>
    <xf numFmtId="4" fontId="2" fillId="0" borderId="101"/>
    <xf numFmtId="0" fontId="2" fillId="0" borderId="101">
      <alignment horizontal="right"/>
    </xf>
    <xf numFmtId="4" fontId="2" fillId="0" borderId="101"/>
    <xf numFmtId="0" fontId="3" fillId="31" borderId="118" applyNumberFormat="0" applyFont="0" applyAlignment="0" applyProtection="0"/>
    <xf numFmtId="0" fontId="2" fillId="0" borderId="101">
      <alignment horizontal="right"/>
    </xf>
    <xf numFmtId="0" fontId="2" fillId="0" borderId="101">
      <alignment horizontal="right"/>
    </xf>
    <xf numFmtId="0" fontId="52" fillId="11" borderId="117" applyNumberFormat="0" applyAlignment="0" applyProtection="0"/>
    <xf numFmtId="0" fontId="20" fillId="24" borderId="117" applyNumberFormat="0" applyAlignment="0" applyProtection="0"/>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alignment horizontal="right"/>
    </xf>
    <xf numFmtId="0" fontId="2" fillId="0" borderId="101">
      <alignment horizontal="right"/>
    </xf>
    <xf numFmtId="0" fontId="2" fillId="0" borderId="101"/>
    <xf numFmtId="0" fontId="52" fillId="11" borderId="117" applyNumberFormat="0" applyAlignment="0" applyProtection="0"/>
    <xf numFmtId="4" fontId="2" fillId="0" borderId="101"/>
    <xf numFmtId="4" fontId="2" fillId="0" borderId="101"/>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01" applyNumberFormat="0" applyFont="0" applyAlignment="0">
      <protection locked="0"/>
    </xf>
    <xf numFmtId="0" fontId="2" fillId="0" borderId="101"/>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0" fontId="52" fillId="11" borderId="117" applyNumberFormat="0" applyAlignment="0" applyProtection="0"/>
    <xf numFmtId="0" fontId="52" fillId="11" borderId="117" applyNumberFormat="0" applyAlignment="0" applyProtection="0"/>
    <xf numFmtId="175" fontId="2" fillId="3" borderId="101" applyNumberFormat="0" applyFont="0" applyAlignment="0">
      <protection locked="0"/>
    </xf>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01" applyNumberFormat="0" applyFont="0" applyAlignment="0">
      <protection locked="0"/>
    </xf>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68" applyNumberFormat="0" applyFill="0" applyAlignment="0" applyProtection="0"/>
    <xf numFmtId="175" fontId="2" fillId="3" borderId="101" applyNumberFormat="0" applyFont="0" applyAlignment="0">
      <protection locked="0"/>
    </xf>
    <xf numFmtId="0" fontId="3" fillId="2" borderId="101" applyNumberFormat="0" applyAlignment="0">
      <alignment horizontal="left"/>
    </xf>
    <xf numFmtId="0"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4" fontId="2" fillId="0" borderId="101"/>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01">
      <alignment horizontal="right"/>
    </xf>
    <xf numFmtId="0" fontId="2" fillId="0" borderId="101">
      <alignment horizontal="right"/>
    </xf>
    <xf numFmtId="4" fontId="2" fillId="0" borderId="101"/>
    <xf numFmtId="4" fontId="2" fillId="0" borderId="101"/>
    <xf numFmtId="0" fontId="2" fillId="0" borderId="101">
      <alignment horizontal="right"/>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xf numFmtId="0" fontId="2" fillId="0" borderId="101"/>
    <xf numFmtId="0" fontId="52" fillId="11" borderId="117" applyNumberFormat="0" applyAlignment="0" applyProtection="0"/>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0" fontId="2" fillId="0" borderId="101"/>
    <xf numFmtId="175" fontId="2" fillId="3" borderId="101" applyNumberFormat="0" applyFont="0" applyAlignment="0">
      <protection locked="0"/>
    </xf>
    <xf numFmtId="175" fontId="2" fillId="3" borderId="101" applyNumberFormat="0" applyFont="0" applyAlignment="0">
      <protection locked="0"/>
    </xf>
    <xf numFmtId="4" fontId="2" fillId="0" borderId="101"/>
    <xf numFmtId="175" fontId="2" fillId="3" borderId="101" applyNumberFormat="0" applyFont="0" applyAlignment="0">
      <protection locked="0"/>
    </xf>
    <xf numFmtId="0" fontId="3" fillId="31" borderId="118" applyNumberFormat="0" applyFont="0" applyAlignment="0" applyProtection="0"/>
    <xf numFmtId="0" fontId="2" fillId="0" borderId="101">
      <alignment horizontal="right"/>
    </xf>
    <xf numFmtId="4" fontId="2" fillId="0" borderId="101"/>
    <xf numFmtId="0" fontId="2" fillId="0" borderId="101">
      <alignment horizontal="right"/>
    </xf>
    <xf numFmtId="10" fontId="26" fillId="26" borderId="101" applyNumberFormat="0" applyFill="0" applyBorder="0" applyAlignment="0" applyProtection="0">
      <protection locked="0"/>
    </xf>
    <xf numFmtId="4" fontId="2" fillId="0" borderId="101"/>
    <xf numFmtId="0" fontId="2" fillId="0" borderId="101">
      <alignment horizontal="right"/>
    </xf>
    <xf numFmtId="10" fontId="28" fillId="29" borderId="101" applyNumberFormat="0" applyBorder="0" applyAlignment="0" applyProtection="0"/>
    <xf numFmtId="4" fontId="2" fillId="0" borderId="101"/>
    <xf numFmtId="0" fontId="2" fillId="0" borderId="101">
      <alignment horizontal="right"/>
    </xf>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175" fontId="2" fillId="3" borderId="101" applyNumberFormat="0" applyFont="0" applyAlignment="0">
      <protection locked="0"/>
    </xf>
    <xf numFmtId="4" fontId="2" fillId="0" borderId="101"/>
    <xf numFmtId="4" fontId="2" fillId="0" borderId="101"/>
    <xf numFmtId="175" fontId="2" fillId="3" borderId="101" applyNumberFormat="0" applyFont="0" applyAlignment="0">
      <protection locked="0"/>
    </xf>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10" fontId="26" fillId="26" borderId="101" applyNumberFormat="0" applyFill="0" applyBorder="0" applyAlignment="0" applyProtection="0">
      <protection locked="0"/>
    </xf>
    <xf numFmtId="0" fontId="3" fillId="31" borderId="118" applyNumberFormat="0" applyFont="0" applyAlignment="0" applyProtection="0"/>
    <xf numFmtId="0" fontId="3" fillId="31" borderId="118"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0" fillId="24" borderId="117" applyNumberFormat="0" applyAlignment="0" applyProtection="0"/>
    <xf numFmtId="0" fontId="20" fillId="24" borderId="117" applyNumberFormat="0" applyAlignment="0" applyProtection="0"/>
    <xf numFmtId="175" fontId="2" fillId="3" borderId="101" applyNumberFormat="0" applyFont="0" applyAlignment="0">
      <protection locked="0"/>
    </xf>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0" fontId="2" fillId="0" borderId="119">
      <alignment horizontal="right"/>
    </xf>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 fillId="0" borderId="101"/>
    <xf numFmtId="0" fontId="3" fillId="31" borderId="118" applyNumberFormat="0" applyFont="0" applyAlignment="0" applyProtection="0"/>
    <xf numFmtId="175" fontId="2" fillId="3" borderId="101"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175" fontId="2" fillId="3" borderId="101" applyNumberFormat="0" applyFont="0" applyAlignment="0">
      <protection locked="0"/>
    </xf>
    <xf numFmtId="0" fontId="20" fillId="24" borderId="117" applyNumberFormat="0" applyAlignment="0" applyProtection="0"/>
    <xf numFmtId="0" fontId="52" fillId="11" borderId="117" applyNumberFormat="0" applyAlignment="0" applyProtection="0"/>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01"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01">
      <alignment horizontal="right"/>
    </xf>
    <xf numFmtId="0"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6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01">
      <alignment horizontal="right"/>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4" fontId="2" fillId="0" borderId="101"/>
    <xf numFmtId="0" fontId="20" fillId="24" borderId="117"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0" fontId="26" fillId="26" borderId="119" applyNumberFormat="0" applyFill="0" applyBorder="0" applyAlignment="0" applyProtection="0">
      <protection locked="0"/>
    </xf>
    <xf numFmtId="0" fontId="52" fillId="11" borderId="117" applyNumberFormat="0" applyAlignment="0" applyProtection="0"/>
    <xf numFmtId="0" fontId="3" fillId="31" borderId="118" applyNumberFormat="0" applyFont="0" applyAlignment="0" applyProtection="0"/>
    <xf numFmtId="0" fontId="2" fillId="0" borderId="119">
      <alignment horizontal="right"/>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01">
      <alignment horizontal="right"/>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4" fontId="2" fillId="0" borderId="101"/>
    <xf numFmtId="0" fontId="20" fillId="24" borderId="117"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4" fontId="2" fillId="0" borderId="101"/>
    <xf numFmtId="0" fontId="2" fillId="0" borderId="101">
      <alignment horizontal="right"/>
    </xf>
    <xf numFmtId="4" fontId="2" fillId="0" borderId="101"/>
    <xf numFmtId="0" fontId="2" fillId="0" borderId="101">
      <alignment horizontal="right"/>
    </xf>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01">
      <alignment horizontal="right"/>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4" fontId="2" fillId="0" borderId="101"/>
    <xf numFmtId="0" fontId="20" fillId="24" borderId="117" applyNumberForma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3" fillId="31" borderId="118" applyNumberFormat="0" applyFont="0" applyAlignment="0" applyProtection="0"/>
    <xf numFmtId="0" fontId="2" fillId="0" borderId="101"/>
    <xf numFmtId="0" fontId="2" fillId="0" borderId="101"/>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01"/>
    <xf numFmtId="0" fontId="2" fillId="0" borderId="101">
      <alignment horizontal="right"/>
    </xf>
    <xf numFmtId="0" fontId="2" fillId="0" borderId="101">
      <alignment horizontal="right"/>
    </xf>
    <xf numFmtId="10" fontId="26" fillId="26" borderId="101" applyNumberFormat="0" applyFill="0" applyBorder="0" applyAlignment="0" applyProtection="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75" fontId="2" fillId="3" borderId="101" applyNumberFormat="0" applyFont="0" applyAlignment="0">
      <protection locked="0"/>
    </xf>
    <xf numFmtId="10" fontId="28" fillId="29" borderId="101" applyNumberFormat="0" applyBorder="0" applyAlignment="0" applyProtection="0"/>
    <xf numFmtId="175" fontId="2" fillId="3" borderId="101" applyNumberFormat="0" applyFont="0" applyAlignment="0">
      <protection locked="0"/>
    </xf>
    <xf numFmtId="10" fontId="26" fillId="26" borderId="101" applyNumberFormat="0" applyFill="0" applyBorder="0" applyAlignment="0" applyProtection="0">
      <protection locked="0"/>
    </xf>
    <xf numFmtId="0" fontId="2" fillId="0" borderId="101">
      <alignment horizontal="right"/>
    </xf>
    <xf numFmtId="0" fontId="2" fillId="0" borderId="101">
      <alignment horizontal="right"/>
    </xf>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0" fontId="2" fillId="31" borderId="118" applyNumberFormat="0" applyFont="0" applyAlignment="0" applyProtection="0"/>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2" fillId="0" borderId="101">
      <alignment horizontal="right"/>
    </xf>
    <xf numFmtId="0" fontId="2" fillId="0" borderId="101">
      <alignment horizontal="right"/>
    </xf>
    <xf numFmtId="0" fontId="2" fillId="0" borderId="101"/>
    <xf numFmtId="4" fontId="2" fillId="0" borderId="101"/>
    <xf numFmtId="4" fontId="2" fillId="0" borderId="101"/>
    <xf numFmtId="175" fontId="2" fillId="3" borderId="101" applyNumberFormat="0" applyFont="0" applyAlignment="0">
      <protection locked="0"/>
    </xf>
    <xf numFmtId="175" fontId="2" fillId="3" borderId="101" applyNumberFormat="0" applyFont="0" applyAlignment="0">
      <protection locked="0"/>
    </xf>
    <xf numFmtId="0" fontId="3" fillId="2" borderId="101" applyNumberFormat="0" applyAlignment="0">
      <alignment horizontal="left"/>
    </xf>
    <xf numFmtId="0" fontId="3" fillId="2" borderId="101" applyNumberFormat="0" applyAlignment="0">
      <alignment horizontal="left"/>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01"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2" fillId="0" borderId="119">
      <alignment horizontal="right"/>
    </xf>
    <xf numFmtId="0" fontId="2" fillId="0" borderId="119">
      <alignment horizontal="right"/>
    </xf>
    <xf numFmtId="4" fontId="2" fillId="0" borderId="119"/>
    <xf numFmtId="4" fontId="2" fillId="0" borderId="119"/>
    <xf numFmtId="0" fontId="2" fillId="0" borderId="119">
      <alignment horizontal="right"/>
    </xf>
    <xf numFmtId="0" fontId="2" fillId="0" borderId="119">
      <alignment horizontal="right"/>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10" fontId="26" fillId="26" borderId="119" applyNumberFormat="0" applyFill="0" applyBorder="0" applyAlignment="0" applyProtection="0">
      <protection locked="0"/>
    </xf>
    <xf numFmtId="4" fontId="2" fillId="0" borderId="119"/>
    <xf numFmtId="0" fontId="2" fillId="0" borderId="119">
      <alignment horizontal="right"/>
    </xf>
    <xf numFmtId="10" fontId="28" fillId="29" borderId="119" applyNumberFormat="0" applyBorder="0" applyAlignment="0" applyProtection="0"/>
    <xf numFmtId="4" fontId="2" fillId="0" borderId="119"/>
    <xf numFmtId="0" fontId="2" fillId="0" borderId="119">
      <alignment horizontal="right"/>
    </xf>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0" fontId="2" fillId="0" borderId="119">
      <alignment horizontal="right"/>
    </xf>
    <xf numFmtId="0" fontId="3" fillId="2" borderId="119" applyNumberFormat="0" applyAlignment="0">
      <alignment horizontal="left"/>
    </xf>
    <xf numFmtId="0" fontId="2" fillId="0" borderId="119">
      <alignment horizontal="right"/>
    </xf>
    <xf numFmtId="175" fontId="2" fillId="3" borderId="119" applyNumberFormat="0" applyFont="0" applyAlignment="0">
      <protection locked="0"/>
    </xf>
    <xf numFmtId="0" fontId="2" fillId="0" borderId="119"/>
    <xf numFmtId="4" fontId="2" fillId="0" borderId="119"/>
    <xf numFmtId="175" fontId="2" fillId="3" borderId="119" applyNumberFormat="0" applyFont="0" applyAlignment="0">
      <protection locked="0"/>
    </xf>
    <xf numFmtId="4" fontId="2" fillId="0" borderId="119"/>
    <xf numFmtId="0" fontId="2" fillId="31" borderId="118" applyNumberFormat="0" applyFon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73" fillId="11" borderId="117" applyNumberFormat="0" applyAlignment="0" applyProtection="0"/>
    <xf numFmtId="175" fontId="2" fillId="3" borderId="119" applyNumberFormat="0" applyFont="0" applyAlignment="0">
      <protection locked="0"/>
    </xf>
    <xf numFmtId="0" fontId="2" fillId="0" borderId="119">
      <alignment horizontal="right"/>
    </xf>
    <xf numFmtId="10" fontId="26" fillId="26" borderId="119" applyNumberFormat="0" applyFill="0" applyBorder="0" applyAlignment="0" applyProtection="0">
      <protection locked="0"/>
    </xf>
    <xf numFmtId="0" fontId="2" fillId="0" borderId="119"/>
    <xf numFmtId="175" fontId="2" fillId="3" borderId="119" applyNumberFormat="0" applyFont="0" applyAlignment="0">
      <protection locked="0"/>
    </xf>
    <xf numFmtId="4" fontId="2" fillId="0" borderId="119"/>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2" fillId="31" borderId="118" applyNumberFormat="0" applyFont="0" applyAlignment="0" applyProtection="0"/>
    <xf numFmtId="10" fontId="28" fillId="29" borderId="119" applyNumberFormat="0" applyBorder="0" applyAlignment="0" applyProtection="0"/>
    <xf numFmtId="0" fontId="3" fillId="2" borderId="119" applyNumberFormat="0" applyAlignment="0">
      <alignment horizontal="left"/>
    </xf>
    <xf numFmtId="0" fontId="20" fillId="24" borderId="117" applyNumberFormat="0" applyAlignment="0" applyProtection="0"/>
    <xf numFmtId="4" fontId="2" fillId="0" borderId="119"/>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175" fontId="2" fillId="3" borderId="119" applyNumberFormat="0" applyFont="0" applyAlignment="0">
      <protection locked="0"/>
    </xf>
    <xf numFmtId="0" fontId="3" fillId="2" borderId="119" applyNumberFormat="0" applyAlignment="0">
      <alignment horizontal="left"/>
    </xf>
    <xf numFmtId="0" fontId="2" fillId="0" borderId="119"/>
    <xf numFmtId="0" fontId="3" fillId="31" borderId="118" applyNumberFormat="0" applyFont="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0" fillId="24"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0" fontId="20" fillId="24" borderId="117" applyNumberFormat="0" applyAlignment="0" applyProtection="0"/>
    <xf numFmtId="0" fontId="3" fillId="31" borderId="118" applyNumberFormat="0" applyFont="0" applyAlignment="0" applyProtection="0"/>
    <xf numFmtId="0" fontId="66" fillId="49" borderId="117" applyNumberFormat="0" applyAlignment="0" applyProtection="0"/>
    <xf numFmtId="4" fontId="2" fillId="0" borderId="119"/>
    <xf numFmtId="0" fontId="22" fillId="31" borderId="117" applyNumberFormat="0" applyFont="0" applyAlignment="0" applyProtection="0"/>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10" fontId="28" fillId="29" borderId="119" applyNumberFormat="0" applyBorder="0" applyAlignment="0" applyProtection="0"/>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xf numFmtId="0" fontId="3" fillId="2" borderId="119" applyNumberFormat="0" applyAlignment="0">
      <alignment horizontal="left"/>
    </xf>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52" fillId="11" borderId="117" applyNumberForma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2" fillId="31" borderId="118" applyNumberFormat="0" applyFont="0" applyAlignment="0" applyProtection="0"/>
    <xf numFmtId="0" fontId="73"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 fillId="31" borderId="118" applyNumberFormat="0" applyFont="0" applyAlignment="0" applyProtection="0"/>
    <xf numFmtId="0" fontId="20" fillId="24" borderId="117" applyNumberFormat="0" applyAlignment="0" applyProtection="0"/>
    <xf numFmtId="0" fontId="29" fillId="0" borderId="58">
      <alignment horizontal="left" vertical="center"/>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0" fontId="29" fillId="0" borderId="58">
      <alignment horizontal="left" vertical="center"/>
    </xf>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0" fontId="20" fillId="24" borderId="117" applyNumberFormat="0" applyAlignment="0" applyProtection="0"/>
    <xf numFmtId="0" fontId="3" fillId="31" borderId="118" applyNumberFormat="0" applyFont="0" applyAlignment="0" applyProtection="0"/>
    <xf numFmtId="0" fontId="66" fillId="49" borderId="117" applyNumberFormat="0" applyAlignment="0" applyProtection="0"/>
    <xf numFmtId="0" fontId="22" fillId="31" borderId="117" applyNumberFormat="0" applyFont="0" applyAlignment="0" applyProtection="0"/>
    <xf numFmtId="0" fontId="3" fillId="31" borderId="118" applyNumberFormat="0" applyFont="0" applyAlignment="0" applyProtection="0"/>
    <xf numFmtId="0" fontId="29" fillId="0" borderId="58">
      <alignment horizontal="left" vertical="center"/>
    </xf>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9" fillId="0" borderId="58">
      <alignment horizontal="left" vertical="center"/>
    </xf>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22" fillId="31" borderId="117"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175" fontId="2" fillId="3" borderId="119" applyNumberFormat="0" applyFont="0" applyAlignment="0">
      <protection locked="0"/>
    </xf>
    <xf numFmtId="0" fontId="2" fillId="0" borderId="119"/>
    <xf numFmtId="10" fontId="26" fillId="26" borderId="119" applyNumberFormat="0" applyFill="0" applyBorder="0" applyAlignment="0" applyProtection="0">
      <protection locked="0"/>
    </xf>
    <xf numFmtId="4" fontId="2" fillId="0" borderId="119"/>
    <xf numFmtId="0" fontId="2" fillId="0" borderId="119">
      <alignment horizontal="right"/>
    </xf>
    <xf numFmtId="0" fontId="66" fillId="49" borderId="117" applyNumberFormat="0" applyAlignment="0" applyProtection="0"/>
    <xf numFmtId="10" fontId="28" fillId="29" borderId="119" applyNumberFormat="0" applyBorder="0" applyAlignment="0" applyProtection="0"/>
    <xf numFmtId="4" fontId="2" fillId="0" borderId="119"/>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alignment horizontal="right"/>
    </xf>
    <xf numFmtId="4"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0" fontId="2" fillId="0" borderId="119">
      <alignment horizontal="right"/>
    </xf>
    <xf numFmtId="4" fontId="2" fillId="0" borderId="119"/>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9" fillId="0" borderId="58">
      <alignment horizontal="left" vertical="center"/>
    </xf>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52" fillId="11" borderId="117" applyNumberFormat="0" applyAlignment="0" applyProtection="0"/>
    <xf numFmtId="175" fontId="2" fillId="3" borderId="119" applyNumberFormat="0" applyFont="0" applyAlignment="0">
      <protection locked="0"/>
    </xf>
    <xf numFmtId="0" fontId="66" fillId="49" borderId="117" applyNumberFormat="0" applyAlignment="0" applyProtection="0"/>
    <xf numFmtId="4" fontId="2" fillId="0" borderId="119"/>
    <xf numFmtId="175" fontId="2" fillId="3" borderId="119" applyNumberFormat="0" applyFont="0" applyAlignment="0">
      <protection locked="0"/>
    </xf>
    <xf numFmtId="0" fontId="3" fillId="31" borderId="118" applyNumberFormat="0" applyFon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73" fillId="11" borderId="117" applyNumberFormat="0" applyAlignment="0" applyProtection="0"/>
    <xf numFmtId="0" fontId="3" fillId="31" borderId="118" applyNumberFormat="0" applyFont="0" applyAlignment="0" applyProtection="0"/>
    <xf numFmtId="10" fontId="28" fillId="29" borderId="119" applyNumberFormat="0" applyBorder="0" applyAlignment="0" applyProtection="0"/>
    <xf numFmtId="0" fontId="2" fillId="0" borderId="119">
      <alignment horizontal="right"/>
    </xf>
    <xf numFmtId="175" fontId="2" fillId="3" borderId="119" applyNumberFormat="0" applyFont="0" applyAlignment="0">
      <protection locked="0"/>
    </xf>
    <xf numFmtId="0" fontId="3" fillId="31" borderId="118" applyNumberFormat="0" applyFont="0" applyAlignment="0" applyProtection="0"/>
    <xf numFmtId="0" fontId="52" fillId="11" borderId="117" applyNumberFormat="0" applyAlignment="0" applyProtection="0"/>
    <xf numFmtId="0" fontId="2" fillId="0" borderId="119">
      <alignment horizontal="right"/>
    </xf>
    <xf numFmtId="4" fontId="2" fillId="0" borderId="119"/>
    <xf numFmtId="0" fontId="52" fillId="11" borderId="117" applyNumberFormat="0" applyAlignment="0" applyProtection="0"/>
    <xf numFmtId="4" fontId="2" fillId="0" borderId="119"/>
    <xf numFmtId="4" fontId="2" fillId="0" borderId="119"/>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0" fontId="3" fillId="2" borderId="119" applyNumberFormat="0" applyAlignment="0">
      <alignment horizontal="left"/>
    </xf>
    <xf numFmtId="0" fontId="20" fillId="24" borderId="117" applyNumberForma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9" fillId="0" borderId="58">
      <alignment horizontal="left" vertical="center"/>
    </xf>
    <xf numFmtId="175" fontId="2" fillId="3" borderId="119" applyNumberFormat="0" applyFont="0" applyAlignment="0">
      <protection locked="0"/>
    </xf>
    <xf numFmtId="0" fontId="80" fillId="0" borderId="68" applyNumberFormat="0" applyFill="0" applyAlignment="0" applyProtection="0"/>
    <xf numFmtId="0" fontId="3" fillId="31" borderId="118" applyNumberFormat="0" applyFont="0" applyAlignment="0" applyProtection="0"/>
    <xf numFmtId="175" fontId="2" fillId="3" borderId="119" applyNumberFormat="0" applyFont="0" applyAlignment="0">
      <protection locked="0"/>
    </xf>
    <xf numFmtId="0" fontId="3" fillId="31" borderId="118" applyNumberFormat="0" applyFont="0" applyAlignment="0" applyProtection="0"/>
    <xf numFmtId="0" fontId="73" fillId="11" borderId="117" applyNumberFormat="0" applyAlignment="0" applyProtection="0"/>
    <xf numFmtId="4" fontId="2" fillId="0" borderId="119"/>
    <xf numFmtId="0" fontId="2" fillId="0" borderId="119">
      <alignment horizontal="right"/>
    </xf>
    <xf numFmtId="0" fontId="2" fillId="0" borderId="119"/>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0" fontId="3" fillId="31" borderId="118" applyNumberFormat="0" applyFont="0" applyAlignment="0" applyProtection="0"/>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52" fillId="11" borderId="117" applyNumberFormat="0" applyAlignment="0" applyProtection="0"/>
    <xf numFmtId="0" fontId="80" fillId="0" borderId="68" applyNumberFormat="0" applyFill="0" applyAlignment="0" applyProtection="0"/>
    <xf numFmtId="0" fontId="3" fillId="31" borderId="118" applyNumberFormat="0" applyFont="0" applyAlignment="0" applyProtection="0"/>
    <xf numFmtId="0" fontId="80" fillId="0" borderId="68" applyNumberFormat="0" applyFill="0" applyAlignment="0" applyProtection="0"/>
    <xf numFmtId="0" fontId="2" fillId="0" borderId="119">
      <alignment horizontal="right"/>
    </xf>
    <xf numFmtId="0" fontId="2" fillId="0" borderId="119">
      <alignment horizontal="right"/>
    </xf>
    <xf numFmtId="4" fontId="2" fillId="0" borderId="119"/>
    <xf numFmtId="175" fontId="2" fillId="3" borderId="119" applyNumberFormat="0" applyFont="0" applyAlignment="0">
      <protection locked="0"/>
    </xf>
    <xf numFmtId="0" fontId="2" fillId="0" borderId="119"/>
    <xf numFmtId="175" fontId="2" fillId="3" borderId="119" applyNumberFormat="0" applyFont="0" applyAlignment="0">
      <protection locked="0"/>
    </xf>
    <xf numFmtId="0" fontId="3" fillId="2" borderId="119" applyNumberFormat="0" applyAlignment="0">
      <alignment horizontal="left"/>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2" fillId="0" borderId="119">
      <alignment horizontal="right"/>
    </xf>
    <xf numFmtId="10" fontId="26" fillId="26" borderId="119" applyNumberFormat="0" applyFill="0" applyBorder="0" applyAlignment="0" applyProtection="0">
      <protection locked="0"/>
    </xf>
    <xf numFmtId="0" fontId="80" fillId="0" borderId="68" applyNumberFormat="0" applyFill="0" applyAlignment="0" applyProtection="0"/>
    <xf numFmtId="4" fontId="2" fillId="0" borderId="119"/>
    <xf numFmtId="4" fontId="2" fillId="0" borderId="119"/>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0" fontId="52" fillId="11" borderId="117" applyNumberFormat="0" applyAlignment="0" applyProtection="0"/>
    <xf numFmtId="0" fontId="2" fillId="0" borderId="119">
      <alignment horizontal="right"/>
    </xf>
    <xf numFmtId="0" fontId="3" fillId="31" borderId="118" applyNumberFormat="0" applyFont="0" applyAlignment="0" applyProtection="0"/>
    <xf numFmtId="4" fontId="2" fillId="0" borderId="119"/>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73" fillId="11" borderId="117" applyNumberFormat="0" applyAlignment="0" applyProtection="0"/>
    <xf numFmtId="175" fontId="2" fillId="3" borderId="119" applyNumberFormat="0" applyFont="0" applyAlignment="0">
      <protection locked="0"/>
    </xf>
    <xf numFmtId="0" fontId="2" fillId="0" borderId="119">
      <alignment horizontal="right"/>
    </xf>
    <xf numFmtId="0" fontId="2" fillId="0" borderId="119">
      <alignment horizontal="right"/>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10" fontId="28" fillId="29" borderId="119" applyNumberFormat="0" applyBorder="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0" fontId="3" fillId="31" borderId="118" applyNumberFormat="0" applyFont="0" applyAlignment="0" applyProtection="0"/>
    <xf numFmtId="0" fontId="2" fillId="0" borderId="119">
      <alignment horizontal="right"/>
    </xf>
    <xf numFmtId="0" fontId="2" fillId="0" borderId="119">
      <alignment horizontal="right"/>
    </xf>
    <xf numFmtId="175" fontId="2" fillId="3" borderId="119" applyNumberFormat="0" applyFont="0" applyAlignment="0">
      <protection locked="0"/>
    </xf>
    <xf numFmtId="0" fontId="52" fillId="11" borderId="117" applyNumberFormat="0" applyAlignment="0" applyProtection="0"/>
    <xf numFmtId="4" fontId="2" fillId="0" borderId="119"/>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0" fontId="28" fillId="29" borderId="119" applyNumberFormat="0" applyBorder="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 fillId="0" borderId="119">
      <alignment horizontal="right"/>
    </xf>
    <xf numFmtId="0" fontId="2" fillId="0" borderId="119">
      <alignment horizontal="right"/>
    </xf>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2" fillId="0" borderId="119"/>
    <xf numFmtId="0" fontId="3" fillId="2" borderId="119" applyNumberFormat="0" applyAlignment="0">
      <alignment horizontal="left"/>
    </xf>
    <xf numFmtId="0" fontId="3" fillId="31" borderId="118" applyNumberFormat="0" applyFont="0" applyAlignment="0" applyProtection="0"/>
    <xf numFmtId="4" fontId="2" fillId="0" borderId="119"/>
    <xf numFmtId="0" fontId="2" fillId="0" borderId="119">
      <alignment horizontal="right"/>
    </xf>
    <xf numFmtId="0" fontId="3" fillId="2" borderId="119" applyNumberFormat="0" applyAlignment="0">
      <alignment horizontal="left"/>
    </xf>
    <xf numFmtId="175" fontId="2" fillId="3" borderId="119" applyNumberFormat="0" applyFont="0" applyAlignment="0">
      <protection locked="0"/>
    </xf>
    <xf numFmtId="4" fontId="2" fillId="0" borderId="119"/>
    <xf numFmtId="0" fontId="2" fillId="0" borderId="119">
      <alignment horizontal="right"/>
    </xf>
    <xf numFmtId="175" fontId="2" fillId="3" borderId="119" applyNumberFormat="0" applyFont="0" applyAlignment="0">
      <protection locked="0"/>
    </xf>
    <xf numFmtId="4" fontId="2" fillId="0" borderId="119"/>
    <xf numFmtId="0" fontId="22" fillId="31" borderId="117" applyNumberFormat="0" applyFon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0" fontId="20" fillId="24" borderId="117" applyNumberFormat="0" applyAlignment="0" applyProtection="0"/>
    <xf numFmtId="175" fontId="2" fillId="3" borderId="119" applyNumberFormat="0" applyFont="0" applyAlignment="0">
      <protection locked="0"/>
    </xf>
    <xf numFmtId="4" fontId="2" fillId="0" borderId="119"/>
    <xf numFmtId="175" fontId="2" fillId="3" borderId="119" applyNumberFormat="0" applyFont="0" applyAlignment="0">
      <protection locked="0"/>
    </xf>
    <xf numFmtId="4" fontId="2" fillId="0" borderId="119"/>
    <xf numFmtId="10" fontId="28" fillId="29" borderId="119" applyNumberFormat="0" applyBorder="0" applyAlignment="0" applyProtection="0"/>
    <xf numFmtId="175" fontId="2" fillId="3" borderId="119" applyNumberFormat="0" applyFont="0" applyAlignment="0">
      <protection locked="0"/>
    </xf>
    <xf numFmtId="0" fontId="29" fillId="0" borderId="58">
      <alignment horizontal="left" vertical="center"/>
    </xf>
    <xf numFmtId="0" fontId="22" fillId="31" borderId="117" applyNumberFormat="0" applyFon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66" fillId="49" borderId="117" applyNumberFormat="0" applyAlignment="0" applyProtection="0"/>
    <xf numFmtId="0" fontId="2" fillId="0" borderId="119">
      <alignment horizontal="right"/>
    </xf>
    <xf numFmtId="0" fontId="2" fillId="0" borderId="119">
      <alignment horizontal="right"/>
    </xf>
    <xf numFmtId="0" fontId="52" fillId="11" borderId="117" applyNumberForma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0" borderId="119"/>
    <xf numFmtId="0" fontId="52" fillId="11"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alignment horizontal="right"/>
    </xf>
    <xf numFmtId="0" fontId="2" fillId="0" borderId="119">
      <alignment horizontal="right"/>
    </xf>
    <xf numFmtId="0" fontId="2" fillId="0" borderId="119"/>
    <xf numFmtId="0" fontId="3" fillId="2" borderId="119" applyNumberFormat="0" applyAlignment="0">
      <alignment horizontal="left"/>
    </xf>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4" fontId="2" fillId="0" borderId="119"/>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0" fontId="28" fillId="29" borderId="119" applyNumberFormat="0" applyBorder="0" applyAlignment="0" applyProtection="0"/>
    <xf numFmtId="0" fontId="2" fillId="0" borderId="119">
      <alignment horizontal="right"/>
    </xf>
    <xf numFmtId="0" fontId="3" fillId="31" borderId="118" applyNumberFormat="0" applyFon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2" fillId="0" borderId="119"/>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0" fontId="2" fillId="0" borderId="119">
      <alignment horizontal="right"/>
    </xf>
    <xf numFmtId="0" fontId="2" fillId="0" borderId="119">
      <alignment horizontal="right"/>
    </xf>
    <xf numFmtId="4" fontId="2" fillId="0" borderId="119"/>
    <xf numFmtId="4" fontId="2" fillId="0" borderId="119"/>
    <xf numFmtId="0" fontId="2" fillId="0" borderId="119">
      <alignment horizontal="right"/>
    </xf>
    <xf numFmtId="0" fontId="2" fillId="0" borderId="119">
      <alignment horizontal="right"/>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0" fontId="2" fillId="0" borderId="119"/>
    <xf numFmtId="0" fontId="2" fillId="0" borderId="119"/>
    <xf numFmtId="175" fontId="2" fillId="3" borderId="119" applyNumberFormat="0" applyFont="0" applyAlignment="0">
      <protection locked="0"/>
    </xf>
    <xf numFmtId="4" fontId="2" fillId="0" borderId="119"/>
    <xf numFmtId="4" fontId="2" fillId="0" borderId="119"/>
    <xf numFmtId="0" fontId="2" fillId="0" borderId="119">
      <alignment horizontal="right"/>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4" fontId="2" fillId="0" borderId="119"/>
    <xf numFmtId="0" fontId="2" fillId="0" borderId="119">
      <alignment horizontal="right"/>
    </xf>
    <xf numFmtId="10" fontId="26" fillId="26" borderId="119" applyNumberFormat="0" applyFill="0" applyBorder="0" applyAlignment="0" applyProtection="0">
      <protection locked="0"/>
    </xf>
    <xf numFmtId="4" fontId="2" fillId="0" borderId="119"/>
    <xf numFmtId="0" fontId="2" fillId="0" borderId="119">
      <alignment horizontal="right"/>
    </xf>
    <xf numFmtId="10" fontId="28" fillId="29" borderId="119" applyNumberFormat="0" applyBorder="0" applyAlignment="0" applyProtection="0"/>
    <xf numFmtId="4" fontId="2" fillId="0" borderId="119"/>
    <xf numFmtId="0" fontId="2" fillId="0" borderId="119">
      <alignment horizontal="right"/>
    </xf>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0" fontId="3" fillId="2" borderId="119" applyNumberFormat="0" applyAlignment="0">
      <alignment horizontal="left"/>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0" fontId="2" fillId="0" borderId="119">
      <alignment horizontal="right"/>
    </xf>
    <xf numFmtId="0" fontId="3" fillId="2" borderId="119" applyNumberFormat="0" applyAlignment="0">
      <alignment horizontal="left"/>
    </xf>
    <xf numFmtId="0" fontId="2" fillId="0" borderId="119">
      <alignment horizontal="right"/>
    </xf>
    <xf numFmtId="175" fontId="2" fillId="3" borderId="119" applyNumberFormat="0" applyFont="0" applyAlignment="0">
      <protection locked="0"/>
    </xf>
    <xf numFmtId="0" fontId="2" fillId="0" borderId="119"/>
    <xf numFmtId="4" fontId="2" fillId="0" borderId="119"/>
    <xf numFmtId="175" fontId="2" fillId="3" borderId="119" applyNumberFormat="0" applyFont="0" applyAlignment="0">
      <protection locked="0"/>
    </xf>
    <xf numFmtId="4" fontId="2" fillId="0" borderId="119"/>
    <xf numFmtId="0" fontId="2" fillId="31" borderId="118" applyNumberFormat="0" applyFon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73" fillId="11" borderId="117" applyNumberFormat="0" applyAlignment="0" applyProtection="0"/>
    <xf numFmtId="175" fontId="2" fillId="3" borderId="119" applyNumberFormat="0" applyFont="0" applyAlignment="0">
      <protection locked="0"/>
    </xf>
    <xf numFmtId="0" fontId="2" fillId="0" borderId="119">
      <alignment horizontal="right"/>
    </xf>
    <xf numFmtId="10" fontId="26" fillId="26" borderId="119" applyNumberFormat="0" applyFill="0" applyBorder="0" applyAlignment="0" applyProtection="0">
      <protection locked="0"/>
    </xf>
    <xf numFmtId="0" fontId="2" fillId="0" borderId="119"/>
    <xf numFmtId="175" fontId="2" fillId="3" borderId="119" applyNumberFormat="0" applyFont="0" applyAlignment="0">
      <protection locked="0"/>
    </xf>
    <xf numFmtId="4" fontId="2" fillId="0" borderId="119"/>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2" fillId="31" borderId="118" applyNumberFormat="0" applyFont="0" applyAlignment="0" applyProtection="0"/>
    <xf numFmtId="10" fontId="28" fillId="29" borderId="119" applyNumberFormat="0" applyBorder="0" applyAlignment="0" applyProtection="0"/>
    <xf numFmtId="0" fontId="3" fillId="2" borderId="119" applyNumberFormat="0" applyAlignment="0">
      <alignment horizontal="left"/>
    </xf>
    <xf numFmtId="0" fontId="20" fillId="24" borderId="117" applyNumberFormat="0" applyAlignment="0" applyProtection="0"/>
    <xf numFmtId="4" fontId="2" fillId="0" borderId="119"/>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175" fontId="2" fillId="3" borderId="119" applyNumberFormat="0" applyFont="0" applyAlignment="0">
      <protection locked="0"/>
    </xf>
    <xf numFmtId="0" fontId="3" fillId="2" borderId="119" applyNumberFormat="0" applyAlignment="0">
      <alignment horizontal="left"/>
    </xf>
    <xf numFmtId="0" fontId="2" fillId="0" borderId="119"/>
    <xf numFmtId="0" fontId="3" fillId="31" borderId="118" applyNumberFormat="0" applyFont="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0" fontId="2" fillId="0" borderId="119">
      <alignment horizontal="right"/>
    </xf>
    <xf numFmtId="175" fontId="2" fillId="3" borderId="119" applyNumberFormat="0" applyFont="0" applyAlignment="0">
      <protection locked="0"/>
    </xf>
    <xf numFmtId="4" fontId="2" fillId="0" borderId="119"/>
    <xf numFmtId="4" fontId="2" fillId="0" borderId="119"/>
    <xf numFmtId="0" fontId="2" fillId="0" borderId="119">
      <alignment horizontal="right"/>
    </xf>
    <xf numFmtId="0" fontId="20" fillId="24"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0" fontId="66" fillId="49" borderId="117" applyNumberFormat="0" applyAlignment="0" applyProtection="0"/>
    <xf numFmtId="0" fontId="2" fillId="0" borderId="119">
      <alignment horizontal="right"/>
    </xf>
    <xf numFmtId="4" fontId="2" fillId="0" borderId="119"/>
    <xf numFmtId="4" fontId="2" fillId="0" borderId="119"/>
    <xf numFmtId="0" fontId="2" fillId="0" borderId="119">
      <alignment horizontal="right"/>
    </xf>
    <xf numFmtId="0" fontId="22" fillId="31" borderId="117" applyNumberFormat="0" applyFont="0" applyAlignment="0" applyProtection="0"/>
    <xf numFmtId="0" fontId="2" fillId="0" borderId="119">
      <alignment horizontal="right"/>
    </xf>
    <xf numFmtId="0" fontId="3" fillId="31" borderId="118" applyNumberFormat="0" applyFont="0" applyAlignment="0" applyProtection="0"/>
    <xf numFmtId="4" fontId="2" fillId="0" borderId="119"/>
    <xf numFmtId="0" fontId="2" fillId="0" borderId="119">
      <alignment horizontal="right"/>
    </xf>
    <xf numFmtId="4" fontId="2" fillId="0" borderId="119"/>
    <xf numFmtId="0" fontId="3" fillId="31" borderId="118" applyNumberFormat="0" applyFont="0" applyAlignment="0" applyProtection="0"/>
    <xf numFmtId="0" fontId="2" fillId="0" borderId="119">
      <alignment horizontal="right"/>
    </xf>
    <xf numFmtId="0" fontId="2" fillId="0" borderId="119">
      <alignment horizontal="right"/>
    </xf>
    <xf numFmtId="0" fontId="52" fillId="11" borderId="117" applyNumberFormat="0" applyAlignment="0" applyProtection="0"/>
    <xf numFmtId="0" fontId="20" fillId="24" borderId="117" applyNumberFormat="0" applyAlignment="0" applyProtection="0"/>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0" fontId="2" fillId="0" borderId="119">
      <alignment horizontal="right"/>
    </xf>
    <xf numFmtId="0" fontId="2" fillId="0" borderId="119"/>
    <xf numFmtId="0" fontId="52" fillId="11" borderId="117" applyNumberFormat="0" applyAlignment="0" applyProtection="0"/>
    <xf numFmtId="4" fontId="2" fillId="0" borderId="119"/>
    <xf numFmtId="4" fontId="2" fillId="0" borderId="119"/>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175" fontId="2" fillId="3" borderId="119" applyNumberFormat="0" applyFont="0" applyAlignment="0">
      <protection locked="0"/>
    </xf>
    <xf numFmtId="0" fontId="3" fillId="2" borderId="119" applyNumberFormat="0" applyAlignment="0">
      <alignment horizontal="left"/>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0" borderId="119">
      <alignment horizontal="right"/>
    </xf>
    <xf numFmtId="4" fontId="2" fillId="0" borderId="119"/>
    <xf numFmtId="4" fontId="2" fillId="0" borderId="119"/>
    <xf numFmtId="0" fontId="2" fillId="0" borderId="119">
      <alignment horizontal="right"/>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52" fillId="11" borderId="117" applyNumberForma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4" fontId="2" fillId="0" borderId="119"/>
    <xf numFmtId="0" fontId="2" fillId="0" borderId="119">
      <alignment horizontal="right"/>
    </xf>
    <xf numFmtId="10" fontId="26" fillId="26" borderId="119" applyNumberFormat="0" applyFill="0" applyBorder="0" applyAlignment="0" applyProtection="0">
      <protection locked="0"/>
    </xf>
    <xf numFmtId="4" fontId="2" fillId="0" borderId="119"/>
    <xf numFmtId="0" fontId="2" fillId="0" borderId="119">
      <alignment horizontal="right"/>
    </xf>
    <xf numFmtId="10" fontId="28" fillId="29" borderId="119" applyNumberFormat="0" applyBorder="0" applyAlignment="0" applyProtection="0"/>
    <xf numFmtId="4" fontId="2" fillId="0" borderId="119"/>
    <xf numFmtId="0" fontId="2" fillId="0" borderId="119">
      <alignment horizontal="right"/>
    </xf>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0" fontId="26" fillId="26" borderId="119" applyNumberFormat="0" applyFill="0" applyBorder="0" applyAlignment="0" applyProtection="0">
      <protection locked="0"/>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 fillId="0" borderId="119"/>
    <xf numFmtId="0" fontId="3" fillId="31" borderId="118" applyNumberFormat="0" applyFont="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0" fontId="52" fillId="11" borderId="117" applyNumberFormat="0" applyAlignment="0" applyProtection="0"/>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4" fontId="2" fillId="0" borderId="119"/>
    <xf numFmtId="4" fontId="2" fillId="0" borderId="119"/>
    <xf numFmtId="0" fontId="2" fillId="0" borderId="119">
      <alignment horizontal="right"/>
    </xf>
    <xf numFmtId="0" fontId="29" fillId="0" borderId="58">
      <alignment horizontal="left" vertical="center"/>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0" fontId="3" fillId="31" borderId="118" applyNumberFormat="0" applyFont="0" applyAlignment="0" applyProtection="0"/>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31" borderId="118" applyNumberFormat="0" applyFont="0" applyAlignment="0" applyProtection="0"/>
    <xf numFmtId="0" fontId="73"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 fillId="31" borderId="118" applyNumberFormat="0" applyFont="0" applyAlignment="0" applyProtection="0"/>
    <xf numFmtId="0" fontId="20" fillId="24" borderId="117" applyNumberFormat="0" applyAlignment="0" applyProtection="0"/>
    <xf numFmtId="0" fontId="29" fillId="0" borderId="58">
      <alignment horizontal="left" vertical="center"/>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0" fontId="29" fillId="0" borderId="58">
      <alignment horizontal="left" vertical="center"/>
    </xf>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0" fontId="20" fillId="24" borderId="117" applyNumberFormat="0" applyAlignment="0" applyProtection="0"/>
    <xf numFmtId="0" fontId="3" fillId="31" borderId="118" applyNumberFormat="0" applyFont="0" applyAlignment="0" applyProtection="0"/>
    <xf numFmtId="0" fontId="66" fillId="49" borderId="117" applyNumberFormat="0" applyAlignment="0" applyProtection="0"/>
    <xf numFmtId="0" fontId="22" fillId="31" borderId="117" applyNumberFormat="0" applyFont="0" applyAlignment="0" applyProtection="0"/>
    <xf numFmtId="0" fontId="3" fillId="31" borderId="118" applyNumberFormat="0" applyFont="0" applyAlignment="0" applyProtection="0"/>
    <xf numFmtId="0" fontId="29" fillId="0" borderId="58">
      <alignment horizontal="left" vertical="center"/>
    </xf>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9" fillId="0" borderId="58">
      <alignment horizontal="left" vertical="center"/>
    </xf>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20" fillId="24" borderId="117" applyNumberFormat="0" applyAlignment="0" applyProtection="0"/>
    <xf numFmtId="0" fontId="20" fillId="24" borderId="117" applyNumberFormat="0" applyAlignment="0" applyProtection="0"/>
    <xf numFmtId="0" fontId="29" fillId="0" borderId="58">
      <alignment horizontal="left" vertical="center"/>
    </xf>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0" fontId="2" fillId="0" borderId="119">
      <alignment horizontal="right"/>
    </xf>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9" fillId="0" borderId="58">
      <alignment horizontal="left" vertical="center"/>
    </xf>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9" fillId="0" borderId="58">
      <alignment horizontal="left" vertical="center"/>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9" fillId="0" borderId="58">
      <alignment horizontal="left" vertical="center"/>
    </xf>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10" fontId="26" fillId="26" borderId="119" applyNumberFormat="0" applyFill="0" applyBorder="0" applyAlignment="0" applyProtection="0">
      <protection locked="0"/>
    </xf>
    <xf numFmtId="0" fontId="52" fillId="11" borderId="117" applyNumberFormat="0" applyAlignment="0" applyProtection="0"/>
    <xf numFmtId="0" fontId="3" fillId="31" borderId="118" applyNumberFormat="0" applyFont="0" applyAlignment="0" applyProtection="0"/>
    <xf numFmtId="0" fontId="2" fillId="0" borderId="119">
      <alignment horizontal="right"/>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29" fillId="0" borderId="58">
      <alignment horizontal="left" vertical="center"/>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29" fillId="0" borderId="58">
      <alignment horizontal="left" vertical="center"/>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29" fillId="0" borderId="58">
      <alignment horizontal="left" vertical="center"/>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0" fontId="3" fillId="2" borderId="119" applyNumberFormat="0" applyAlignment="0">
      <alignment horizontal="left"/>
    </xf>
    <xf numFmtId="0"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2" fillId="0" borderId="119">
      <alignment horizontal="right"/>
    </xf>
    <xf numFmtId="0" fontId="2" fillId="0" borderId="119">
      <alignment horizontal="right"/>
    </xf>
    <xf numFmtId="4" fontId="2" fillId="0" borderId="119"/>
    <xf numFmtId="4" fontId="2" fillId="0" borderId="119"/>
    <xf numFmtId="0" fontId="2" fillId="0" borderId="119">
      <alignment horizontal="right"/>
    </xf>
    <xf numFmtId="0" fontId="2" fillId="0" borderId="119">
      <alignment horizontal="right"/>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10" fontId="26" fillId="26" borderId="119" applyNumberFormat="0" applyFill="0" applyBorder="0" applyAlignment="0" applyProtection="0">
      <protection locked="0"/>
    </xf>
    <xf numFmtId="4" fontId="2" fillId="0" borderId="119"/>
    <xf numFmtId="0" fontId="2" fillId="0" borderId="119">
      <alignment horizontal="right"/>
    </xf>
    <xf numFmtId="10" fontId="28" fillId="29" borderId="119" applyNumberFormat="0" applyBorder="0" applyAlignment="0" applyProtection="0"/>
    <xf numFmtId="4" fontId="2" fillId="0" borderId="119"/>
    <xf numFmtId="0" fontId="2" fillId="0" borderId="119">
      <alignment horizontal="right"/>
    </xf>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175" fontId="2" fillId="3" borderId="119" applyNumberFormat="0" applyFont="0" applyAlignment="0">
      <protection locked="0"/>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4" fontId="2" fillId="0" borderId="119"/>
    <xf numFmtId="4" fontId="2" fillId="0" borderId="119"/>
    <xf numFmtId="0" fontId="2" fillId="0" borderId="119">
      <alignment horizontal="right"/>
    </xf>
    <xf numFmtId="0" fontId="3" fillId="2" borderId="119" applyNumberFormat="0" applyAlignment="0">
      <alignment horizontal="left"/>
    </xf>
    <xf numFmtId="0" fontId="2" fillId="0" borderId="119">
      <alignment horizontal="right"/>
    </xf>
    <xf numFmtId="175" fontId="2" fillId="3" borderId="119" applyNumberFormat="0" applyFont="0" applyAlignment="0">
      <protection locked="0"/>
    </xf>
    <xf numFmtId="0" fontId="2" fillId="0" borderId="119"/>
    <xf numFmtId="4" fontId="2" fillId="0" borderId="119"/>
    <xf numFmtId="175" fontId="2" fillId="3" borderId="119" applyNumberFormat="0" applyFont="0" applyAlignment="0">
      <protection locked="0"/>
    </xf>
    <xf numFmtId="4" fontId="2" fillId="0" borderId="119"/>
    <xf numFmtId="0" fontId="2" fillId="31" borderId="118" applyNumberFormat="0" applyFon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73" fillId="11" borderId="117" applyNumberFormat="0" applyAlignment="0" applyProtection="0"/>
    <xf numFmtId="175" fontId="2" fillId="3" borderId="119" applyNumberFormat="0" applyFont="0" applyAlignment="0">
      <protection locked="0"/>
    </xf>
    <xf numFmtId="0" fontId="2" fillId="0" borderId="119">
      <alignment horizontal="right"/>
    </xf>
    <xf numFmtId="10" fontId="26" fillId="26" borderId="119" applyNumberFormat="0" applyFill="0" applyBorder="0" applyAlignment="0" applyProtection="0">
      <protection locked="0"/>
    </xf>
    <xf numFmtId="0" fontId="2" fillId="0" borderId="119"/>
    <xf numFmtId="175" fontId="2" fillId="3" borderId="119" applyNumberFormat="0" applyFont="0" applyAlignment="0">
      <protection locked="0"/>
    </xf>
    <xf numFmtId="4" fontId="2" fillId="0" borderId="119"/>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0" fontId="20" fillId="24" borderId="117" applyNumberFormat="0" applyAlignment="0" applyProtection="0"/>
    <xf numFmtId="0" fontId="2" fillId="0" borderId="119">
      <alignment horizontal="right"/>
    </xf>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4" fontId="2" fillId="0" borderId="119"/>
    <xf numFmtId="0" fontId="2" fillId="31" borderId="118" applyNumberFormat="0" applyFont="0" applyAlignment="0" applyProtection="0"/>
    <xf numFmtId="10" fontId="28" fillId="29" borderId="119" applyNumberFormat="0" applyBorder="0" applyAlignment="0" applyProtection="0"/>
    <xf numFmtId="0" fontId="3" fillId="2" borderId="119" applyNumberFormat="0" applyAlignment="0">
      <alignment horizontal="left"/>
    </xf>
    <xf numFmtId="0" fontId="20" fillId="24" borderId="117" applyNumberFormat="0" applyAlignment="0" applyProtection="0"/>
    <xf numFmtId="4" fontId="2" fillId="0" borderId="119"/>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175" fontId="2" fillId="3" borderId="119" applyNumberFormat="0" applyFont="0" applyAlignment="0">
      <protection locked="0"/>
    </xf>
    <xf numFmtId="0" fontId="3" fillId="2" borderId="119" applyNumberFormat="0" applyAlignment="0">
      <alignment horizontal="left"/>
    </xf>
    <xf numFmtId="0" fontId="2" fillId="0" borderId="119"/>
    <xf numFmtId="0" fontId="3" fillId="31" borderId="118" applyNumberFormat="0" applyFont="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0" fillId="24" borderId="117" applyNumberFormat="0" applyAlignment="0" applyProtection="0"/>
    <xf numFmtId="0" fontId="3" fillId="31" borderId="118" applyNumberFormat="0" applyFont="0" applyAlignment="0" applyProtection="0"/>
    <xf numFmtId="0" fontId="80" fillId="0" borderId="68" applyNumberFormat="0" applyFill="0" applyAlignment="0" applyProtection="0"/>
    <xf numFmtId="0" fontId="20" fillId="24" borderId="117" applyNumberFormat="0" applyAlignment="0" applyProtection="0"/>
    <xf numFmtId="0" fontId="3" fillId="31" borderId="118" applyNumberFormat="0" applyFont="0" applyAlignment="0" applyProtection="0"/>
    <xf numFmtId="0" fontId="66" fillId="49" borderId="117" applyNumberFormat="0" applyAlignment="0" applyProtection="0"/>
    <xf numFmtId="4" fontId="2" fillId="0" borderId="119"/>
    <xf numFmtId="0" fontId="22" fillId="31" borderId="117" applyNumberFormat="0" applyFont="0" applyAlignment="0" applyProtection="0"/>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10" fontId="28" fillId="29" borderId="119" applyNumberFormat="0" applyBorder="0" applyAlignment="0" applyProtection="0"/>
    <xf numFmtId="0" fontId="3" fillId="31" borderId="118" applyNumberFormat="0" applyFont="0" applyAlignment="0" applyProtection="0"/>
    <xf numFmtId="0" fontId="52" fillId="11"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xf numFmtId="0" fontId="3" fillId="2" borderId="119" applyNumberFormat="0" applyAlignment="0">
      <alignment horizontal="left"/>
    </xf>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0" borderId="119"/>
    <xf numFmtId="175" fontId="2" fillId="3" borderId="119" applyNumberFormat="0" applyFont="0" applyAlignment="0">
      <protection locked="0"/>
    </xf>
    <xf numFmtId="175" fontId="2" fillId="3" borderId="119" applyNumberFormat="0" applyFont="0" applyAlignment="0">
      <protection locked="0"/>
    </xf>
    <xf numFmtId="4" fontId="2" fillId="0" borderId="119"/>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175" fontId="2" fillId="3" borderId="119" applyNumberFormat="0" applyFont="0" applyAlignment="0">
      <protection locked="0"/>
    </xf>
    <xf numFmtId="0" fontId="2"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52" fillId="11" borderId="117" applyNumberFormat="0" applyAlignment="0" applyProtection="0"/>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0" fontId="26" fillId="26" borderId="119" applyNumberFormat="0" applyFill="0" applyBorder="0" applyAlignment="0" applyProtection="0">
      <protection locked="0"/>
    </xf>
    <xf numFmtId="0" fontId="3" fillId="31" borderId="118" applyNumberFormat="0" applyFont="0" applyAlignment="0" applyProtection="0"/>
    <xf numFmtId="0" fontId="3" fillId="31" borderId="118"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0" fillId="24" borderId="117" applyNumberFormat="0" applyAlignment="0" applyProtection="0"/>
    <xf numFmtId="0" fontId="20" fillId="24" borderId="117" applyNumberFormat="0" applyAlignment="0" applyProtection="0"/>
    <xf numFmtId="175" fontId="2" fillId="3" borderId="119" applyNumberFormat="0" applyFont="0" applyAlignment="0">
      <protection locked="0"/>
    </xf>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01" applyNumberFormat="0" applyFont="0" applyAlignment="0">
      <protection locked="0"/>
    </xf>
    <xf numFmtId="0" fontId="20" fillId="24" borderId="117" applyNumberFormat="0" applyAlignment="0" applyProtection="0"/>
    <xf numFmtId="0" fontId="29" fillId="0" borderId="90">
      <alignment horizontal="left" vertical="center"/>
    </xf>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175" fontId="2" fillId="3" borderId="119" applyNumberFormat="0" applyFont="0" applyAlignment="0">
      <protection locked="0"/>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0" fontId="20" fillId="24" borderId="117" applyNumberFormat="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3" fillId="31" borderId="118" applyNumberFormat="0" applyFont="0" applyAlignment="0" applyProtection="0"/>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0" fontId="29" fillId="0" borderId="90">
      <alignment horizontal="left" vertical="center"/>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9" fillId="0" borderId="90">
      <alignment horizontal="left" vertical="center"/>
    </xf>
    <xf numFmtId="0" fontId="80" fillId="0" borderId="68" applyNumberFormat="0" applyFill="0" applyAlignment="0" applyProtection="0"/>
    <xf numFmtId="0" fontId="80" fillId="0" borderId="68" applyNumberFormat="0" applyFill="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29" fillId="0" borderId="90">
      <alignment horizontal="left" vertical="center"/>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20" fillId="24" borderId="117" applyNumberFormat="0" applyAlignment="0" applyProtection="0"/>
    <xf numFmtId="0" fontId="73" fillId="11" borderId="117" applyNumberFormat="0" applyAlignment="0" applyProtection="0"/>
    <xf numFmtId="0" fontId="73" fillId="11" borderId="117" applyNumberFormat="0" applyAlignment="0" applyProtection="0"/>
    <xf numFmtId="0" fontId="29" fillId="0" borderId="90">
      <alignment horizontal="left" vertical="center"/>
    </xf>
    <xf numFmtId="0" fontId="20" fillId="24" borderId="117" applyNumberFormat="0" applyAlignment="0" applyProtection="0"/>
    <xf numFmtId="0" fontId="3" fillId="31" borderId="118" applyNumberFormat="0" applyFont="0" applyAlignment="0" applyProtection="0"/>
    <xf numFmtId="0" fontId="66" fillId="49" borderId="117" applyNumberFormat="0" applyAlignment="0" applyProtection="0"/>
    <xf numFmtId="0" fontId="22" fillId="31" borderId="117" applyNumberFormat="0" applyFont="0" applyAlignment="0" applyProtection="0"/>
    <xf numFmtId="0" fontId="29" fillId="0" borderId="90">
      <alignment horizontal="left" vertical="center"/>
    </xf>
    <xf numFmtId="0" fontId="52" fillId="11" borderId="117" applyNumberFormat="0" applyAlignment="0" applyProtection="0"/>
    <xf numFmtId="0" fontId="20" fillId="24"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52" fillId="11"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80" fillId="0" borderId="68" applyNumberFormat="0" applyFill="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29" fillId="0" borderId="90">
      <alignment horizontal="left" vertical="center"/>
    </xf>
    <xf numFmtId="0" fontId="29" fillId="0" borderId="90">
      <alignment horizontal="left" vertical="center"/>
    </xf>
    <xf numFmtId="0" fontId="29" fillId="0" borderId="90">
      <alignment horizontal="left" vertical="center"/>
    </xf>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2" fillId="31" borderId="118" applyNumberFormat="0" applyFont="0" applyAlignment="0" applyProtection="0"/>
    <xf numFmtId="0" fontId="2" fillId="31" borderId="118" applyNumberFormat="0" applyFon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52" fillId="11" borderId="117" applyNumberFormat="0" applyAlignment="0" applyProtection="0"/>
    <xf numFmtId="0" fontId="20" fillId="24" borderId="117" applyNumberFormat="0" applyAlignment="0" applyProtection="0"/>
    <xf numFmtId="0" fontId="52" fillId="11" borderId="117" applyNumberFormat="0" applyAlignment="0" applyProtection="0"/>
    <xf numFmtId="0" fontId="20" fillId="24" borderId="117" applyNumberFormat="0" applyAlignment="0" applyProtection="0"/>
    <xf numFmtId="0" fontId="2" fillId="0" borderId="119"/>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20" fillId="24" borderId="117" applyNumberFormat="0" applyAlignment="0" applyProtection="0"/>
    <xf numFmtId="0" fontId="52" fillId="11"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52" fillId="11"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80" fillId="0" borderId="68" applyNumberFormat="0" applyFill="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3" fillId="31" borderId="118" applyNumberFormat="0" applyFont="0" applyAlignment="0" applyProtection="0"/>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4" fontId="2" fillId="0" borderId="119"/>
    <xf numFmtId="0" fontId="20" fillId="24" borderId="117" applyNumberForma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3" fillId="31" borderId="118" applyNumberFormat="0" applyFont="0" applyAlignment="0" applyProtection="0"/>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0" fontId="3" fillId="31" borderId="118" applyNumberFormat="0" applyFont="0" applyAlignment="0" applyProtection="0"/>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0" fontId="2" fillId="31" borderId="118" applyNumberFormat="0" applyFont="0" applyAlignment="0" applyProtection="0"/>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0" fontId="80" fillId="0" borderId="68" applyNumberFormat="0" applyFill="0" applyAlignment="0" applyProtection="0"/>
    <xf numFmtId="0" fontId="80" fillId="0" borderId="68" applyNumberFormat="0" applyFill="0" applyAlignment="0" applyProtection="0"/>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0" fontId="52" fillId="11" borderId="117" applyNumberFormat="0" applyAlignment="0" applyProtection="0"/>
    <xf numFmtId="0" fontId="52" fillId="11" borderId="117" applyNumberFormat="0" applyAlignment="0" applyProtection="0"/>
    <xf numFmtId="0" fontId="52" fillId="11" borderId="117" applyNumberFormat="0" applyAlignment="0" applyProtection="0"/>
    <xf numFmtId="0" fontId="20" fillId="24" borderId="117" applyNumberFormat="0" applyAlignment="0" applyProtection="0"/>
    <xf numFmtId="0" fontId="20" fillId="24" borderId="117" applyNumberFormat="0" applyAlignment="0" applyProtection="0"/>
    <xf numFmtId="0" fontId="20" fillId="24" borderId="117" applyNumberFormat="0" applyAlignment="0" applyProtection="0"/>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0" fontId="2" fillId="0" borderId="119"/>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4" fontId="2" fillId="0" borderId="119"/>
    <xf numFmtId="0" fontId="2" fillId="0" borderId="119">
      <alignment horizontal="right"/>
    </xf>
    <xf numFmtId="0" fontId="2" fillId="0" borderId="119">
      <alignment horizontal="right"/>
    </xf>
    <xf numFmtId="10" fontId="26" fillId="26" borderId="119" applyNumberFormat="0" applyFill="0" applyBorder="0" applyAlignment="0" applyProtection="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75" fontId="2" fillId="3" borderId="119" applyNumberFormat="0" applyFont="0" applyAlignment="0">
      <protection locked="0"/>
    </xf>
    <xf numFmtId="10" fontId="28" fillId="29" borderId="119" applyNumberFormat="0" applyBorder="0" applyAlignment="0" applyProtection="0"/>
    <xf numFmtId="175" fontId="2" fillId="3" borderId="119" applyNumberFormat="0" applyFont="0" applyAlignment="0">
      <protection locked="0"/>
    </xf>
    <xf numFmtId="10" fontId="26" fillId="26" borderId="119" applyNumberFormat="0" applyFill="0" applyBorder="0" applyAlignment="0" applyProtection="0">
      <protection locked="0"/>
    </xf>
    <xf numFmtId="0" fontId="2" fillId="0" borderId="119">
      <alignment horizontal="right"/>
    </xf>
    <xf numFmtId="0" fontId="2" fillId="0" borderId="119">
      <alignment horizontal="right"/>
    </xf>
    <xf numFmtId="4" fontId="2" fillId="0" borderId="119"/>
    <xf numFmtId="4" fontId="2" fillId="0" borderId="119"/>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66" fillId="49" borderId="117" applyNumberFormat="0" applyAlignment="0" applyProtection="0"/>
    <xf numFmtId="0" fontId="73" fillId="11" borderId="117" applyNumberFormat="0" applyAlignment="0" applyProtection="0"/>
    <xf numFmtId="0" fontId="73" fillId="11" borderId="117" applyNumberFormat="0" applyAlignment="0" applyProtection="0"/>
    <xf numFmtId="0" fontId="22" fillId="31" borderId="117" applyNumberFormat="0" applyFont="0" applyAlignment="0" applyProtection="0"/>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2" fillId="0" borderId="119">
      <alignment horizontal="right"/>
    </xf>
    <xf numFmtId="0" fontId="2" fillId="0" borderId="119">
      <alignment horizontal="right"/>
    </xf>
    <xf numFmtId="0" fontId="2" fillId="0" borderId="119"/>
    <xf numFmtId="4" fontId="2" fillId="0" borderId="119"/>
    <xf numFmtId="4" fontId="2" fillId="0" borderId="119"/>
    <xf numFmtId="175" fontId="2" fillId="3" borderId="119" applyNumberFormat="0" applyFont="0" applyAlignment="0">
      <protection locked="0"/>
    </xf>
    <xf numFmtId="175" fontId="2" fillId="3" borderId="119" applyNumberFormat="0" applyFont="0" applyAlignment="0">
      <protection locked="0"/>
    </xf>
    <xf numFmtId="0" fontId="3" fillId="2" borderId="119" applyNumberFormat="0" applyAlignment="0">
      <alignment horizontal="left"/>
    </xf>
    <xf numFmtId="0" fontId="3" fillId="2" borderId="119" applyNumberFormat="0" applyAlignment="0">
      <alignment horizontal="left"/>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175" fontId="2" fillId="3" borderId="119" applyNumberFormat="0" applyFont="0" applyAlignment="0">
      <protection locked="0"/>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29" fillId="0" borderId="90">
      <alignment horizontal="left" vertical="center"/>
    </xf>
    <xf numFmtId="0" fontId="118" fillId="0" borderId="0"/>
    <xf numFmtId="0" fontId="118" fillId="0" borderId="0"/>
    <xf numFmtId="0" fontId="118" fillId="0" borderId="0"/>
    <xf numFmtId="0" fontId="2" fillId="0" borderId="0"/>
    <xf numFmtId="0" fontId="56" fillId="0" borderId="0"/>
    <xf numFmtId="0" fontId="119" fillId="0" borderId="0"/>
  </cellStyleXfs>
  <cellXfs count="721">
    <xf numFmtId="0" fontId="0" fillId="0" borderId="0" xfId="0"/>
    <xf numFmtId="0" fontId="4" fillId="53" borderId="119" xfId="2" applyFont="1" applyFill="1" applyBorder="1" applyAlignment="1">
      <alignment horizontal="center" vertical="center" wrapText="1"/>
    </xf>
    <xf numFmtId="1" fontId="4" fillId="53" borderId="119" xfId="2" applyNumberFormat="1" applyFont="1" applyFill="1" applyBorder="1" applyAlignment="1">
      <alignment horizontal="center" vertical="center" wrapText="1"/>
    </xf>
    <xf numFmtId="49" fontId="4" fillId="53" borderId="119" xfId="10" applyNumberFormat="1" applyFont="1" applyFill="1" applyBorder="1" applyAlignment="1">
      <alignment horizontal="center" vertical="center" wrapText="1"/>
    </xf>
    <xf numFmtId="49" fontId="4" fillId="53" borderId="119" xfId="0" applyNumberFormat="1" applyFont="1" applyFill="1" applyBorder="1" applyAlignment="1">
      <alignment horizontal="center" vertical="center" wrapText="1"/>
    </xf>
    <xf numFmtId="4" fontId="4" fillId="53" borderId="119" xfId="2" applyNumberFormat="1" applyFont="1" applyFill="1" applyBorder="1" applyAlignment="1">
      <alignment horizontal="center" vertical="center" wrapText="1"/>
    </xf>
    <xf numFmtId="3" fontId="4" fillId="53" borderId="119" xfId="2" applyNumberFormat="1" applyFont="1" applyFill="1" applyBorder="1" applyAlignment="1">
      <alignment horizontal="center" vertical="center" wrapText="1"/>
    </xf>
    <xf numFmtId="0" fontId="4" fillId="53" borderId="0" xfId="0" applyFont="1" applyFill="1" applyBorder="1"/>
    <xf numFmtId="0" fontId="103" fillId="53" borderId="119" xfId="0" applyNumberFormat="1" applyFont="1" applyFill="1" applyBorder="1" applyAlignment="1">
      <alignment horizontal="center" vertical="center" wrapText="1"/>
    </xf>
    <xf numFmtId="1" fontId="103" fillId="53" borderId="119" xfId="0" applyNumberFormat="1" applyFont="1" applyFill="1" applyBorder="1" applyAlignment="1">
      <alignment horizontal="center" vertical="center" wrapText="1"/>
    </xf>
    <xf numFmtId="4" fontId="103" fillId="53" borderId="119" xfId="0" applyNumberFormat="1" applyFont="1" applyFill="1" applyBorder="1" applyAlignment="1">
      <alignment horizontal="center" vertical="center" wrapText="1"/>
    </xf>
    <xf numFmtId="0" fontId="103" fillId="53" borderId="119" xfId="0" applyFont="1" applyFill="1" applyBorder="1" applyAlignment="1">
      <alignment horizontal="center" vertical="center" wrapText="1"/>
    </xf>
    <xf numFmtId="0" fontId="4" fillId="53" borderId="119" xfId="2" applyNumberFormat="1" applyFont="1" applyFill="1" applyBorder="1" applyAlignment="1">
      <alignment horizontal="center" vertical="center" wrapText="1"/>
    </xf>
    <xf numFmtId="0" fontId="4" fillId="53" borderId="0" xfId="2" applyFont="1" applyFill="1"/>
    <xf numFmtId="0" fontId="4" fillId="53" borderId="0" xfId="2" applyFont="1" applyFill="1" applyBorder="1" applyAlignment="1"/>
    <xf numFmtId="0" fontId="4" fillId="53" borderId="0" xfId="2" applyFont="1" applyFill="1" applyBorder="1" applyAlignment="1">
      <alignment horizontal="center"/>
    </xf>
    <xf numFmtId="0" fontId="105" fillId="53" borderId="0" xfId="2" applyFont="1" applyFill="1" applyBorder="1" applyAlignment="1"/>
    <xf numFmtId="4" fontId="4" fillId="53" borderId="0" xfId="2" applyNumberFormat="1" applyFont="1" applyFill="1" applyAlignment="1">
      <alignment horizontal="center"/>
    </xf>
    <xf numFmtId="4" fontId="105" fillId="53" borderId="0" xfId="2" applyNumberFormat="1" applyFont="1" applyFill="1" applyBorder="1" applyAlignment="1">
      <alignment horizontal="center"/>
    </xf>
    <xf numFmtId="0" fontId="55" fillId="53" borderId="0" xfId="0" applyFont="1" applyFill="1"/>
    <xf numFmtId="0" fontId="4" fillId="53" borderId="0" xfId="2" applyFont="1" applyFill="1" applyAlignment="1">
      <alignment horizontal="center"/>
    </xf>
    <xf numFmtId="0" fontId="106" fillId="53" borderId="0" xfId="0" applyFont="1" applyFill="1" applyAlignment="1">
      <alignment horizontal="center"/>
    </xf>
    <xf numFmtId="0" fontId="106" fillId="53" borderId="0" xfId="0" applyFont="1" applyFill="1" applyAlignment="1">
      <alignment horizontal="center" vertical="center"/>
    </xf>
    <xf numFmtId="0" fontId="55" fillId="53" borderId="0" xfId="0" applyFont="1" applyFill="1" applyAlignment="1">
      <alignment horizontal="center"/>
    </xf>
    <xf numFmtId="0" fontId="104" fillId="53" borderId="1" xfId="2" applyFont="1" applyFill="1" applyBorder="1" applyAlignment="1">
      <alignment horizontal="center" vertical="center" wrapText="1"/>
    </xf>
    <xf numFmtId="4" fontId="104" fillId="53" borderId="1" xfId="2" applyNumberFormat="1" applyFont="1" applyFill="1" applyBorder="1" applyAlignment="1">
      <alignment horizontal="center" vertical="center" wrapText="1"/>
    </xf>
    <xf numFmtId="1" fontId="107" fillId="53" borderId="1" xfId="2" applyNumberFormat="1" applyFont="1" applyFill="1" applyBorder="1" applyAlignment="1">
      <alignment horizontal="center" vertical="center" wrapText="1"/>
    </xf>
    <xf numFmtId="3" fontId="107" fillId="53" borderId="1" xfId="2" applyNumberFormat="1" applyFont="1" applyFill="1" applyBorder="1" applyAlignment="1">
      <alignment horizontal="center" vertical="center" wrapText="1"/>
    </xf>
    <xf numFmtId="0" fontId="108" fillId="53" borderId="0" xfId="0" applyFont="1" applyFill="1" applyAlignment="1">
      <alignment vertical="center"/>
    </xf>
    <xf numFmtId="0" fontId="104" fillId="53" borderId="25" xfId="2" applyFont="1" applyFill="1" applyBorder="1" applyAlignment="1">
      <alignment horizontal="left" vertical="center"/>
    </xf>
    <xf numFmtId="0" fontId="104" fillId="53" borderId="26" xfId="2" applyFont="1" applyFill="1" applyBorder="1" applyAlignment="1">
      <alignment horizontal="center" vertical="center" wrapText="1"/>
    </xf>
    <xf numFmtId="1" fontId="109" fillId="53" borderId="1" xfId="2" applyNumberFormat="1" applyFont="1" applyFill="1" applyBorder="1" applyAlignment="1">
      <alignment horizontal="center" vertical="top" wrapText="1"/>
    </xf>
    <xf numFmtId="1" fontId="109" fillId="53" borderId="1" xfId="2" applyNumberFormat="1" applyFont="1" applyFill="1" applyBorder="1" applyAlignment="1">
      <alignment horizontal="center" vertical="center" wrapText="1"/>
    </xf>
    <xf numFmtId="3" fontId="109" fillId="53" borderId="1" xfId="2" applyNumberFormat="1" applyFont="1" applyFill="1" applyBorder="1" applyAlignment="1">
      <alignment horizontal="center" vertical="center" wrapText="1"/>
    </xf>
    <xf numFmtId="0" fontId="103" fillId="53" borderId="1" xfId="2" applyFont="1" applyFill="1" applyBorder="1" applyAlignment="1">
      <alignment horizontal="center" vertical="center" wrapText="1"/>
    </xf>
    <xf numFmtId="0" fontId="103" fillId="53" borderId="31" xfId="2" applyFont="1" applyFill="1" applyBorder="1" applyAlignment="1">
      <alignment horizontal="center" vertical="center" wrapText="1"/>
    </xf>
    <xf numFmtId="0" fontId="110" fillId="53" borderId="1" xfId="826" applyFont="1" applyFill="1" applyBorder="1" applyAlignment="1">
      <alignment horizontal="center" vertical="center" wrapText="1"/>
    </xf>
    <xf numFmtId="0" fontId="103" fillId="53" borderId="32" xfId="2" applyFont="1" applyFill="1" applyBorder="1" applyAlignment="1">
      <alignment horizontal="center" vertical="center" wrapText="1"/>
    </xf>
    <xf numFmtId="4" fontId="4" fillId="53" borderId="34" xfId="831" applyNumberFormat="1" applyFont="1" applyFill="1" applyBorder="1" applyAlignment="1">
      <alignment horizontal="center" vertical="center" wrapText="1"/>
    </xf>
    <xf numFmtId="0" fontId="111" fillId="53" borderId="1" xfId="2" applyFont="1" applyFill="1" applyBorder="1" applyAlignment="1">
      <alignment horizontal="center" vertical="center" wrapText="1"/>
    </xf>
    <xf numFmtId="0" fontId="111" fillId="53" borderId="31" xfId="2" applyFont="1" applyFill="1" applyBorder="1" applyAlignment="1">
      <alignment horizontal="center" vertical="center" wrapText="1"/>
    </xf>
    <xf numFmtId="0" fontId="111" fillId="53" borderId="1" xfId="826" applyFont="1" applyFill="1" applyBorder="1" applyAlignment="1">
      <alignment horizontal="center" vertical="center" wrapText="1"/>
    </xf>
    <xf numFmtId="4" fontId="111" fillId="53" borderId="34" xfId="831" applyNumberFormat="1" applyFont="1" applyFill="1" applyBorder="1" applyAlignment="1">
      <alignment horizontal="center" vertical="center" wrapText="1"/>
    </xf>
    <xf numFmtId="0" fontId="112" fillId="53" borderId="0" xfId="0" applyFont="1" applyFill="1"/>
    <xf numFmtId="0" fontId="110" fillId="53" borderId="59" xfId="0" applyFont="1" applyFill="1" applyBorder="1" applyAlignment="1">
      <alignment horizontal="center" vertical="center"/>
    </xf>
    <xf numFmtId="0" fontId="110" fillId="53" borderId="59" xfId="0" applyFont="1" applyFill="1" applyBorder="1" applyAlignment="1">
      <alignment horizontal="center" vertical="center" wrapText="1"/>
    </xf>
    <xf numFmtId="4" fontId="110" fillId="53" borderId="59" xfId="0" applyNumberFormat="1" applyFont="1" applyFill="1" applyBorder="1" applyAlignment="1">
      <alignment horizontal="center" vertical="center" wrapText="1"/>
    </xf>
    <xf numFmtId="0" fontId="110" fillId="53" borderId="1" xfId="0" applyFont="1" applyFill="1" applyBorder="1" applyAlignment="1">
      <alignment horizontal="center" vertical="center" wrapText="1"/>
    </xf>
    <xf numFmtId="0" fontId="4" fillId="53" borderId="40" xfId="452" applyFont="1" applyFill="1" applyBorder="1" applyAlignment="1">
      <alignment horizontal="center" vertical="center" wrapText="1"/>
    </xf>
    <xf numFmtId="49" fontId="4" fillId="53" borderId="40" xfId="452" applyNumberFormat="1" applyFont="1" applyFill="1" applyBorder="1" applyAlignment="1">
      <alignment horizontal="center" vertical="center" wrapText="1"/>
    </xf>
    <xf numFmtId="0" fontId="103" fillId="53" borderId="40" xfId="452" applyFont="1" applyFill="1" applyBorder="1" applyAlignment="1">
      <alignment horizontal="center" vertical="center" wrapText="1"/>
    </xf>
    <xf numFmtId="0" fontId="103" fillId="53" borderId="40" xfId="836" applyFont="1" applyFill="1" applyBorder="1" applyAlignment="1">
      <alignment horizontal="center" vertical="center" wrapText="1"/>
    </xf>
    <xf numFmtId="49" fontId="4" fillId="53" borderId="40" xfId="10" applyNumberFormat="1" applyFont="1" applyFill="1" applyBorder="1" applyAlignment="1">
      <alignment horizontal="center" vertical="center" wrapText="1"/>
    </xf>
    <xf numFmtId="4" fontId="4" fillId="53" borderId="40" xfId="446" applyNumberFormat="1" applyFont="1" applyFill="1" applyBorder="1" applyAlignment="1" applyProtection="1">
      <alignment horizontal="center" vertical="center"/>
      <protection locked="0"/>
    </xf>
    <xf numFmtId="4" fontId="103" fillId="53" borderId="40" xfId="836" applyNumberFormat="1" applyFont="1" applyFill="1" applyBorder="1" applyAlignment="1">
      <alignment horizontal="center" vertical="center" wrapText="1"/>
    </xf>
    <xf numFmtId="188" fontId="103" fillId="53" borderId="40" xfId="836" applyNumberFormat="1" applyFont="1" applyFill="1" applyBorder="1" applyAlignment="1">
      <alignment horizontal="center" vertical="center" wrapText="1"/>
    </xf>
    <xf numFmtId="0" fontId="4" fillId="53" borderId="40" xfId="827" applyFont="1" applyFill="1" applyBorder="1" applyAlignment="1">
      <alignment horizontal="center" vertical="center" wrapText="1"/>
    </xf>
    <xf numFmtId="4" fontId="4" fillId="53" borderId="40" xfId="446" applyNumberFormat="1" applyFont="1" applyFill="1" applyBorder="1" applyAlignment="1">
      <alignment horizontal="center" vertical="center"/>
    </xf>
    <xf numFmtId="0" fontId="110" fillId="53" borderId="0" xfId="0" applyFont="1" applyFill="1"/>
    <xf numFmtId="49" fontId="4" fillId="53" borderId="25" xfId="452" applyNumberFormat="1" applyFont="1" applyFill="1" applyBorder="1" applyAlignment="1">
      <alignment horizontal="center" vertical="center"/>
    </xf>
    <xf numFmtId="189" fontId="4" fillId="53" borderId="25" xfId="452" applyNumberFormat="1" applyFont="1" applyFill="1" applyBorder="1" applyAlignment="1">
      <alignment horizontal="center" vertical="center"/>
    </xf>
    <xf numFmtId="4" fontId="4" fillId="53" borderId="25" xfId="452" applyNumberFormat="1" applyFont="1" applyFill="1" applyBorder="1" applyAlignment="1">
      <alignment horizontal="center" vertical="center" wrapText="1"/>
    </xf>
    <xf numFmtId="4" fontId="4" fillId="53" borderId="25" xfId="446" applyNumberFormat="1" applyFont="1" applyFill="1" applyBorder="1" applyAlignment="1" applyProtection="1">
      <alignment horizontal="center" vertical="center" wrapText="1"/>
      <protection locked="0"/>
    </xf>
    <xf numFmtId="49" fontId="4" fillId="53" borderId="40" xfId="452" applyNumberFormat="1" applyFont="1" applyFill="1" applyBorder="1" applyAlignment="1">
      <alignment horizontal="center" vertical="center"/>
    </xf>
    <xf numFmtId="189" fontId="4" fillId="53" borderId="40" xfId="452" applyNumberFormat="1" applyFont="1" applyFill="1" applyBorder="1" applyAlignment="1">
      <alignment horizontal="center" vertical="center"/>
    </xf>
    <xf numFmtId="4" fontId="4" fillId="53" borderId="40" xfId="452" applyNumberFormat="1" applyFont="1" applyFill="1" applyBorder="1" applyAlignment="1">
      <alignment horizontal="center" vertical="center" wrapText="1"/>
    </xf>
    <xf numFmtId="4" fontId="4" fillId="53" borderId="40" xfId="446" applyNumberFormat="1" applyFont="1" applyFill="1" applyBorder="1" applyAlignment="1" applyProtection="1">
      <alignment horizontal="center" vertical="center" wrapText="1"/>
      <protection locked="0"/>
    </xf>
    <xf numFmtId="4" fontId="4" fillId="53" borderId="40" xfId="446" applyNumberFormat="1" applyFont="1" applyFill="1" applyBorder="1" applyAlignment="1">
      <alignment horizontal="center" vertical="center" wrapText="1"/>
    </xf>
    <xf numFmtId="0" fontId="113" fillId="53" borderId="25" xfId="452" applyFont="1" applyFill="1" applyBorder="1" applyAlignment="1">
      <alignment horizontal="center" vertical="center" wrapText="1"/>
    </xf>
    <xf numFmtId="0" fontId="113" fillId="53" borderId="40" xfId="452" applyFont="1" applyFill="1" applyBorder="1" applyAlignment="1">
      <alignment horizontal="center" vertical="center" wrapText="1"/>
    </xf>
    <xf numFmtId="4" fontId="4" fillId="53" borderId="25" xfId="446" applyNumberFormat="1" applyFont="1" applyFill="1" applyBorder="1" applyAlignment="1" applyProtection="1">
      <alignment horizontal="center" vertical="center"/>
      <protection locked="0"/>
    </xf>
    <xf numFmtId="0" fontId="114" fillId="53" borderId="0" xfId="0" applyFont="1" applyFill="1"/>
    <xf numFmtId="0" fontId="111" fillId="53" borderId="40" xfId="452" applyFont="1" applyFill="1" applyBorder="1" applyAlignment="1">
      <alignment horizontal="center" vertical="center" wrapText="1"/>
    </xf>
    <xf numFmtId="0" fontId="115" fillId="53" borderId="40" xfId="452" applyFont="1" applyFill="1" applyBorder="1" applyAlignment="1">
      <alignment horizontal="center" vertical="center" wrapText="1"/>
    </xf>
    <xf numFmtId="0" fontId="111" fillId="53" borderId="40" xfId="836" applyFont="1" applyFill="1" applyBorder="1" applyAlignment="1">
      <alignment horizontal="center" vertical="center" wrapText="1"/>
    </xf>
    <xf numFmtId="49" fontId="111" fillId="53" borderId="40" xfId="10" applyNumberFormat="1" applyFont="1" applyFill="1" applyBorder="1" applyAlignment="1">
      <alignment horizontal="center" vertical="center" wrapText="1"/>
    </xf>
    <xf numFmtId="4" fontId="111" fillId="53" borderId="40" xfId="446" applyNumberFormat="1" applyFont="1" applyFill="1" applyBorder="1" applyAlignment="1" applyProtection="1">
      <alignment horizontal="center" vertical="center" wrapText="1"/>
      <protection locked="0"/>
    </xf>
    <xf numFmtId="4" fontId="111" fillId="53" borderId="40" xfId="836" applyNumberFormat="1" applyFont="1" applyFill="1" applyBorder="1" applyAlignment="1">
      <alignment horizontal="center" vertical="center" wrapText="1"/>
    </xf>
    <xf numFmtId="188" fontId="111" fillId="53" borderId="40" xfId="836" applyNumberFormat="1" applyFont="1" applyFill="1" applyBorder="1" applyAlignment="1">
      <alignment horizontal="center" vertical="center" wrapText="1"/>
    </xf>
    <xf numFmtId="0" fontId="111" fillId="53" borderId="40" xfId="0" applyFont="1" applyFill="1" applyBorder="1" applyAlignment="1">
      <alignment horizontal="center" vertical="center" wrapText="1"/>
    </xf>
    <xf numFmtId="4" fontId="111" fillId="53" borderId="40" xfId="446" applyNumberFormat="1" applyFont="1" applyFill="1" applyBorder="1" applyAlignment="1">
      <alignment horizontal="center" vertical="center" wrapText="1"/>
    </xf>
    <xf numFmtId="0" fontId="4" fillId="53" borderId="43" xfId="0" applyFont="1" applyFill="1" applyBorder="1" applyAlignment="1">
      <alignment horizontal="center" vertical="center" wrapText="1"/>
    </xf>
    <xf numFmtId="0" fontId="4" fillId="53" borderId="25" xfId="0" applyFont="1" applyFill="1" applyBorder="1" applyAlignment="1">
      <alignment horizontal="center" vertical="center" wrapText="1"/>
    </xf>
    <xf numFmtId="0" fontId="4" fillId="53" borderId="49" xfId="456" applyFont="1" applyFill="1" applyBorder="1" applyAlignment="1">
      <alignment horizontal="center" vertical="center" wrapText="1"/>
    </xf>
    <xf numFmtId="4" fontId="4" fillId="53" borderId="25" xfId="426" applyNumberFormat="1" applyFont="1" applyFill="1" applyBorder="1" applyAlignment="1">
      <alignment horizontal="center" vertical="center" wrapText="1"/>
    </xf>
    <xf numFmtId="0" fontId="4" fillId="53" borderId="0" xfId="0" applyFont="1" applyFill="1"/>
    <xf numFmtId="0" fontId="4" fillId="53" borderId="44" xfId="0" applyFont="1" applyFill="1" applyBorder="1" applyAlignment="1">
      <alignment horizontal="center" vertical="center" wrapText="1"/>
    </xf>
    <xf numFmtId="0" fontId="4" fillId="53" borderId="45" xfId="0" applyFont="1" applyFill="1" applyBorder="1" applyAlignment="1">
      <alignment horizontal="center" vertical="center" wrapText="1"/>
    </xf>
    <xf numFmtId="0" fontId="4" fillId="53" borderId="45" xfId="442" applyFont="1" applyFill="1" applyBorder="1" applyAlignment="1">
      <alignment horizontal="center" vertical="center" wrapText="1"/>
    </xf>
    <xf numFmtId="0" fontId="4" fillId="53" borderId="45" xfId="557" applyFont="1" applyFill="1" applyBorder="1" applyAlignment="1">
      <alignment horizontal="center" vertical="center" wrapText="1"/>
    </xf>
    <xf numFmtId="4" fontId="4" fillId="53" borderId="45" xfId="426" applyNumberFormat="1" applyFont="1" applyFill="1" applyBorder="1" applyAlignment="1">
      <alignment horizontal="center" vertical="center" wrapText="1"/>
    </xf>
    <xf numFmtId="0" fontId="4" fillId="53" borderId="45" xfId="528" applyFont="1" applyFill="1" applyBorder="1" applyAlignment="1">
      <alignment horizontal="center" vertical="center" wrapText="1"/>
    </xf>
    <xf numFmtId="0" fontId="4" fillId="53" borderId="42" xfId="0" applyFont="1" applyFill="1" applyBorder="1" applyAlignment="1">
      <alignment horizontal="center" vertical="center" wrapText="1"/>
    </xf>
    <xf numFmtId="0" fontId="4" fillId="53" borderId="45" xfId="836" applyFont="1" applyFill="1" applyBorder="1" applyAlignment="1">
      <alignment horizontal="center" vertical="center" wrapText="1"/>
    </xf>
    <xf numFmtId="0" fontId="4" fillId="53" borderId="45" xfId="382" applyFont="1" applyFill="1" applyBorder="1" applyAlignment="1">
      <alignment horizontal="center" vertical="center" wrapText="1"/>
    </xf>
    <xf numFmtId="0" fontId="4" fillId="53" borderId="45" xfId="452" applyFont="1" applyFill="1" applyBorder="1" applyAlignment="1">
      <alignment horizontal="center" vertical="center" wrapText="1"/>
    </xf>
    <xf numFmtId="4" fontId="4" fillId="53" borderId="45" xfId="446" applyNumberFormat="1" applyFont="1" applyFill="1" applyBorder="1" applyAlignment="1">
      <alignment horizontal="center" vertical="center"/>
    </xf>
    <xf numFmtId="4" fontId="4" fillId="53" borderId="45" xfId="836" applyNumberFormat="1" applyFont="1" applyFill="1" applyBorder="1" applyAlignment="1">
      <alignment horizontal="center" vertical="center" wrapText="1"/>
    </xf>
    <xf numFmtId="188" fontId="4" fillId="53" borderId="45" xfId="836" applyNumberFormat="1" applyFont="1" applyFill="1" applyBorder="1" applyAlignment="1">
      <alignment horizontal="center" vertical="center" wrapText="1"/>
    </xf>
    <xf numFmtId="0" fontId="4" fillId="53" borderId="45" xfId="0" applyFont="1" applyFill="1" applyBorder="1" applyAlignment="1">
      <alignment horizontal="center" vertical="center" textRotation="90" wrapText="1"/>
    </xf>
    <xf numFmtId="0" fontId="4" fillId="53" borderId="0" xfId="0" applyFont="1" applyFill="1" applyBorder="1" applyAlignment="1">
      <alignment vertical="center" wrapText="1"/>
    </xf>
    <xf numFmtId="0" fontId="4" fillId="53" borderId="45" xfId="0" applyFont="1" applyFill="1" applyBorder="1" applyAlignment="1">
      <alignment horizontal="left" vertical="center" wrapText="1"/>
    </xf>
    <xf numFmtId="1" fontId="4" fillId="53" borderId="45" xfId="830" applyNumberFormat="1" applyFont="1" applyFill="1" applyBorder="1" applyAlignment="1">
      <alignment horizontal="center" vertical="center" wrapText="1"/>
    </xf>
    <xf numFmtId="0" fontId="4" fillId="53" borderId="27" xfId="0" applyFont="1" applyFill="1" applyBorder="1" applyAlignment="1">
      <alignment horizontal="center" vertical="center" wrapText="1"/>
    </xf>
    <xf numFmtId="4" fontId="4" fillId="53" borderId="27" xfId="426" applyNumberFormat="1" applyFont="1" applyFill="1" applyBorder="1" applyAlignment="1">
      <alignment horizontal="center" vertical="center" wrapText="1"/>
    </xf>
    <xf numFmtId="49" fontId="4" fillId="53" borderId="45" xfId="452" applyNumberFormat="1" applyFont="1" applyFill="1" applyBorder="1" applyAlignment="1">
      <alignment horizontal="center" vertical="center" wrapText="1"/>
    </xf>
    <xf numFmtId="49" fontId="4" fillId="53" borderId="45" xfId="10" applyNumberFormat="1" applyFont="1" applyFill="1" applyBorder="1" applyAlignment="1">
      <alignment horizontal="center" vertical="center" wrapText="1"/>
    </xf>
    <xf numFmtId="4" fontId="4" fillId="53" borderId="45" xfId="446" applyNumberFormat="1" applyFont="1" applyFill="1" applyBorder="1" applyAlignment="1" applyProtection="1">
      <alignment horizontal="center" vertical="center"/>
      <protection locked="0"/>
    </xf>
    <xf numFmtId="0" fontId="103" fillId="53" borderId="61" xfId="382" applyFont="1" applyFill="1" applyBorder="1" applyAlignment="1">
      <alignment horizontal="center" vertical="center" wrapText="1"/>
    </xf>
    <xf numFmtId="0" fontId="103" fillId="53" borderId="61" xfId="837" applyFont="1" applyFill="1" applyBorder="1" applyAlignment="1">
      <alignment horizontal="center" vertical="center" wrapText="1"/>
    </xf>
    <xf numFmtId="0" fontId="4" fillId="53" borderId="61" xfId="382" applyFont="1" applyFill="1" applyBorder="1" applyAlignment="1">
      <alignment horizontal="center" vertical="center" wrapText="1"/>
    </xf>
    <xf numFmtId="0" fontId="4" fillId="53" borderId="59" xfId="382" applyFont="1" applyFill="1" applyBorder="1" applyAlignment="1">
      <alignment horizontal="center" vertical="center" wrapText="1"/>
    </xf>
    <xf numFmtId="190" fontId="4" fillId="53" borderId="45" xfId="382" applyNumberFormat="1" applyFont="1" applyFill="1" applyBorder="1" applyAlignment="1">
      <alignment horizontal="center" vertical="center" wrapText="1"/>
    </xf>
    <xf numFmtId="4" fontId="4" fillId="53" borderId="45" xfId="584" applyNumberFormat="1" applyFont="1" applyFill="1" applyBorder="1" applyAlignment="1">
      <alignment horizontal="center" vertical="center" wrapText="1"/>
    </xf>
    <xf numFmtId="0" fontId="4" fillId="53" borderId="25" xfId="557" applyNumberFormat="1" applyFont="1" applyFill="1" applyBorder="1" applyAlignment="1">
      <alignment horizontal="center" vertical="center" wrapText="1"/>
    </xf>
    <xf numFmtId="49" fontId="4" fillId="53" borderId="25" xfId="829" applyNumberFormat="1" applyFont="1" applyFill="1" applyBorder="1" applyAlignment="1">
      <alignment horizontal="center" vertical="center" wrapText="1"/>
    </xf>
    <xf numFmtId="0" fontId="111" fillId="53" borderId="45" xfId="0" applyFont="1" applyFill="1" applyBorder="1" applyAlignment="1">
      <alignment horizontal="center" vertical="center" wrapText="1"/>
    </xf>
    <xf numFmtId="0" fontId="111" fillId="53" borderId="45" xfId="557" applyNumberFormat="1" applyFont="1" applyFill="1" applyBorder="1" applyAlignment="1">
      <alignment horizontal="center" vertical="center" wrapText="1"/>
    </xf>
    <xf numFmtId="49" fontId="111" fillId="53" borderId="45" xfId="829" applyNumberFormat="1" applyFont="1" applyFill="1" applyBorder="1" applyAlignment="1">
      <alignment horizontal="center" vertical="center" wrapText="1"/>
    </xf>
    <xf numFmtId="4" fontId="111" fillId="53" borderId="45" xfId="426" applyNumberFormat="1" applyFont="1" applyFill="1" applyBorder="1" applyAlignment="1">
      <alignment horizontal="center" vertical="center" wrapText="1"/>
    </xf>
    <xf numFmtId="0" fontId="111" fillId="53" borderId="0" xfId="0" applyFont="1" applyFill="1"/>
    <xf numFmtId="0" fontId="4" fillId="53" borderId="45" xfId="557" applyNumberFormat="1" applyFont="1" applyFill="1" applyBorder="1" applyAlignment="1">
      <alignment horizontal="center" vertical="center" wrapText="1"/>
    </xf>
    <xf numFmtId="0" fontId="4" fillId="53" borderId="1" xfId="2" applyFont="1" applyFill="1" applyBorder="1" applyAlignment="1">
      <alignment horizontal="center" vertical="center" wrapText="1"/>
    </xf>
    <xf numFmtId="49" fontId="4" fillId="53" borderId="45" xfId="829" applyNumberFormat="1" applyFont="1" applyFill="1" applyBorder="1" applyAlignment="1">
      <alignment horizontal="center" vertical="center" wrapText="1"/>
    </xf>
    <xf numFmtId="0" fontId="111" fillId="53" borderId="45" xfId="442" applyFont="1" applyFill="1" applyBorder="1" applyAlignment="1">
      <alignment horizontal="center" vertical="center" wrapText="1"/>
    </xf>
    <xf numFmtId="0" fontId="4" fillId="53" borderId="119" xfId="0" applyFont="1" applyFill="1" applyBorder="1" applyAlignment="1">
      <alignment horizontal="center" vertical="center" wrapText="1"/>
    </xf>
    <xf numFmtId="0" fontId="111" fillId="53" borderId="44" xfId="0" applyFont="1" applyFill="1" applyBorder="1" applyAlignment="1">
      <alignment horizontal="center" vertical="center" wrapText="1"/>
    </xf>
    <xf numFmtId="0" fontId="4" fillId="53" borderId="59" xfId="0" applyFont="1" applyFill="1" applyBorder="1" applyAlignment="1">
      <alignment horizontal="center" vertical="center" wrapText="1"/>
    </xf>
    <xf numFmtId="0" fontId="111" fillId="53" borderId="45" xfId="0" applyFont="1" applyFill="1" applyBorder="1" applyAlignment="1">
      <alignment horizontal="left" vertical="center" wrapText="1"/>
    </xf>
    <xf numFmtId="0" fontId="111" fillId="53" borderId="45" xfId="829" applyFont="1" applyFill="1" applyBorder="1" applyAlignment="1">
      <alignment horizontal="center" vertical="center" wrapText="1"/>
    </xf>
    <xf numFmtId="0" fontId="4" fillId="53" borderId="45" xfId="829" applyFont="1" applyFill="1" applyBorder="1" applyAlignment="1">
      <alignment horizontal="center" vertical="center" wrapText="1"/>
    </xf>
    <xf numFmtId="0" fontId="4" fillId="53" borderId="61" xfId="0" applyFont="1" applyFill="1" applyBorder="1" applyAlignment="1">
      <alignment horizontal="left" vertical="center" wrapText="1"/>
    </xf>
    <xf numFmtId="0" fontId="4" fillId="53" borderId="61" xfId="0" applyFont="1" applyFill="1" applyBorder="1" applyAlignment="1">
      <alignment horizontal="center" vertical="center" wrapText="1"/>
    </xf>
    <xf numFmtId="0" fontId="103" fillId="53" borderId="61" xfId="2" applyFont="1" applyFill="1" applyBorder="1" applyAlignment="1">
      <alignment horizontal="center" vertical="center" wrapText="1"/>
    </xf>
    <xf numFmtId="49" fontId="4" fillId="53" borderId="61" xfId="829" applyNumberFormat="1" applyFont="1" applyFill="1" applyBorder="1" applyAlignment="1">
      <alignment horizontal="center" vertical="center" wrapText="1"/>
    </xf>
    <xf numFmtId="0" fontId="4" fillId="53" borderId="61" xfId="829" applyFont="1" applyFill="1" applyBorder="1" applyAlignment="1">
      <alignment horizontal="center" vertical="center" wrapText="1"/>
    </xf>
    <xf numFmtId="4" fontId="4" fillId="53" borderId="61" xfId="426" applyNumberFormat="1" applyFont="1" applyFill="1" applyBorder="1" applyAlignment="1">
      <alignment horizontal="center" vertical="center" wrapText="1"/>
    </xf>
    <xf numFmtId="0" fontId="4" fillId="53" borderId="59" xfId="0" applyFont="1" applyFill="1" applyBorder="1" applyAlignment="1">
      <alignment horizontal="left" vertical="center"/>
    </xf>
    <xf numFmtId="0" fontId="4" fillId="53" borderId="59" xfId="442" applyFont="1" applyFill="1" applyBorder="1" applyAlignment="1">
      <alignment horizontal="center" vertical="center" wrapText="1"/>
    </xf>
    <xf numFmtId="0" fontId="4" fillId="53" borderId="59" xfId="557" applyFont="1" applyFill="1" applyBorder="1" applyAlignment="1">
      <alignment horizontal="center" vertical="center" wrapText="1"/>
    </xf>
    <xf numFmtId="0" fontId="103" fillId="53" borderId="59" xfId="2" applyFont="1" applyFill="1" applyBorder="1" applyAlignment="1">
      <alignment horizontal="center" vertical="center" wrapText="1"/>
    </xf>
    <xf numFmtId="49" fontId="4" fillId="53" borderId="59" xfId="829" applyNumberFormat="1" applyFont="1" applyFill="1" applyBorder="1" applyAlignment="1">
      <alignment horizontal="center" vertical="center" wrapText="1"/>
    </xf>
    <xf numFmtId="0" fontId="4" fillId="53" borderId="59" xfId="829" applyFont="1" applyFill="1" applyBorder="1" applyAlignment="1">
      <alignment horizontal="center" vertical="center" wrapText="1"/>
    </xf>
    <xf numFmtId="4" fontId="4" fillId="53" borderId="59" xfId="426" applyNumberFormat="1" applyFont="1" applyFill="1" applyBorder="1" applyAlignment="1">
      <alignment horizontal="center" vertical="center" wrapText="1"/>
    </xf>
    <xf numFmtId="4" fontId="4" fillId="53" borderId="59" xfId="831" applyNumberFormat="1" applyFont="1" applyFill="1" applyBorder="1" applyAlignment="1">
      <alignment horizontal="center" vertical="center" wrapText="1"/>
    </xf>
    <xf numFmtId="1" fontId="110" fillId="53" borderId="31" xfId="2" applyNumberFormat="1" applyFont="1" applyFill="1" applyBorder="1" applyAlignment="1">
      <alignment horizontal="center" vertical="center"/>
    </xf>
    <xf numFmtId="0" fontId="103" fillId="53" borderId="31" xfId="453" applyFont="1" applyFill="1" applyBorder="1" applyAlignment="1">
      <alignment horizontal="center" vertical="center" wrapText="1"/>
    </xf>
    <xf numFmtId="0" fontId="110" fillId="53" borderId="31" xfId="2" applyFont="1" applyFill="1" applyBorder="1" applyAlignment="1">
      <alignment horizontal="center" vertical="center" wrapText="1"/>
    </xf>
    <xf numFmtId="0" fontId="110" fillId="53" borderId="31" xfId="826" applyFont="1" applyFill="1" applyBorder="1" applyAlignment="1">
      <alignment horizontal="center" vertical="center" wrapText="1"/>
    </xf>
    <xf numFmtId="0" fontId="4" fillId="53" borderId="31" xfId="2" applyFont="1" applyFill="1" applyBorder="1" applyAlignment="1">
      <alignment horizontal="center" vertical="center" wrapText="1"/>
    </xf>
    <xf numFmtId="49" fontId="4" fillId="53" borderId="31" xfId="0" applyNumberFormat="1" applyFont="1" applyFill="1" applyBorder="1" applyAlignment="1">
      <alignment horizontal="center" vertical="center" wrapText="1"/>
    </xf>
    <xf numFmtId="0" fontId="4" fillId="53" borderId="32" xfId="830" applyNumberFormat="1" applyFont="1" applyFill="1" applyBorder="1" applyAlignment="1" applyProtection="1">
      <alignment horizontal="center" vertical="center" wrapText="1"/>
    </xf>
    <xf numFmtId="0" fontId="103" fillId="53" borderId="31" xfId="0" applyFont="1" applyFill="1" applyBorder="1" applyAlignment="1">
      <alignment horizontal="center" vertical="center" wrapText="1"/>
    </xf>
    <xf numFmtId="4" fontId="4" fillId="53" borderId="31" xfId="2" applyNumberFormat="1" applyFont="1" applyFill="1" applyBorder="1" applyAlignment="1">
      <alignment horizontal="center" vertical="center" wrapText="1"/>
    </xf>
    <xf numFmtId="4" fontId="103" fillId="53" borderId="31" xfId="0" applyNumberFormat="1" applyFont="1" applyFill="1" applyBorder="1" applyAlignment="1">
      <alignment horizontal="center" vertical="center" wrapText="1"/>
    </xf>
    <xf numFmtId="3" fontId="110" fillId="53" borderId="31" xfId="0" applyNumberFormat="1" applyFont="1" applyFill="1" applyBorder="1" applyAlignment="1">
      <alignment horizontal="center" vertical="center" wrapText="1"/>
    </xf>
    <xf numFmtId="0" fontId="107" fillId="53" borderId="31" xfId="2" applyFont="1" applyFill="1" applyBorder="1" applyAlignment="1">
      <alignment horizontal="center" vertical="center" wrapText="1"/>
    </xf>
    <xf numFmtId="0" fontId="103" fillId="53" borderId="28" xfId="2" applyFont="1" applyFill="1" applyBorder="1" applyAlignment="1">
      <alignment horizontal="center" vertical="center"/>
    </xf>
    <xf numFmtId="0" fontId="103" fillId="53" borderId="28" xfId="2" applyFont="1" applyFill="1" applyBorder="1" applyAlignment="1">
      <alignment horizontal="center" vertical="center" wrapText="1"/>
    </xf>
    <xf numFmtId="0" fontId="110" fillId="53" borderId="28" xfId="826" applyFont="1" applyFill="1" applyBorder="1" applyAlignment="1">
      <alignment horizontal="center" vertical="center" wrapText="1"/>
    </xf>
    <xf numFmtId="4" fontId="103" fillId="53" borderId="28" xfId="2" applyNumberFormat="1" applyFont="1" applyFill="1" applyBorder="1" applyAlignment="1">
      <alignment horizontal="center" vertical="center" wrapText="1"/>
    </xf>
    <xf numFmtId="0" fontId="103" fillId="53" borderId="31" xfId="2" applyFont="1" applyFill="1" applyBorder="1" applyAlignment="1">
      <alignment horizontal="center" vertical="center"/>
    </xf>
    <xf numFmtId="4" fontId="103" fillId="53" borderId="31" xfId="2" applyNumberFormat="1" applyFont="1" applyFill="1" applyBorder="1" applyAlignment="1">
      <alignment horizontal="center" vertical="center" wrapText="1"/>
    </xf>
    <xf numFmtId="4" fontId="104" fillId="53" borderId="31" xfId="2" applyNumberFormat="1" applyFont="1" applyFill="1" applyBorder="1" applyAlignment="1">
      <alignment horizontal="center" vertical="center" wrapText="1"/>
    </xf>
    <xf numFmtId="1" fontId="111" fillId="53" borderId="31" xfId="2" applyNumberFormat="1" applyFont="1" applyFill="1" applyBorder="1" applyAlignment="1">
      <alignment horizontal="center" vertical="center"/>
    </xf>
    <xf numFmtId="0" fontId="111" fillId="53" borderId="31" xfId="453" applyFont="1" applyFill="1" applyBorder="1" applyAlignment="1">
      <alignment horizontal="center" vertical="center" wrapText="1"/>
    </xf>
    <xf numFmtId="0" fontId="111" fillId="53" borderId="31" xfId="711" applyFont="1" applyFill="1" applyBorder="1" applyAlignment="1">
      <alignment horizontal="center" vertical="center" wrapText="1"/>
    </xf>
    <xf numFmtId="0" fontId="111" fillId="53" borderId="31" xfId="0" applyFont="1" applyFill="1" applyBorder="1" applyAlignment="1">
      <alignment horizontal="center" vertical="center" wrapText="1"/>
    </xf>
    <xf numFmtId="0" fontId="111" fillId="53" borderId="31" xfId="826" applyFont="1" applyFill="1" applyBorder="1" applyAlignment="1">
      <alignment horizontal="center" vertical="center" wrapText="1"/>
    </xf>
    <xf numFmtId="49" fontId="111" fillId="53" borderId="31" xfId="0" applyNumberFormat="1" applyFont="1" applyFill="1" applyBorder="1" applyAlignment="1">
      <alignment horizontal="center" vertical="center" wrapText="1"/>
    </xf>
    <xf numFmtId="0" fontId="111" fillId="53" borderId="32" xfId="830" applyNumberFormat="1" applyFont="1" applyFill="1" applyBorder="1" applyAlignment="1" applyProtection="1">
      <alignment horizontal="center" vertical="center" wrapText="1"/>
    </xf>
    <xf numFmtId="4" fontId="111" fillId="53" borderId="31" xfId="2" applyNumberFormat="1" applyFont="1" applyFill="1" applyBorder="1" applyAlignment="1">
      <alignment horizontal="center" vertical="center" wrapText="1"/>
    </xf>
    <xf numFmtId="4" fontId="111" fillId="53" borderId="31" xfId="0" applyNumberFormat="1" applyFont="1" applyFill="1" applyBorder="1" applyAlignment="1">
      <alignment horizontal="center" vertical="center" wrapText="1"/>
    </xf>
    <xf numFmtId="3" fontId="111" fillId="53" borderId="31" xfId="0" applyNumberFormat="1" applyFont="1" applyFill="1" applyBorder="1" applyAlignment="1">
      <alignment horizontal="center" vertical="center" wrapText="1"/>
    </xf>
    <xf numFmtId="0" fontId="116" fillId="53" borderId="31" xfId="2" applyFont="1" applyFill="1" applyBorder="1" applyAlignment="1">
      <alignment horizontal="center" vertical="center" wrapText="1"/>
    </xf>
    <xf numFmtId="0" fontId="111" fillId="53" borderId="31" xfId="712" applyFont="1" applyFill="1" applyBorder="1" applyAlignment="1">
      <alignment horizontal="center" vertical="center" wrapText="1"/>
    </xf>
    <xf numFmtId="0" fontId="111" fillId="53" borderId="31" xfId="10" applyNumberFormat="1" applyFont="1" applyFill="1" applyBorder="1" applyAlignment="1">
      <alignment horizontal="center" vertical="center" wrapText="1"/>
    </xf>
    <xf numFmtId="0" fontId="4" fillId="53" borderId="31" xfId="829" applyFont="1" applyFill="1" applyBorder="1" applyAlignment="1">
      <alignment horizontal="center" vertical="center" wrapText="1"/>
    </xf>
    <xf numFmtId="0" fontId="4" fillId="53" borderId="32" xfId="0" applyFont="1" applyFill="1" applyBorder="1" applyAlignment="1">
      <alignment horizontal="center" vertical="center" wrapText="1"/>
    </xf>
    <xf numFmtId="0" fontId="4" fillId="53" borderId="36" xfId="0" applyFont="1" applyFill="1" applyBorder="1" applyAlignment="1">
      <alignment horizontal="center" vertical="center" wrapText="1"/>
    </xf>
    <xf numFmtId="0" fontId="110" fillId="53" borderId="32" xfId="826" applyFont="1" applyFill="1" applyBorder="1" applyAlignment="1">
      <alignment horizontal="center" vertical="center" wrapText="1"/>
    </xf>
    <xf numFmtId="4" fontId="4" fillId="53" borderId="32" xfId="0" applyNumberFormat="1" applyFont="1" applyFill="1" applyBorder="1" applyAlignment="1">
      <alignment horizontal="center" vertical="center" wrapText="1"/>
    </xf>
    <xf numFmtId="4" fontId="4" fillId="53" borderId="38" xfId="2" applyNumberFormat="1" applyFont="1" applyFill="1" applyBorder="1" applyAlignment="1">
      <alignment horizontal="center" vertical="center"/>
    </xf>
    <xf numFmtId="0" fontId="4" fillId="53" borderId="32" xfId="2" applyFont="1" applyFill="1" applyBorder="1" applyAlignment="1">
      <alignment horizontal="center" vertical="center"/>
    </xf>
    <xf numFmtId="4" fontId="4" fillId="53" borderId="36" xfId="2" applyNumberFormat="1" applyFont="1" applyFill="1" applyBorder="1" applyAlignment="1">
      <alignment horizontal="center" vertical="center"/>
    </xf>
    <xf numFmtId="0" fontId="111" fillId="53" borderId="32" xfId="2" applyFont="1" applyFill="1" applyBorder="1" applyAlignment="1">
      <alignment horizontal="center" vertical="center" wrapText="1"/>
    </xf>
    <xf numFmtId="0" fontId="111" fillId="53" borderId="32" xfId="0" applyFont="1" applyFill="1" applyBorder="1" applyAlignment="1">
      <alignment horizontal="center" vertical="center" wrapText="1"/>
    </xf>
    <xf numFmtId="0" fontId="111" fillId="53" borderId="32" xfId="826" applyFont="1" applyFill="1" applyBorder="1" applyAlignment="1">
      <alignment horizontal="center" vertical="center" wrapText="1"/>
    </xf>
    <xf numFmtId="4" fontId="111" fillId="53" borderId="32" xfId="0" applyNumberFormat="1" applyFont="1" applyFill="1" applyBorder="1" applyAlignment="1">
      <alignment horizontal="center" vertical="center" wrapText="1"/>
    </xf>
    <xf numFmtId="4" fontId="111" fillId="53" borderId="38" xfId="2" applyNumberFormat="1" applyFont="1" applyFill="1" applyBorder="1" applyAlignment="1">
      <alignment horizontal="center" vertical="center"/>
    </xf>
    <xf numFmtId="0" fontId="111" fillId="53" borderId="32" xfId="2" applyFont="1" applyFill="1" applyBorder="1" applyAlignment="1">
      <alignment horizontal="center" vertical="center"/>
    </xf>
    <xf numFmtId="4" fontId="4" fillId="53" borderId="36" xfId="0" applyNumberFormat="1" applyFont="1" applyFill="1" applyBorder="1" applyAlignment="1">
      <alignment horizontal="center" vertical="center" wrapText="1"/>
    </xf>
    <xf numFmtId="4" fontId="4" fillId="53" borderId="38" xfId="0" applyNumberFormat="1" applyFont="1" applyFill="1" applyBorder="1" applyAlignment="1">
      <alignment horizontal="center" vertical="center" wrapText="1"/>
    </xf>
    <xf numFmtId="0" fontId="111" fillId="53" borderId="36" xfId="2" applyFont="1" applyFill="1" applyBorder="1" applyAlignment="1">
      <alignment horizontal="center" vertical="center" wrapText="1"/>
    </xf>
    <xf numFmtId="0" fontId="111" fillId="53" borderId="36" xfId="0" applyFont="1" applyFill="1" applyBorder="1" applyAlignment="1">
      <alignment horizontal="center" vertical="center" wrapText="1"/>
    </xf>
    <xf numFmtId="0" fontId="111" fillId="53" borderId="36" xfId="826" applyFont="1" applyFill="1" applyBorder="1" applyAlignment="1">
      <alignment horizontal="center" vertical="center" wrapText="1"/>
    </xf>
    <xf numFmtId="0" fontId="111" fillId="53" borderId="36" xfId="830" applyNumberFormat="1" applyFont="1" applyFill="1" applyBorder="1" applyAlignment="1" applyProtection="1">
      <alignment horizontal="center" vertical="center" wrapText="1"/>
    </xf>
    <xf numFmtId="4" fontId="111" fillId="53" borderId="36" xfId="0" applyNumberFormat="1" applyFont="1" applyFill="1" applyBorder="1" applyAlignment="1">
      <alignment horizontal="center" vertical="center" wrapText="1"/>
    </xf>
    <xf numFmtId="4" fontId="111" fillId="53" borderId="36" xfId="2" applyNumberFormat="1" applyFont="1" applyFill="1" applyBorder="1" applyAlignment="1">
      <alignment horizontal="center" vertical="center"/>
    </xf>
    <xf numFmtId="0" fontId="111" fillId="53" borderId="36" xfId="2" applyFont="1" applyFill="1" applyBorder="1" applyAlignment="1">
      <alignment horizontal="center" vertical="center"/>
    </xf>
    <xf numFmtId="0" fontId="103" fillId="53" borderId="36" xfId="2" applyFont="1" applyFill="1" applyBorder="1" applyAlignment="1">
      <alignment horizontal="center" vertical="center" wrapText="1"/>
    </xf>
    <xf numFmtId="0" fontId="110" fillId="53" borderId="36" xfId="826" applyFont="1" applyFill="1" applyBorder="1" applyAlignment="1">
      <alignment horizontal="center" vertical="center" wrapText="1"/>
    </xf>
    <xf numFmtId="0" fontId="4" fillId="53" borderId="36" xfId="830" applyNumberFormat="1" applyFont="1" applyFill="1" applyBorder="1" applyAlignment="1" applyProtection="1">
      <alignment horizontal="center" vertical="center" wrapText="1"/>
    </xf>
    <xf numFmtId="0" fontId="4" fillId="53" borderId="36" xfId="2" applyFont="1" applyFill="1" applyBorder="1" applyAlignment="1">
      <alignment horizontal="center" vertical="center"/>
    </xf>
    <xf numFmtId="0" fontId="4" fillId="53" borderId="36" xfId="832" applyFont="1" applyFill="1" applyBorder="1" applyAlignment="1">
      <alignment horizontal="center" vertical="center" wrapText="1"/>
    </xf>
    <xf numFmtId="0" fontId="4" fillId="53" borderId="37" xfId="283" applyNumberFormat="1" applyFont="1" applyFill="1" applyBorder="1" applyAlignment="1">
      <alignment horizontal="center" vertical="center" wrapText="1"/>
    </xf>
    <xf numFmtId="0" fontId="4" fillId="53" borderId="37" xfId="454" applyFont="1" applyFill="1" applyBorder="1" applyAlignment="1">
      <alignment horizontal="center" vertical="center" wrapText="1"/>
    </xf>
    <xf numFmtId="0" fontId="4" fillId="53" borderId="37" xfId="0" applyFont="1" applyFill="1" applyBorder="1" applyAlignment="1">
      <alignment horizontal="center" vertical="center" wrapText="1"/>
    </xf>
    <xf numFmtId="0" fontId="110" fillId="53" borderId="37" xfId="826" applyFont="1" applyFill="1" applyBorder="1" applyAlignment="1">
      <alignment horizontal="center" vertical="center" wrapText="1"/>
    </xf>
    <xf numFmtId="0" fontId="4" fillId="53" borderId="37" xfId="830" applyNumberFormat="1" applyFont="1" applyFill="1" applyBorder="1" applyAlignment="1" applyProtection="1">
      <alignment horizontal="center" vertical="center" wrapText="1"/>
    </xf>
    <xf numFmtId="4" fontId="4" fillId="53" borderId="37" xfId="0" applyNumberFormat="1" applyFont="1" applyFill="1" applyBorder="1" applyAlignment="1">
      <alignment horizontal="center" vertical="center" wrapText="1"/>
    </xf>
    <xf numFmtId="4" fontId="4" fillId="53" borderId="37" xfId="2" applyNumberFormat="1" applyFont="1" applyFill="1" applyBorder="1" applyAlignment="1">
      <alignment horizontal="center" vertical="center"/>
    </xf>
    <xf numFmtId="0" fontId="4" fillId="53" borderId="37" xfId="2" applyFont="1" applyFill="1" applyBorder="1" applyAlignment="1">
      <alignment horizontal="center" vertical="center"/>
    </xf>
    <xf numFmtId="0" fontId="111" fillId="53" borderId="37" xfId="2" applyFont="1" applyFill="1" applyBorder="1" applyAlignment="1">
      <alignment horizontal="center" vertical="center" wrapText="1"/>
    </xf>
    <xf numFmtId="0" fontId="111" fillId="53" borderId="37" xfId="0" applyFont="1" applyFill="1" applyBorder="1" applyAlignment="1">
      <alignment horizontal="center" vertical="center" wrapText="1"/>
    </xf>
    <xf numFmtId="0" fontId="111" fillId="53" borderId="37" xfId="826" applyFont="1" applyFill="1" applyBorder="1" applyAlignment="1">
      <alignment horizontal="center" vertical="center" wrapText="1"/>
    </xf>
    <xf numFmtId="0" fontId="111" fillId="53" borderId="37" xfId="830" applyNumberFormat="1" applyFont="1" applyFill="1" applyBorder="1" applyAlignment="1" applyProtection="1">
      <alignment horizontal="center" vertical="center" wrapText="1"/>
    </xf>
    <xf numFmtId="4" fontId="111" fillId="53" borderId="37" xfId="0" applyNumberFormat="1" applyFont="1" applyFill="1" applyBorder="1" applyAlignment="1">
      <alignment horizontal="center" vertical="center" wrapText="1"/>
    </xf>
    <xf numFmtId="0" fontId="111" fillId="53" borderId="37" xfId="2" applyFont="1" applyFill="1" applyBorder="1" applyAlignment="1">
      <alignment horizontal="center" vertical="center"/>
    </xf>
    <xf numFmtId="4" fontId="111" fillId="53" borderId="37" xfId="2" applyNumberFormat="1" applyFont="1" applyFill="1" applyBorder="1" applyAlignment="1">
      <alignment horizontal="center" vertical="center"/>
    </xf>
    <xf numFmtId="0" fontId="103" fillId="53" borderId="37" xfId="2" applyFont="1" applyFill="1" applyBorder="1" applyAlignment="1">
      <alignment horizontal="center" vertical="center" wrapText="1"/>
    </xf>
    <xf numFmtId="49" fontId="103" fillId="53" borderId="37" xfId="454" applyNumberFormat="1" applyFont="1" applyFill="1" applyBorder="1" applyAlignment="1">
      <alignment horizontal="center" vertical="center" wrapText="1"/>
    </xf>
    <xf numFmtId="0" fontId="103" fillId="53" borderId="37" xfId="454" applyFont="1" applyFill="1" applyBorder="1" applyAlignment="1">
      <alignment horizontal="center" vertical="center" wrapText="1"/>
    </xf>
    <xf numFmtId="4" fontId="111" fillId="53" borderId="38" xfId="0" applyNumberFormat="1" applyFont="1" applyFill="1" applyBorder="1" applyAlignment="1">
      <alignment horizontal="center" vertical="center" wrapText="1"/>
    </xf>
    <xf numFmtId="49" fontId="111" fillId="53" borderId="37" xfId="454" applyNumberFormat="1" applyFont="1" applyFill="1" applyBorder="1" applyAlignment="1">
      <alignment horizontal="center" vertical="center" wrapText="1"/>
    </xf>
    <xf numFmtId="0" fontId="111" fillId="53" borderId="37" xfId="454" applyFont="1" applyFill="1" applyBorder="1" applyAlignment="1">
      <alignment horizontal="center" vertical="center" wrapText="1"/>
    </xf>
    <xf numFmtId="0" fontId="111" fillId="53" borderId="0" xfId="2" applyFont="1" applyFill="1"/>
    <xf numFmtId="0" fontId="4" fillId="53" borderId="40" xfId="2" applyFont="1" applyFill="1" applyBorder="1" applyAlignment="1">
      <alignment horizontal="center" vertical="center" wrapText="1"/>
    </xf>
    <xf numFmtId="0" fontId="4" fillId="53" borderId="40" xfId="830" applyFont="1" applyFill="1" applyBorder="1" applyAlignment="1">
      <alignment horizontal="center" vertical="center" wrapText="1"/>
    </xf>
    <xf numFmtId="0" fontId="4" fillId="53" borderId="40" xfId="833" applyFont="1" applyFill="1" applyBorder="1" applyAlignment="1">
      <alignment horizontal="center" vertical="center" wrapText="1"/>
    </xf>
    <xf numFmtId="0" fontId="4" fillId="53" borderId="40" xfId="2" applyFont="1" applyFill="1" applyBorder="1" applyAlignment="1">
      <alignment horizontal="center"/>
    </xf>
    <xf numFmtId="0" fontId="4" fillId="53" borderId="40" xfId="831" applyFont="1" applyFill="1" applyBorder="1" applyAlignment="1">
      <alignment horizontal="center" vertical="center" wrapText="1"/>
    </xf>
    <xf numFmtId="49" fontId="4" fillId="53" borderId="40" xfId="0" applyNumberFormat="1" applyFont="1" applyFill="1" applyBorder="1" applyAlignment="1">
      <alignment horizontal="center" vertical="center" wrapText="1"/>
    </xf>
    <xf numFmtId="4" fontId="4" fillId="53" borderId="40" xfId="2" applyNumberFormat="1" applyFont="1" applyFill="1" applyBorder="1" applyAlignment="1">
      <alignment horizontal="center" vertical="center" wrapText="1"/>
    </xf>
    <xf numFmtId="3" fontId="4" fillId="53" borderId="40" xfId="2" applyNumberFormat="1" applyFont="1" applyFill="1" applyBorder="1" applyAlignment="1">
      <alignment horizontal="center" vertical="center" wrapText="1"/>
    </xf>
    <xf numFmtId="0" fontId="4" fillId="53" borderId="40" xfId="2" applyNumberFormat="1" applyFont="1" applyFill="1" applyBorder="1" applyAlignment="1">
      <alignment horizontal="center" vertical="center" wrapText="1"/>
    </xf>
    <xf numFmtId="4" fontId="4" fillId="53" borderId="41" xfId="2" applyNumberFormat="1" applyFont="1" applyFill="1" applyBorder="1" applyAlignment="1">
      <alignment horizontal="center" vertical="center" wrapText="1"/>
    </xf>
    <xf numFmtId="3" fontId="4" fillId="53" borderId="41" xfId="2" applyNumberFormat="1" applyFont="1" applyFill="1" applyBorder="1" applyAlignment="1">
      <alignment horizontal="center" vertical="center" wrapText="1"/>
    </xf>
    <xf numFmtId="0" fontId="4" fillId="53" borderId="40" xfId="454" applyFont="1" applyFill="1" applyBorder="1" applyAlignment="1">
      <alignment horizontal="center" vertical="center" wrapText="1"/>
    </xf>
    <xf numFmtId="0" fontId="4" fillId="53" borderId="45" xfId="0" applyFont="1" applyFill="1" applyBorder="1" applyAlignment="1">
      <alignment horizontal="center" vertical="center"/>
    </xf>
    <xf numFmtId="0" fontId="4" fillId="53" borderId="61" xfId="456" applyFont="1" applyFill="1" applyBorder="1" applyAlignment="1">
      <alignment horizontal="center" vertical="center" wrapText="1"/>
    </xf>
    <xf numFmtId="2" fontId="103" fillId="53" borderId="61" xfId="456" applyNumberFormat="1" applyFont="1" applyFill="1" applyBorder="1" applyAlignment="1">
      <alignment horizontal="center" vertical="center" wrapText="1"/>
    </xf>
    <xf numFmtId="0" fontId="103" fillId="53" borderId="45" xfId="452" applyFont="1" applyFill="1" applyBorder="1" applyAlignment="1">
      <alignment horizontal="center" vertical="center" wrapText="1"/>
    </xf>
    <xf numFmtId="0" fontId="4" fillId="53" borderId="59" xfId="456" applyFont="1" applyFill="1" applyBorder="1" applyAlignment="1">
      <alignment horizontal="center" vertical="center" wrapText="1"/>
    </xf>
    <xf numFmtId="0" fontId="4" fillId="53" borderId="45" xfId="0" applyFont="1" applyFill="1" applyBorder="1"/>
    <xf numFmtId="0" fontId="4" fillId="53" borderId="101" xfId="0" applyFont="1" applyFill="1" applyBorder="1" applyAlignment="1">
      <alignment horizontal="center" vertical="center" wrapText="1"/>
    </xf>
    <xf numFmtId="4" fontId="103" fillId="53" borderId="45" xfId="0" applyNumberFormat="1" applyFont="1" applyFill="1" applyBorder="1" applyAlignment="1">
      <alignment horizontal="center" vertical="center" wrapText="1"/>
    </xf>
    <xf numFmtId="4" fontId="4" fillId="53" borderId="45" xfId="0" applyNumberFormat="1" applyFont="1" applyFill="1" applyBorder="1" applyAlignment="1">
      <alignment horizontal="center" vertical="center"/>
    </xf>
    <xf numFmtId="49" fontId="4" fillId="53" borderId="32" xfId="10" applyNumberFormat="1" applyFont="1" applyFill="1" applyBorder="1" applyAlignment="1">
      <alignment horizontal="center" vertical="center" wrapText="1"/>
    </xf>
    <xf numFmtId="0" fontId="4" fillId="53" borderId="32" xfId="2" applyNumberFormat="1" applyFont="1" applyFill="1" applyBorder="1" applyAlignment="1">
      <alignment horizontal="center" vertical="center" wrapText="1"/>
    </xf>
    <xf numFmtId="0" fontId="4" fillId="53" borderId="69" xfId="456" applyFont="1" applyFill="1" applyBorder="1" applyAlignment="1">
      <alignment horizontal="center" vertical="center" wrapText="1"/>
    </xf>
    <xf numFmtId="2" fontId="103" fillId="53" borderId="69" xfId="456" applyNumberFormat="1" applyFont="1" applyFill="1" applyBorder="1" applyAlignment="1">
      <alignment horizontal="center" vertical="center" wrapText="1"/>
    </xf>
    <xf numFmtId="0" fontId="4" fillId="53" borderId="69" xfId="0" applyNumberFormat="1" applyFont="1" applyFill="1" applyBorder="1" applyAlignment="1">
      <alignment horizontal="center" vertical="center" wrapText="1"/>
    </xf>
    <xf numFmtId="0" fontId="4" fillId="53" borderId="69" xfId="0" applyFont="1" applyFill="1" applyBorder="1" applyAlignment="1">
      <alignment horizontal="center" vertical="center" wrapText="1"/>
    </xf>
    <xf numFmtId="0" fontId="4" fillId="53" borderId="69" xfId="0" applyFont="1" applyFill="1" applyBorder="1"/>
    <xf numFmtId="0" fontId="4" fillId="53" borderId="69" xfId="382" applyFont="1" applyFill="1" applyBorder="1" applyAlignment="1">
      <alignment horizontal="center" vertical="center" wrapText="1"/>
    </xf>
    <xf numFmtId="4" fontId="4" fillId="53" borderId="69" xfId="0" applyNumberFormat="1" applyFont="1" applyFill="1" applyBorder="1" applyAlignment="1">
      <alignment horizontal="center" vertical="center"/>
    </xf>
    <xf numFmtId="0" fontId="4" fillId="53" borderId="45" xfId="0" applyNumberFormat="1" applyFont="1" applyFill="1" applyBorder="1" applyAlignment="1">
      <alignment horizontal="center" vertical="center" wrapText="1"/>
    </xf>
    <xf numFmtId="2" fontId="103" fillId="53" borderId="101" xfId="456" applyNumberFormat="1" applyFont="1" applyFill="1" applyBorder="1" applyAlignment="1">
      <alignment horizontal="center" vertical="center" wrapText="1"/>
    </xf>
    <xf numFmtId="0" fontId="4" fillId="53" borderId="101" xfId="456" applyFont="1" applyFill="1" applyBorder="1" applyAlignment="1">
      <alignment horizontal="center" vertical="center" wrapText="1"/>
    </xf>
    <xf numFmtId="0" fontId="4" fillId="53" borderId="101" xfId="0" applyNumberFormat="1" applyFont="1" applyFill="1" applyBorder="1" applyAlignment="1">
      <alignment horizontal="center" vertical="center" wrapText="1"/>
    </xf>
    <xf numFmtId="0" fontId="103" fillId="53" borderId="101" xfId="452" applyFont="1" applyFill="1" applyBorder="1" applyAlignment="1">
      <alignment horizontal="center" vertical="center" wrapText="1"/>
    </xf>
    <xf numFmtId="0" fontId="4" fillId="53" borderId="101" xfId="0" applyFont="1" applyFill="1" applyBorder="1"/>
    <xf numFmtId="0" fontId="4" fillId="53" borderId="101" xfId="382" applyFont="1" applyFill="1" applyBorder="1" applyAlignment="1">
      <alignment horizontal="center" vertical="center" wrapText="1"/>
    </xf>
    <xf numFmtId="0" fontId="4" fillId="53" borderId="101" xfId="0" applyFont="1" applyFill="1" applyBorder="1" applyAlignment="1">
      <alignment horizontal="center" vertical="center"/>
    </xf>
    <xf numFmtId="4" fontId="103" fillId="53" borderId="101" xfId="0" applyNumberFormat="1" applyFont="1" applyFill="1" applyBorder="1" applyAlignment="1">
      <alignment horizontal="center" vertical="center" wrapText="1"/>
    </xf>
    <xf numFmtId="4" fontId="4" fillId="53" borderId="101" xfId="0" applyNumberFormat="1" applyFont="1" applyFill="1" applyBorder="1" applyAlignment="1">
      <alignment horizontal="center" vertical="center"/>
    </xf>
    <xf numFmtId="49" fontId="4" fillId="53" borderId="101" xfId="10" applyNumberFormat="1" applyFont="1" applyFill="1" applyBorder="1" applyAlignment="1">
      <alignment horizontal="center" vertical="center" wrapText="1"/>
    </xf>
    <xf numFmtId="0" fontId="4" fillId="53" borderId="101" xfId="2" applyNumberFormat="1" applyFont="1" applyFill="1" applyBorder="1" applyAlignment="1">
      <alignment horizontal="center" vertical="center" wrapText="1"/>
    </xf>
    <xf numFmtId="0" fontId="110" fillId="53" borderId="115" xfId="0" applyFont="1" applyFill="1" applyBorder="1" applyAlignment="1">
      <alignment horizontal="center" vertical="center"/>
    </xf>
    <xf numFmtId="0" fontId="110" fillId="53" borderId="101" xfId="0" applyFont="1" applyFill="1" applyBorder="1" applyAlignment="1">
      <alignment horizontal="center" vertical="center" wrapText="1"/>
    </xf>
    <xf numFmtId="0" fontId="110" fillId="53" borderId="101" xfId="0" applyFont="1" applyFill="1" applyBorder="1" applyAlignment="1">
      <alignment horizontal="center" vertical="center"/>
    </xf>
    <xf numFmtId="4" fontId="110" fillId="53" borderId="101" xfId="0" applyNumberFormat="1" applyFont="1" applyFill="1" applyBorder="1" applyAlignment="1">
      <alignment horizontal="center" vertical="center" wrapText="1"/>
    </xf>
    <xf numFmtId="0" fontId="4" fillId="53" borderId="119" xfId="0" applyFont="1" applyFill="1" applyBorder="1"/>
    <xf numFmtId="0" fontId="4" fillId="53" borderId="120" xfId="0" applyFont="1" applyFill="1" applyBorder="1" applyAlignment="1">
      <alignment horizontal="center" vertical="center" wrapText="1"/>
    </xf>
    <xf numFmtId="2" fontId="103" fillId="53" borderId="119" xfId="0" applyNumberFormat="1" applyFont="1" applyFill="1" applyBorder="1" applyAlignment="1">
      <alignment horizontal="center" vertical="center" wrapText="1"/>
    </xf>
    <xf numFmtId="0" fontId="4" fillId="53" borderId="119" xfId="0" applyFont="1" applyFill="1" applyBorder="1" applyAlignment="1">
      <alignment horizontal="center" vertical="center"/>
    </xf>
    <xf numFmtId="0" fontId="103" fillId="53" borderId="119" xfId="452" applyFont="1" applyFill="1" applyBorder="1" applyAlignment="1">
      <alignment horizontal="center" vertical="center" wrapText="1"/>
    </xf>
    <xf numFmtId="0" fontId="4" fillId="53" borderId="119" xfId="382" applyFont="1" applyFill="1" applyBorder="1" applyAlignment="1">
      <alignment horizontal="center" vertical="center" wrapText="1"/>
    </xf>
    <xf numFmtId="4" fontId="4" fillId="53" borderId="119" xfId="0" applyNumberFormat="1" applyFont="1" applyFill="1" applyBorder="1" applyAlignment="1">
      <alignment horizontal="center" vertical="center"/>
    </xf>
    <xf numFmtId="49" fontId="4" fillId="53" borderId="1" xfId="10" applyNumberFormat="1" applyFont="1" applyFill="1" applyBorder="1" applyAlignment="1">
      <alignment horizontal="center" vertical="center" wrapText="1"/>
    </xf>
    <xf numFmtId="4" fontId="103" fillId="53" borderId="1" xfId="2" applyNumberFormat="1" applyFont="1" applyFill="1" applyBorder="1" applyAlignment="1">
      <alignment horizontal="center" vertical="center" wrapText="1"/>
    </xf>
    <xf numFmtId="0" fontId="103" fillId="53" borderId="25" xfId="2" applyFont="1" applyFill="1" applyBorder="1" applyAlignment="1">
      <alignment horizontal="center" vertical="center" wrapText="1"/>
    </xf>
    <xf numFmtId="0" fontId="4" fillId="53" borderId="32" xfId="2" applyFont="1" applyFill="1" applyBorder="1" applyAlignment="1">
      <alignment horizontal="center" vertical="center" wrapText="1"/>
    </xf>
    <xf numFmtId="49" fontId="4" fillId="53" borderId="34" xfId="10" applyNumberFormat="1" applyFont="1" applyFill="1" applyBorder="1" applyAlignment="1">
      <alignment horizontal="center" vertical="center" wrapText="1"/>
    </xf>
    <xf numFmtId="49" fontId="4" fillId="53" borderId="34" xfId="557" applyNumberFormat="1" applyFont="1" applyFill="1" applyBorder="1" applyAlignment="1">
      <alignment horizontal="center" vertical="center" wrapText="1"/>
    </xf>
    <xf numFmtId="0" fontId="4" fillId="53" borderId="38" xfId="2" applyNumberFormat="1" applyFont="1" applyFill="1" applyBorder="1" applyAlignment="1">
      <alignment horizontal="center" vertical="center" wrapText="1"/>
    </xf>
    <xf numFmtId="1" fontId="4" fillId="53" borderId="32" xfId="0" applyNumberFormat="1" applyFont="1" applyFill="1" applyBorder="1" applyAlignment="1">
      <alignment horizontal="center" vertical="center"/>
    </xf>
    <xf numFmtId="0" fontId="4" fillId="53" borderId="34" xfId="557" applyFont="1" applyFill="1" applyBorder="1" applyAlignment="1">
      <alignment horizontal="center" vertical="center" wrapText="1"/>
    </xf>
    <xf numFmtId="0" fontId="4" fillId="53" borderId="32" xfId="10" applyFont="1" applyFill="1" applyBorder="1" applyAlignment="1">
      <alignment horizontal="center" vertical="center" wrapText="1"/>
    </xf>
    <xf numFmtId="4" fontId="4" fillId="53" borderId="32" xfId="2" applyNumberFormat="1" applyFont="1" applyFill="1" applyBorder="1" applyAlignment="1">
      <alignment horizontal="center" vertical="center" wrapText="1"/>
    </xf>
    <xf numFmtId="0" fontId="111" fillId="53" borderId="25" xfId="2" applyFont="1" applyFill="1" applyBorder="1" applyAlignment="1">
      <alignment horizontal="center" vertical="center" wrapText="1"/>
    </xf>
    <xf numFmtId="0" fontId="111" fillId="53" borderId="35" xfId="2" applyFont="1" applyFill="1" applyBorder="1" applyAlignment="1">
      <alignment horizontal="center" vertical="center" wrapText="1"/>
    </xf>
    <xf numFmtId="0" fontId="111" fillId="53" borderId="35" xfId="0" applyFont="1" applyFill="1" applyBorder="1" applyAlignment="1">
      <alignment horizontal="center" vertical="center" wrapText="1"/>
    </xf>
    <xf numFmtId="0" fontId="111" fillId="53" borderId="35" xfId="2" applyNumberFormat="1" applyFont="1" applyFill="1" applyBorder="1" applyAlignment="1">
      <alignment horizontal="center" vertical="center" wrapText="1"/>
    </xf>
    <xf numFmtId="0" fontId="111" fillId="53" borderId="35" xfId="10" applyFont="1" applyFill="1" applyBorder="1" applyAlignment="1">
      <alignment horizontal="center" vertical="center" wrapText="1"/>
    </xf>
    <xf numFmtId="1" fontId="111" fillId="53" borderId="35" xfId="0" applyNumberFormat="1" applyFont="1" applyFill="1" applyBorder="1" applyAlignment="1">
      <alignment horizontal="center" vertical="center" wrapText="1"/>
    </xf>
    <xf numFmtId="0" fontId="111" fillId="53" borderId="35" xfId="826" applyFont="1" applyFill="1" applyBorder="1" applyAlignment="1">
      <alignment horizontal="center" vertical="center" wrapText="1"/>
    </xf>
    <xf numFmtId="0" fontId="111" fillId="53" borderId="35" xfId="830" applyNumberFormat="1" applyFont="1" applyFill="1" applyBorder="1" applyAlignment="1" applyProtection="1">
      <alignment horizontal="center" vertical="center" wrapText="1"/>
    </xf>
    <xf numFmtId="4" fontId="111" fillId="53" borderId="35" xfId="0" applyNumberFormat="1" applyFont="1" applyFill="1" applyBorder="1" applyAlignment="1">
      <alignment horizontal="center" vertical="center" wrapText="1"/>
    </xf>
    <xf numFmtId="4" fontId="111" fillId="53" borderId="3" xfId="12" quotePrefix="1" applyNumberFormat="1" applyFont="1" applyFill="1" applyAlignment="1" applyProtection="1">
      <alignment horizontal="center" vertical="center"/>
      <protection locked="0"/>
    </xf>
    <xf numFmtId="4" fontId="111" fillId="53" borderId="34" xfId="0" applyNumberFormat="1" applyFont="1" applyFill="1" applyBorder="1" applyAlignment="1">
      <alignment horizontal="center" vertical="center" wrapText="1"/>
    </xf>
    <xf numFmtId="0" fontId="111" fillId="53" borderId="34" xfId="0" applyFont="1" applyFill="1" applyBorder="1" applyAlignment="1">
      <alignment horizontal="center" vertical="center" wrapText="1"/>
    </xf>
    <xf numFmtId="0" fontId="111" fillId="53" borderId="35" xfId="827" applyFont="1" applyFill="1" applyBorder="1" applyAlignment="1">
      <alignment horizontal="center" vertical="center" wrapText="1"/>
    </xf>
    <xf numFmtId="0" fontId="111" fillId="53" borderId="25" xfId="452" applyFont="1" applyFill="1" applyBorder="1" applyAlignment="1">
      <alignment horizontal="center" vertical="center" wrapText="1"/>
    </xf>
    <xf numFmtId="0" fontId="111" fillId="53" borderId="45" xfId="452" applyFont="1" applyFill="1" applyBorder="1" applyAlignment="1">
      <alignment horizontal="center" vertical="center" wrapText="1"/>
    </xf>
    <xf numFmtId="0" fontId="111" fillId="53" borderId="45" xfId="452" applyNumberFormat="1" applyFont="1" applyFill="1" applyBorder="1" applyAlignment="1">
      <alignment horizontal="center" vertical="center" wrapText="1"/>
    </xf>
    <xf numFmtId="0" fontId="111" fillId="53" borderId="45" xfId="10" applyFont="1" applyFill="1" applyBorder="1" applyAlignment="1">
      <alignment horizontal="center" vertical="center" wrapText="1"/>
    </xf>
    <xf numFmtId="1" fontId="111" fillId="53" borderId="45" xfId="0" applyNumberFormat="1" applyFont="1" applyFill="1" applyBorder="1" applyAlignment="1">
      <alignment horizontal="center" vertical="center" wrapText="1"/>
    </xf>
    <xf numFmtId="0" fontId="111" fillId="53" borderId="45" xfId="826" applyFont="1" applyFill="1" applyBorder="1" applyAlignment="1">
      <alignment horizontal="center" vertical="center" wrapText="1"/>
    </xf>
    <xf numFmtId="0" fontId="111" fillId="53" borderId="45" xfId="830" applyNumberFormat="1" applyFont="1" applyFill="1" applyBorder="1" applyAlignment="1" applyProtection="1">
      <alignment horizontal="center" vertical="center" wrapText="1"/>
    </xf>
    <xf numFmtId="4" fontId="111" fillId="53" borderId="45" xfId="0" applyNumberFormat="1" applyFont="1" applyFill="1" applyBorder="1" applyAlignment="1">
      <alignment horizontal="center" vertical="center" wrapText="1"/>
    </xf>
    <xf numFmtId="4" fontId="111" fillId="53" borderId="45" xfId="0" applyNumberFormat="1" applyFont="1" applyFill="1" applyBorder="1" applyAlignment="1">
      <alignment horizontal="center" vertical="center"/>
    </xf>
    <xf numFmtId="0" fontId="111" fillId="53" borderId="45" xfId="827" applyFont="1" applyFill="1" applyBorder="1" applyAlignment="1">
      <alignment horizontal="center" vertical="center" wrapText="1"/>
    </xf>
    <xf numFmtId="0" fontId="4" fillId="53" borderId="45" xfId="10" applyFont="1" applyFill="1" applyBorder="1" applyAlignment="1">
      <alignment horizontal="center" vertical="center" wrapText="1"/>
    </xf>
    <xf numFmtId="0" fontId="111" fillId="53" borderId="34" xfId="827" applyFont="1" applyFill="1" applyBorder="1" applyAlignment="1">
      <alignment horizontal="center" vertical="center" wrapText="1"/>
    </xf>
    <xf numFmtId="0" fontId="111" fillId="53" borderId="35" xfId="0" applyNumberFormat="1" applyFont="1" applyFill="1" applyBorder="1" applyAlignment="1">
      <alignment horizontal="center" vertical="center" wrapText="1"/>
    </xf>
    <xf numFmtId="0" fontId="111" fillId="53" borderId="45" xfId="0" applyNumberFormat="1" applyFont="1" applyFill="1" applyBorder="1" applyAlignment="1">
      <alignment horizontal="center" vertical="center" wrapText="1"/>
    </xf>
    <xf numFmtId="0" fontId="4" fillId="53" borderId="1" xfId="0" applyFont="1" applyFill="1" applyBorder="1" applyAlignment="1">
      <alignment horizontal="center" vertical="center" wrapText="1"/>
    </xf>
    <xf numFmtId="0" fontId="4" fillId="53" borderId="1" xfId="2" applyNumberFormat="1" applyFont="1" applyFill="1" applyBorder="1" applyAlignment="1">
      <alignment horizontal="center" vertical="center" wrapText="1"/>
    </xf>
    <xf numFmtId="0" fontId="110" fillId="53" borderId="1" xfId="10" applyFont="1" applyFill="1" applyBorder="1" applyAlignment="1">
      <alignment horizontal="center" vertical="center" wrapText="1"/>
    </xf>
    <xf numFmtId="1" fontId="4" fillId="53" borderId="1" xfId="0" applyNumberFormat="1" applyFont="1" applyFill="1" applyBorder="1" applyAlignment="1">
      <alignment horizontal="center" vertical="center" wrapText="1"/>
    </xf>
    <xf numFmtId="0" fontId="4" fillId="53" borderId="40" xfId="0" applyFont="1" applyFill="1" applyBorder="1" applyAlignment="1">
      <alignment horizontal="center" vertical="center" wrapText="1"/>
    </xf>
    <xf numFmtId="4" fontId="4" fillId="53" borderId="1" xfId="12" applyNumberFormat="1" applyFont="1" applyFill="1" applyBorder="1" applyAlignment="1" applyProtection="1">
      <alignment horizontal="center" vertical="center" wrapText="1"/>
      <protection locked="0"/>
    </xf>
    <xf numFmtId="4" fontId="4" fillId="53" borderId="1" xfId="2" applyNumberFormat="1" applyFont="1" applyFill="1" applyBorder="1" applyAlignment="1">
      <alignment horizontal="center" vertical="center" wrapText="1"/>
    </xf>
    <xf numFmtId="3" fontId="4" fillId="53" borderId="30" xfId="0" applyNumberFormat="1" applyFont="1" applyFill="1" applyBorder="1" applyAlignment="1">
      <alignment horizontal="center" vertical="center" wrapText="1"/>
    </xf>
    <xf numFmtId="0" fontId="4" fillId="53" borderId="1" xfId="0" applyNumberFormat="1" applyFont="1" applyFill="1" applyBorder="1" applyAlignment="1">
      <alignment horizontal="center" vertical="center" wrapText="1"/>
    </xf>
    <xf numFmtId="4" fontId="103" fillId="53" borderId="1" xfId="12" applyNumberFormat="1" applyFont="1" applyFill="1" applyBorder="1" applyAlignment="1" applyProtection="1">
      <alignment horizontal="center" vertical="center" wrapText="1"/>
      <protection locked="0"/>
    </xf>
    <xf numFmtId="0" fontId="110" fillId="53" borderId="32" xfId="0" applyFont="1" applyFill="1" applyBorder="1" applyAlignment="1">
      <alignment horizontal="center" vertical="center" wrapText="1"/>
    </xf>
    <xf numFmtId="0" fontId="111" fillId="53" borderId="1" xfId="0" applyFont="1" applyFill="1" applyBorder="1" applyAlignment="1">
      <alignment horizontal="center" vertical="center" wrapText="1"/>
    </xf>
    <xf numFmtId="0" fontId="111" fillId="53" borderId="1" xfId="2" applyNumberFormat="1" applyFont="1" applyFill="1" applyBorder="1" applyAlignment="1">
      <alignment horizontal="center" vertical="center" wrapText="1"/>
    </xf>
    <xf numFmtId="0" fontId="111" fillId="53" borderId="1" xfId="10" applyFont="1" applyFill="1" applyBorder="1" applyAlignment="1">
      <alignment horizontal="center" vertical="center" wrapText="1"/>
    </xf>
    <xf numFmtId="1" fontId="111" fillId="53" borderId="1" xfId="0" applyNumberFormat="1" applyFont="1" applyFill="1" applyBorder="1" applyAlignment="1">
      <alignment horizontal="center" vertical="center" wrapText="1"/>
    </xf>
    <xf numFmtId="0" fontId="111" fillId="53" borderId="27" xfId="0" applyFont="1" applyFill="1" applyBorder="1" applyAlignment="1">
      <alignment horizontal="center" vertical="center" wrapText="1"/>
    </xf>
    <xf numFmtId="4" fontId="111" fillId="53" borderId="1" xfId="12" applyNumberFormat="1" applyFont="1" applyFill="1" applyBorder="1" applyAlignment="1" applyProtection="1">
      <alignment horizontal="center" vertical="center" wrapText="1"/>
      <protection locked="0"/>
    </xf>
    <xf numFmtId="4" fontId="111" fillId="53" borderId="1" xfId="2" applyNumberFormat="1" applyFont="1" applyFill="1" applyBorder="1" applyAlignment="1">
      <alignment horizontal="center" vertical="center" wrapText="1"/>
    </xf>
    <xf numFmtId="3" fontId="111" fillId="53" borderId="30" xfId="0" applyNumberFormat="1" applyFont="1" applyFill="1" applyBorder="1" applyAlignment="1">
      <alignment horizontal="center" vertical="center" wrapText="1"/>
    </xf>
    <xf numFmtId="0" fontId="4" fillId="53" borderId="25" xfId="452" applyFont="1" applyFill="1" applyBorder="1" applyAlignment="1">
      <alignment horizontal="center" vertical="center" wrapText="1"/>
    </xf>
    <xf numFmtId="0" fontId="4" fillId="53" borderId="101" xfId="452" applyFont="1" applyFill="1" applyBorder="1" applyAlignment="1">
      <alignment horizontal="center" vertical="center" wrapText="1"/>
    </xf>
    <xf numFmtId="0" fontId="4" fillId="53" borderId="101" xfId="5737" applyFont="1" applyFill="1" applyBorder="1" applyAlignment="1">
      <alignment horizontal="center" vertical="center" wrapText="1"/>
    </xf>
    <xf numFmtId="0" fontId="4" fillId="53" borderId="101" xfId="452" applyNumberFormat="1" applyFont="1" applyFill="1" applyBorder="1" applyAlignment="1">
      <alignment horizontal="center" vertical="center" wrapText="1"/>
    </xf>
    <xf numFmtId="0" fontId="4" fillId="53" borderId="101" xfId="10" applyFont="1" applyFill="1" applyBorder="1" applyAlignment="1">
      <alignment horizontal="center" vertical="center" wrapText="1"/>
    </xf>
    <xf numFmtId="1" fontId="4" fillId="53" borderId="101" xfId="5737" applyNumberFormat="1" applyFont="1" applyFill="1" applyBorder="1" applyAlignment="1">
      <alignment horizontal="center" vertical="center" wrapText="1"/>
    </xf>
    <xf numFmtId="0" fontId="4" fillId="53" borderId="101" xfId="826" applyFont="1" applyFill="1" applyBorder="1" applyAlignment="1">
      <alignment horizontal="center" vertical="center" wrapText="1"/>
    </xf>
    <xf numFmtId="0" fontId="4" fillId="53" borderId="97" xfId="5737" applyFont="1" applyFill="1" applyBorder="1" applyAlignment="1">
      <alignment horizontal="center" vertical="center" wrapText="1"/>
    </xf>
    <xf numFmtId="4" fontId="4" fillId="53" borderId="101" xfId="4186" applyNumberFormat="1" applyFont="1" applyFill="1" applyBorder="1" applyAlignment="1" applyProtection="1">
      <alignment horizontal="center" vertical="center" wrapText="1"/>
      <protection locked="0"/>
    </xf>
    <xf numFmtId="4" fontId="4" fillId="53" borderId="101" xfId="452" applyNumberFormat="1" applyFont="1" applyFill="1" applyBorder="1" applyAlignment="1">
      <alignment horizontal="center" vertical="center" wrapText="1"/>
    </xf>
    <xf numFmtId="3" fontId="4" fillId="53" borderId="101" xfId="5737" applyNumberFormat="1" applyFont="1" applyFill="1" applyBorder="1" applyAlignment="1">
      <alignment horizontal="center" vertical="center" wrapText="1"/>
    </xf>
    <xf numFmtId="4" fontId="110" fillId="53" borderId="1" xfId="12" applyNumberFormat="1" applyFont="1" applyFill="1" applyBorder="1" applyAlignment="1" applyProtection="1">
      <alignment horizontal="center" vertical="center" wrapText="1"/>
      <protection locked="0"/>
    </xf>
    <xf numFmtId="4" fontId="110" fillId="53" borderId="1" xfId="2" applyNumberFormat="1" applyFont="1" applyFill="1" applyBorder="1" applyAlignment="1">
      <alignment horizontal="center" vertical="center" wrapText="1"/>
    </xf>
    <xf numFmtId="0" fontId="110" fillId="53" borderId="1" xfId="2" applyFont="1" applyFill="1" applyBorder="1" applyAlignment="1">
      <alignment horizontal="center" vertical="center" wrapText="1"/>
    </xf>
    <xf numFmtId="0" fontId="103" fillId="53" borderId="1" xfId="0" applyFont="1" applyFill="1" applyBorder="1" applyAlignment="1">
      <alignment horizontal="center" vertical="center" wrapText="1"/>
    </xf>
    <xf numFmtId="0" fontId="4" fillId="53" borderId="29" xfId="0" applyFont="1" applyFill="1" applyBorder="1" applyAlignment="1">
      <alignment horizontal="center" vertical="center" wrapText="1"/>
    </xf>
    <xf numFmtId="0" fontId="103" fillId="53" borderId="29" xfId="0" applyNumberFormat="1" applyFont="1" applyFill="1" applyBorder="1" applyAlignment="1">
      <alignment horizontal="center" vertical="center" wrapText="1"/>
    </xf>
    <xf numFmtId="0" fontId="110" fillId="53" borderId="1" xfId="828" applyFont="1" applyFill="1" applyBorder="1" applyAlignment="1">
      <alignment horizontal="center" vertical="center" wrapText="1"/>
    </xf>
    <xf numFmtId="0" fontId="4" fillId="53" borderId="1" xfId="10" applyFont="1" applyFill="1" applyBorder="1" applyAlignment="1">
      <alignment horizontal="center" vertical="center" wrapText="1"/>
    </xf>
    <xf numFmtId="4" fontId="110" fillId="53" borderId="1" xfId="454" applyNumberFormat="1" applyFont="1" applyFill="1" applyBorder="1" applyAlignment="1">
      <alignment horizontal="center" vertical="center" wrapText="1"/>
    </xf>
    <xf numFmtId="0" fontId="110" fillId="53" borderId="1" xfId="827" applyFont="1" applyFill="1" applyBorder="1" applyAlignment="1">
      <alignment horizontal="center" vertical="center" wrapText="1"/>
    </xf>
    <xf numFmtId="0" fontId="4" fillId="53" borderId="1" xfId="558" applyFont="1" applyFill="1" applyBorder="1" applyAlignment="1">
      <alignment horizontal="center" vertical="center" wrapText="1"/>
    </xf>
    <xf numFmtId="3" fontId="4" fillId="53" borderId="1" xfId="2" applyNumberFormat="1" applyFont="1" applyFill="1" applyBorder="1" applyAlignment="1">
      <alignment horizontal="center" vertical="center" wrapText="1"/>
    </xf>
    <xf numFmtId="0" fontId="111" fillId="53" borderId="1" xfId="558" applyFont="1" applyFill="1" applyBorder="1" applyAlignment="1">
      <alignment horizontal="center" vertical="center" wrapText="1"/>
    </xf>
    <xf numFmtId="3" fontId="111" fillId="53" borderId="1" xfId="2" applyNumberFormat="1" applyFont="1" applyFill="1" applyBorder="1" applyAlignment="1">
      <alignment horizontal="center" vertical="center" wrapText="1"/>
    </xf>
    <xf numFmtId="0" fontId="4" fillId="53" borderId="1" xfId="829" applyNumberFormat="1" applyFont="1" applyFill="1" applyBorder="1" applyAlignment="1">
      <alignment horizontal="center" vertical="center" wrapText="1"/>
    </xf>
    <xf numFmtId="0" fontId="103" fillId="53" borderId="1" xfId="829" applyFont="1" applyFill="1" applyBorder="1" applyAlignment="1">
      <alignment horizontal="center" vertical="center" wrapText="1"/>
    </xf>
    <xf numFmtId="0" fontId="4" fillId="53" borderId="29" xfId="827" applyFont="1" applyFill="1" applyBorder="1" applyAlignment="1">
      <alignment horizontal="center" vertical="center" wrapText="1"/>
    </xf>
    <xf numFmtId="0" fontId="4" fillId="53" borderId="34" xfId="2" applyFont="1" applyFill="1" applyBorder="1" applyAlignment="1">
      <alignment horizontal="center" vertical="center" wrapText="1"/>
    </xf>
    <xf numFmtId="0" fontId="4" fillId="53" borderId="34" xfId="2" applyNumberFormat="1" applyFont="1" applyFill="1" applyBorder="1" applyAlignment="1">
      <alignment horizontal="center" vertical="center" wrapText="1"/>
    </xf>
    <xf numFmtId="3" fontId="4" fillId="53" borderId="34" xfId="2" applyNumberFormat="1" applyFont="1" applyFill="1" applyBorder="1" applyAlignment="1">
      <alignment horizontal="center" vertical="center" wrapText="1"/>
    </xf>
    <xf numFmtId="0" fontId="103" fillId="53" borderId="34" xfId="442" applyFont="1" applyFill="1" applyBorder="1" applyAlignment="1">
      <alignment horizontal="center" vertical="center" wrapText="1"/>
    </xf>
    <xf numFmtId="0" fontId="110" fillId="53" borderId="34" xfId="826" applyFont="1" applyFill="1" applyBorder="1" applyAlignment="1">
      <alignment horizontal="center" vertical="center" wrapText="1"/>
    </xf>
    <xf numFmtId="0" fontId="4" fillId="53" borderId="34" xfId="830" applyNumberFormat="1" applyFont="1" applyFill="1" applyBorder="1" applyAlignment="1" applyProtection="1">
      <alignment horizontal="center" vertical="center" wrapText="1"/>
    </xf>
    <xf numFmtId="0" fontId="4" fillId="53" borderId="34" xfId="10" applyFont="1" applyFill="1" applyBorder="1" applyAlignment="1">
      <alignment horizontal="center" vertical="center" wrapText="1"/>
    </xf>
    <xf numFmtId="4" fontId="4" fillId="53" borderId="34" xfId="2" applyNumberFormat="1" applyFont="1" applyFill="1" applyBorder="1" applyAlignment="1">
      <alignment horizontal="center" vertical="center" wrapText="1"/>
    </xf>
    <xf numFmtId="3" fontId="4" fillId="53" borderId="34" xfId="0" applyNumberFormat="1" applyFont="1" applyFill="1" applyBorder="1" applyAlignment="1">
      <alignment horizontal="center" vertical="center" wrapText="1"/>
    </xf>
    <xf numFmtId="0" fontId="4" fillId="53" borderId="25" xfId="2" applyFont="1" applyFill="1" applyBorder="1" applyAlignment="1">
      <alignment horizontal="center" vertical="center" wrapText="1"/>
    </xf>
    <xf numFmtId="0" fontId="4" fillId="53" borderId="1" xfId="826" applyFont="1" applyFill="1" applyBorder="1" applyAlignment="1">
      <alignment horizontal="center" vertical="center" wrapText="1"/>
    </xf>
    <xf numFmtId="0" fontId="4" fillId="53" borderId="30" xfId="2" applyNumberFormat="1" applyFont="1" applyFill="1" applyBorder="1" applyAlignment="1">
      <alignment horizontal="center" vertical="center" wrapText="1"/>
    </xf>
    <xf numFmtId="4" fontId="103" fillId="53" borderId="1" xfId="0" applyNumberFormat="1" applyFont="1" applyFill="1" applyBorder="1" applyAlignment="1">
      <alignment horizontal="center" vertical="center" wrapText="1"/>
    </xf>
    <xf numFmtId="0" fontId="4" fillId="53" borderId="35" xfId="827" applyFont="1" applyFill="1" applyBorder="1" applyAlignment="1">
      <alignment horizontal="center" vertical="center" wrapText="1"/>
    </xf>
    <xf numFmtId="3" fontId="4" fillId="53" borderId="32" xfId="2" applyNumberFormat="1" applyFont="1" applyFill="1" applyBorder="1" applyAlignment="1">
      <alignment horizontal="center" vertical="center" wrapText="1"/>
    </xf>
    <xf numFmtId="49" fontId="4" fillId="53" borderId="28" xfId="10" applyNumberFormat="1" applyFont="1" applyFill="1" applyBorder="1" applyAlignment="1">
      <alignment horizontal="center" vertical="center" wrapText="1"/>
    </xf>
    <xf numFmtId="1" fontId="4" fillId="53" borderId="1" xfId="0" applyNumberFormat="1" applyFont="1" applyFill="1" applyBorder="1" applyAlignment="1">
      <alignment horizontal="center" vertical="center"/>
    </xf>
    <xf numFmtId="49" fontId="4" fillId="53" borderId="1" xfId="0" applyNumberFormat="1" applyFont="1" applyFill="1" applyBorder="1" applyAlignment="1">
      <alignment horizontal="center" vertical="center" wrapText="1"/>
    </xf>
    <xf numFmtId="49" fontId="111" fillId="53" borderId="1" xfId="10" applyNumberFormat="1" applyFont="1" applyFill="1" applyBorder="1" applyAlignment="1">
      <alignment horizontal="center" vertical="center" wrapText="1"/>
    </xf>
    <xf numFmtId="49" fontId="111" fillId="53" borderId="28" xfId="10" applyNumberFormat="1" applyFont="1" applyFill="1" applyBorder="1" applyAlignment="1">
      <alignment horizontal="center" vertical="center" wrapText="1"/>
    </xf>
    <xf numFmtId="1" fontId="111" fillId="53" borderId="1" xfId="0" applyNumberFormat="1" applyFont="1" applyFill="1" applyBorder="1" applyAlignment="1">
      <alignment horizontal="center" vertical="center"/>
    </xf>
    <xf numFmtId="49" fontId="111" fillId="53" borderId="1" xfId="0" applyNumberFormat="1" applyFont="1" applyFill="1" applyBorder="1" applyAlignment="1">
      <alignment horizontal="center" vertical="center" wrapText="1"/>
    </xf>
    <xf numFmtId="4" fontId="111" fillId="53" borderId="1" xfId="0" applyNumberFormat="1" applyFont="1" applyFill="1" applyBorder="1" applyAlignment="1">
      <alignment horizontal="center" vertical="center" wrapText="1"/>
    </xf>
    <xf numFmtId="0" fontId="111" fillId="53" borderId="1" xfId="0" applyNumberFormat="1" applyFont="1" applyFill="1" applyBorder="1" applyAlignment="1">
      <alignment horizontal="center" vertical="center" wrapText="1"/>
    </xf>
    <xf numFmtId="0" fontId="111" fillId="53" borderId="32" xfId="442" applyFont="1" applyFill="1" applyBorder="1" applyAlignment="1">
      <alignment horizontal="center" vertical="center" wrapText="1"/>
    </xf>
    <xf numFmtId="0" fontId="103" fillId="53" borderId="32" xfId="442" applyFont="1" applyFill="1" applyBorder="1" applyAlignment="1">
      <alignment horizontal="center" vertical="center" wrapText="1"/>
    </xf>
    <xf numFmtId="4" fontId="4" fillId="53" borderId="1" xfId="830" applyNumberFormat="1" applyFont="1" applyFill="1" applyBorder="1" applyAlignment="1" applyProtection="1">
      <alignment horizontal="center" vertical="center" wrapText="1"/>
    </xf>
    <xf numFmtId="0" fontId="110" fillId="53" borderId="1" xfId="15" applyFont="1" applyFill="1" applyBorder="1" applyAlignment="1">
      <alignment horizontal="center" vertical="center" wrapText="1"/>
    </xf>
    <xf numFmtId="0" fontId="4" fillId="53" borderId="1" xfId="10" applyNumberFormat="1" applyFont="1" applyFill="1" applyBorder="1" applyAlignment="1">
      <alignment horizontal="center" vertical="center" wrapText="1"/>
    </xf>
    <xf numFmtId="0" fontId="111" fillId="53" borderId="28" xfId="2" applyFont="1" applyFill="1" applyBorder="1" applyAlignment="1">
      <alignment horizontal="center" vertical="center" wrapText="1"/>
    </xf>
    <xf numFmtId="49" fontId="111" fillId="53" borderId="28" xfId="0" applyNumberFormat="1" applyFont="1" applyFill="1" applyBorder="1" applyAlignment="1">
      <alignment horizontal="center" vertical="center" wrapText="1"/>
    </xf>
    <xf numFmtId="1" fontId="111" fillId="53" borderId="28" xfId="0" applyNumberFormat="1" applyFont="1" applyFill="1" applyBorder="1" applyAlignment="1">
      <alignment horizontal="center" vertical="center" wrapText="1"/>
    </xf>
    <xf numFmtId="4" fontId="111" fillId="53" borderId="28" xfId="0" applyNumberFormat="1" applyFont="1" applyFill="1" applyBorder="1" applyAlignment="1">
      <alignment horizontal="center" vertical="center" wrapText="1"/>
    </xf>
    <xf numFmtId="0" fontId="111" fillId="53" borderId="28" xfId="0" applyNumberFormat="1" applyFont="1" applyFill="1" applyBorder="1" applyAlignment="1">
      <alignment horizontal="center" vertical="center"/>
    </xf>
    <xf numFmtId="0" fontId="111" fillId="53" borderId="32" xfId="0" applyNumberFormat="1" applyFont="1" applyFill="1" applyBorder="1" applyAlignment="1">
      <alignment horizontal="center" vertical="center"/>
    </xf>
    <xf numFmtId="49" fontId="4" fillId="53" borderId="45" xfId="0" applyNumberFormat="1" applyFont="1" applyFill="1" applyBorder="1" applyAlignment="1">
      <alignment horizontal="center" vertical="center" wrapText="1"/>
    </xf>
    <xf numFmtId="1" fontId="4" fillId="53" borderId="45" xfId="0" applyNumberFormat="1" applyFont="1" applyFill="1" applyBorder="1" applyAlignment="1">
      <alignment horizontal="center" vertical="center" wrapText="1"/>
    </xf>
    <xf numFmtId="0" fontId="110" fillId="53" borderId="45" xfId="826" applyFont="1" applyFill="1" applyBorder="1" applyAlignment="1">
      <alignment horizontal="center" vertical="center" wrapText="1"/>
    </xf>
    <xf numFmtId="0" fontId="4" fillId="53" borderId="45" xfId="830" applyNumberFormat="1" applyFont="1" applyFill="1" applyBorder="1" applyAlignment="1" applyProtection="1">
      <alignment horizontal="center" vertical="center" wrapText="1"/>
    </xf>
    <xf numFmtId="4" fontId="110" fillId="53" borderId="45" xfId="0" applyNumberFormat="1" applyFont="1" applyFill="1" applyBorder="1" applyAlignment="1">
      <alignment horizontal="center" vertical="center" wrapText="1"/>
    </xf>
    <xf numFmtId="3" fontId="4" fillId="53" borderId="45" xfId="0" applyNumberFormat="1" applyFont="1" applyFill="1" applyBorder="1" applyAlignment="1">
      <alignment horizontal="center" vertical="center" wrapText="1"/>
    </xf>
    <xf numFmtId="0" fontId="103" fillId="53" borderId="45" xfId="0" applyNumberFormat="1" applyFont="1" applyFill="1" applyBorder="1" applyAlignment="1">
      <alignment horizontal="center" vertical="center"/>
    </xf>
    <xf numFmtId="0" fontId="103" fillId="53" borderId="42" xfId="0" applyNumberFormat="1" applyFont="1" applyFill="1" applyBorder="1" applyAlignment="1">
      <alignment horizontal="center" vertical="center"/>
    </xf>
    <xf numFmtId="0" fontId="3" fillId="53" borderId="0" xfId="0" applyFont="1" applyFill="1"/>
    <xf numFmtId="49" fontId="4" fillId="53" borderId="28" xfId="0" applyNumberFormat="1" applyFont="1" applyFill="1" applyBorder="1" applyAlignment="1">
      <alignment horizontal="center" vertical="center" wrapText="1"/>
    </xf>
    <xf numFmtId="1" fontId="4" fillId="53" borderId="28" xfId="0" applyNumberFormat="1" applyFont="1" applyFill="1" applyBorder="1" applyAlignment="1">
      <alignment horizontal="center" vertical="center" wrapText="1"/>
    </xf>
    <xf numFmtId="0" fontId="4" fillId="53" borderId="28" xfId="829" applyFont="1" applyFill="1" applyBorder="1" applyAlignment="1">
      <alignment horizontal="center" vertical="center" wrapText="1"/>
    </xf>
    <xf numFmtId="0" fontId="103" fillId="53" borderId="28" xfId="0" applyNumberFormat="1" applyFont="1" applyFill="1" applyBorder="1" applyAlignment="1">
      <alignment horizontal="left"/>
    </xf>
    <xf numFmtId="0" fontId="103" fillId="53" borderId="28" xfId="0" applyNumberFormat="1" applyFont="1" applyFill="1" applyBorder="1" applyAlignment="1">
      <alignment horizontal="center"/>
    </xf>
    <xf numFmtId="4" fontId="103" fillId="53" borderId="28" xfId="0" applyNumberFormat="1" applyFont="1" applyFill="1" applyBorder="1" applyAlignment="1">
      <alignment horizontal="center" vertical="center" wrapText="1"/>
    </xf>
    <xf numFmtId="4" fontId="4" fillId="53" borderId="28" xfId="0" applyNumberFormat="1" applyFont="1" applyFill="1" applyBorder="1" applyAlignment="1">
      <alignment horizontal="center" vertical="center" wrapText="1"/>
    </xf>
    <xf numFmtId="0" fontId="103" fillId="53" borderId="28" xfId="0" applyNumberFormat="1" applyFont="1" applyFill="1" applyBorder="1" applyAlignment="1">
      <alignment horizontal="center" vertical="center"/>
    </xf>
    <xf numFmtId="0" fontId="103" fillId="53" borderId="32" xfId="0" applyNumberFormat="1" applyFont="1" applyFill="1" applyBorder="1" applyAlignment="1">
      <alignment horizontal="center" vertical="center"/>
    </xf>
    <xf numFmtId="0" fontId="103" fillId="53" borderId="28" xfId="829" applyFont="1" applyFill="1" applyBorder="1" applyAlignment="1">
      <alignment horizontal="center" vertical="center" wrapText="1"/>
    </xf>
    <xf numFmtId="0" fontId="4" fillId="53" borderId="28" xfId="558" applyFont="1" applyFill="1" applyBorder="1" applyAlignment="1">
      <alignment horizontal="center" vertical="center" wrapText="1"/>
    </xf>
    <xf numFmtId="0" fontId="4" fillId="53" borderId="28" xfId="2" applyFont="1" applyFill="1" applyBorder="1" applyAlignment="1">
      <alignment horizontal="center" vertical="center" wrapText="1"/>
    </xf>
    <xf numFmtId="0" fontId="103" fillId="53" borderId="28" xfId="442" applyFont="1" applyFill="1" applyBorder="1" applyAlignment="1">
      <alignment horizontal="center" vertical="center" wrapText="1"/>
    </xf>
    <xf numFmtId="0" fontId="4" fillId="53" borderId="28" xfId="2" applyNumberFormat="1" applyFont="1" applyFill="1" applyBorder="1" applyAlignment="1">
      <alignment horizontal="center" vertical="center" wrapText="1"/>
    </xf>
    <xf numFmtId="0" fontId="111" fillId="53" borderId="28" xfId="2" applyNumberFormat="1" applyFont="1" applyFill="1" applyBorder="1" applyAlignment="1">
      <alignment horizontal="center" vertical="center" wrapText="1"/>
    </xf>
    <xf numFmtId="0" fontId="111" fillId="53" borderId="28" xfId="0" applyNumberFormat="1" applyFont="1" applyFill="1" applyBorder="1" applyAlignment="1">
      <alignment horizontal="center"/>
    </xf>
    <xf numFmtId="0" fontId="4" fillId="53" borderId="28" xfId="829" applyNumberFormat="1" applyFont="1" applyFill="1" applyBorder="1" applyAlignment="1">
      <alignment horizontal="center" vertical="center" wrapText="1"/>
    </xf>
    <xf numFmtId="0" fontId="4" fillId="53" borderId="38" xfId="2" applyFont="1" applyFill="1" applyBorder="1" applyAlignment="1">
      <alignment horizontal="center" vertical="center" wrapText="1"/>
    </xf>
    <xf numFmtId="3" fontId="4" fillId="53" borderId="38" xfId="2" applyNumberFormat="1" applyFont="1" applyFill="1" applyBorder="1" applyAlignment="1">
      <alignment horizontal="center" vertical="center" wrapText="1"/>
    </xf>
    <xf numFmtId="0" fontId="103" fillId="53" borderId="38" xfId="2" applyFont="1" applyFill="1" applyBorder="1" applyAlignment="1">
      <alignment horizontal="center" vertical="center" wrapText="1"/>
    </xf>
    <xf numFmtId="49" fontId="4" fillId="53" borderId="38" xfId="10" applyNumberFormat="1" applyFont="1" applyFill="1" applyBorder="1" applyAlignment="1">
      <alignment horizontal="center" vertical="center" wrapText="1"/>
    </xf>
    <xf numFmtId="0" fontId="103" fillId="53" borderId="38" xfId="0" applyNumberFormat="1" applyFont="1" applyFill="1" applyBorder="1" applyAlignment="1">
      <alignment horizontal="left"/>
    </xf>
    <xf numFmtId="0" fontId="4" fillId="53" borderId="38" xfId="830" applyNumberFormat="1" applyFont="1" applyFill="1" applyBorder="1" applyAlignment="1" applyProtection="1">
      <alignment horizontal="center" vertical="center" wrapText="1"/>
    </xf>
    <xf numFmtId="0" fontId="103" fillId="53" borderId="38" xfId="0" applyNumberFormat="1" applyFont="1" applyFill="1" applyBorder="1" applyAlignment="1">
      <alignment horizontal="center"/>
    </xf>
    <xf numFmtId="0" fontId="4" fillId="53" borderId="38" xfId="10" applyFont="1" applyFill="1" applyBorder="1" applyAlignment="1">
      <alignment horizontal="center" vertical="center" wrapText="1"/>
    </xf>
    <xf numFmtId="4" fontId="4" fillId="53" borderId="38" xfId="2" applyNumberFormat="1" applyFont="1" applyFill="1" applyBorder="1" applyAlignment="1">
      <alignment horizontal="center" vertical="center" wrapText="1"/>
    </xf>
    <xf numFmtId="4" fontId="103" fillId="53" borderId="38" xfId="0" applyNumberFormat="1" applyFont="1" applyFill="1" applyBorder="1" applyAlignment="1">
      <alignment horizontal="center" vertical="center" wrapText="1"/>
    </xf>
    <xf numFmtId="3" fontId="4" fillId="53" borderId="38" xfId="0" applyNumberFormat="1" applyFont="1" applyFill="1" applyBorder="1" applyAlignment="1">
      <alignment horizontal="center" vertical="center" wrapText="1"/>
    </xf>
    <xf numFmtId="0" fontId="103" fillId="53" borderId="38" xfId="0" applyNumberFormat="1" applyFont="1" applyFill="1" applyBorder="1" applyAlignment="1">
      <alignment horizontal="center" vertical="center"/>
    </xf>
    <xf numFmtId="0" fontId="110" fillId="53" borderId="38" xfId="826" applyFont="1" applyFill="1" applyBorder="1" applyAlignment="1">
      <alignment horizontal="center" vertical="center" wrapText="1"/>
    </xf>
    <xf numFmtId="0" fontId="4" fillId="53" borderId="38" xfId="833" applyFont="1" applyFill="1" applyBorder="1" applyAlignment="1">
      <alignment horizontal="center" vertical="center" wrapText="1"/>
    </xf>
    <xf numFmtId="0" fontId="4" fillId="53" borderId="38" xfId="827" applyFont="1" applyFill="1" applyBorder="1" applyAlignment="1">
      <alignment horizontal="center" vertical="center" wrapText="1"/>
    </xf>
    <xf numFmtId="0" fontId="103" fillId="53" borderId="29" xfId="2" applyFont="1" applyFill="1" applyBorder="1" applyAlignment="1">
      <alignment horizontal="center" vertical="center" wrapText="1"/>
    </xf>
    <xf numFmtId="0" fontId="103" fillId="53" borderId="29" xfId="0" applyNumberFormat="1" applyFont="1" applyFill="1" applyBorder="1" applyAlignment="1">
      <alignment horizontal="center" vertical="center"/>
    </xf>
    <xf numFmtId="1" fontId="103" fillId="53" borderId="29" xfId="0" applyNumberFormat="1" applyFont="1" applyFill="1" applyBorder="1" applyAlignment="1">
      <alignment horizontal="center" vertical="center"/>
    </xf>
    <xf numFmtId="0" fontId="103" fillId="53" borderId="29" xfId="0" applyNumberFormat="1" applyFont="1" applyFill="1" applyBorder="1" applyAlignment="1">
      <alignment horizontal="justify" vertical="center"/>
    </xf>
    <xf numFmtId="4" fontId="103" fillId="53" borderId="29" xfId="0" applyNumberFormat="1" applyFont="1" applyFill="1" applyBorder="1" applyAlignment="1">
      <alignment horizontal="center" vertical="center"/>
    </xf>
    <xf numFmtId="4" fontId="103" fillId="53" borderId="3" xfId="11" applyNumberFormat="1" applyFont="1" applyFill="1" applyAlignment="1">
      <alignment horizontal="center" vertical="center"/>
    </xf>
    <xf numFmtId="0" fontId="111" fillId="53" borderId="29" xfId="2" applyFont="1" applyFill="1" applyBorder="1" applyAlignment="1">
      <alignment horizontal="center" vertical="center" wrapText="1"/>
    </xf>
    <xf numFmtId="0" fontId="111" fillId="53" borderId="29" xfId="0" applyNumberFormat="1" applyFont="1" applyFill="1" applyBorder="1" applyAlignment="1">
      <alignment horizontal="center" vertical="center" wrapText="1"/>
    </xf>
    <xf numFmtId="0" fontId="111" fillId="53" borderId="29" xfId="0" applyNumberFormat="1" applyFont="1" applyFill="1" applyBorder="1" applyAlignment="1">
      <alignment horizontal="center" vertical="center"/>
    </xf>
    <xf numFmtId="1" fontId="111" fillId="53" borderId="29" xfId="0" applyNumberFormat="1" applyFont="1" applyFill="1" applyBorder="1" applyAlignment="1">
      <alignment horizontal="center" vertical="center"/>
    </xf>
    <xf numFmtId="0" fontId="111" fillId="53" borderId="29" xfId="0" applyNumberFormat="1" applyFont="1" applyFill="1" applyBorder="1" applyAlignment="1">
      <alignment horizontal="justify" vertical="center"/>
    </xf>
    <xf numFmtId="4" fontId="111" fillId="53" borderId="29" xfId="0" applyNumberFormat="1" applyFont="1" applyFill="1" applyBorder="1" applyAlignment="1">
      <alignment horizontal="center" vertical="center"/>
    </xf>
    <xf numFmtId="0" fontId="111" fillId="53" borderId="29" xfId="827" applyFont="1" applyFill="1" applyBorder="1" applyAlignment="1">
      <alignment horizontal="center" vertical="center" wrapText="1"/>
    </xf>
    <xf numFmtId="4" fontId="103" fillId="53" borderId="48" xfId="0" applyNumberFormat="1" applyFont="1" applyFill="1" applyBorder="1" applyAlignment="1">
      <alignment horizontal="center" vertical="center"/>
    </xf>
    <xf numFmtId="1" fontId="4" fillId="53" borderId="32" xfId="830" applyNumberFormat="1" applyFont="1" applyFill="1" applyBorder="1" applyAlignment="1" applyProtection="1">
      <alignment horizontal="center" vertical="center" wrapText="1"/>
    </xf>
    <xf numFmtId="4" fontId="4" fillId="53" borderId="32" xfId="830" applyNumberFormat="1" applyFont="1" applyFill="1" applyBorder="1" applyAlignment="1" applyProtection="1">
      <alignment horizontal="center" vertical="center" wrapText="1"/>
    </xf>
    <xf numFmtId="0" fontId="4" fillId="53" borderId="32" xfId="558" applyFont="1" applyFill="1" applyBorder="1" applyAlignment="1">
      <alignment horizontal="center" vertical="center" wrapText="1"/>
    </xf>
    <xf numFmtId="0" fontId="110" fillId="53" borderId="32" xfId="830" applyNumberFormat="1" applyFont="1" applyFill="1" applyBorder="1" applyAlignment="1" applyProtection="1">
      <alignment horizontal="center" vertical="center" wrapText="1"/>
    </xf>
    <xf numFmtId="0" fontId="4" fillId="53" borderId="33" xfId="0" applyFont="1" applyFill="1" applyBorder="1" applyAlignment="1">
      <alignment horizontal="center" vertical="center" wrapText="1"/>
    </xf>
    <xf numFmtId="0" fontId="4" fillId="53" borderId="32" xfId="826" applyFont="1" applyFill="1" applyBorder="1" applyAlignment="1">
      <alignment horizontal="center" vertical="center" wrapText="1"/>
    </xf>
    <xf numFmtId="1" fontId="4" fillId="53" borderId="32" xfId="5" applyNumberFormat="1" applyFont="1" applyFill="1" applyBorder="1" applyAlignment="1">
      <alignment horizontal="center" vertical="center" wrapText="1"/>
    </xf>
    <xf numFmtId="1" fontId="111" fillId="53" borderId="32" xfId="830" applyNumberFormat="1" applyFont="1" applyFill="1" applyBorder="1" applyAlignment="1" applyProtection="1">
      <alignment horizontal="center" vertical="center" wrapText="1"/>
    </xf>
    <xf numFmtId="0" fontId="111" fillId="53" borderId="32" xfId="10" applyFont="1" applyFill="1" applyBorder="1" applyAlignment="1">
      <alignment horizontal="center" vertical="center" wrapText="1"/>
    </xf>
    <xf numFmtId="4" fontId="111" fillId="53" borderId="32" xfId="830" applyNumberFormat="1" applyFont="1" applyFill="1" applyBorder="1" applyAlignment="1" applyProtection="1">
      <alignment horizontal="center" vertical="center" wrapText="1"/>
    </xf>
    <xf numFmtId="1" fontId="111" fillId="53" borderId="32" xfId="5" applyNumberFormat="1" applyFont="1" applyFill="1" applyBorder="1" applyAlignment="1">
      <alignment horizontal="center" vertical="center" wrapText="1"/>
    </xf>
    <xf numFmtId="1" fontId="4" fillId="53" borderId="32" xfId="2" applyNumberFormat="1" applyFont="1" applyFill="1" applyBorder="1" applyAlignment="1">
      <alignment horizontal="center" vertical="center" wrapText="1"/>
    </xf>
    <xf numFmtId="1" fontId="4" fillId="53" borderId="32" xfId="830" applyNumberFormat="1" applyFont="1" applyFill="1" applyBorder="1" applyAlignment="1">
      <alignment horizontal="center" vertical="center" wrapText="1"/>
    </xf>
    <xf numFmtId="0" fontId="4" fillId="53" borderId="36" xfId="2" applyFont="1" applyFill="1" applyBorder="1" applyAlignment="1">
      <alignment horizontal="center" vertical="center" wrapText="1"/>
    </xf>
    <xf numFmtId="0" fontId="4" fillId="53" borderId="32" xfId="0" applyNumberFormat="1" applyFont="1" applyFill="1" applyBorder="1" applyAlignment="1">
      <alignment horizontal="center" vertical="center" wrapText="1"/>
    </xf>
    <xf numFmtId="3" fontId="4" fillId="53" borderId="32" xfId="0" applyNumberFormat="1" applyFont="1" applyFill="1" applyBorder="1" applyAlignment="1">
      <alignment horizontal="center" vertical="center" wrapText="1"/>
    </xf>
    <xf numFmtId="9" fontId="4" fillId="53" borderId="32" xfId="0" applyNumberFormat="1" applyFont="1" applyFill="1" applyBorder="1" applyAlignment="1">
      <alignment horizontal="center" vertical="center" wrapText="1"/>
    </xf>
    <xf numFmtId="4" fontId="103" fillId="53" borderId="32" xfId="0" applyNumberFormat="1" applyFont="1" applyFill="1" applyBorder="1" applyAlignment="1">
      <alignment horizontal="center" vertical="center" wrapText="1"/>
    </xf>
    <xf numFmtId="0" fontId="103" fillId="53" borderId="35" xfId="2" applyFont="1" applyFill="1" applyBorder="1" applyAlignment="1">
      <alignment horizontal="center" vertical="center" wrapText="1"/>
    </xf>
    <xf numFmtId="0" fontId="4" fillId="53" borderId="35" xfId="0" applyFont="1" applyFill="1" applyBorder="1" applyAlignment="1">
      <alignment horizontal="center" vertical="center" wrapText="1"/>
    </xf>
    <xf numFmtId="0" fontId="4" fillId="53" borderId="35" xfId="2" applyNumberFormat="1" applyFont="1" applyFill="1" applyBorder="1" applyAlignment="1">
      <alignment horizontal="center" vertical="center" wrapText="1"/>
    </xf>
    <xf numFmtId="0" fontId="117" fillId="53" borderId="35" xfId="0" applyFont="1" applyFill="1" applyBorder="1" applyAlignment="1">
      <alignment horizontal="center" vertical="center" wrapText="1"/>
    </xf>
    <xf numFmtId="4" fontId="4" fillId="53" borderId="38" xfId="835" applyNumberFormat="1" applyFont="1" applyFill="1" applyBorder="1" applyAlignment="1">
      <alignment horizontal="center" vertical="center" wrapText="1"/>
    </xf>
    <xf numFmtId="1" fontId="4" fillId="53" borderId="35" xfId="0" applyNumberFormat="1" applyFont="1" applyFill="1" applyBorder="1" applyAlignment="1">
      <alignment horizontal="center" vertical="center" wrapText="1"/>
    </xf>
    <xf numFmtId="0" fontId="110" fillId="53" borderId="35" xfId="826" applyFont="1" applyFill="1" applyBorder="1" applyAlignment="1">
      <alignment horizontal="center" vertical="center" wrapText="1"/>
    </xf>
    <xf numFmtId="0" fontId="4" fillId="53" borderId="35" xfId="830" applyNumberFormat="1" applyFont="1" applyFill="1" applyBorder="1" applyAlignment="1" applyProtection="1">
      <alignment horizontal="center" vertical="center" wrapText="1"/>
    </xf>
    <xf numFmtId="0" fontId="4" fillId="53" borderId="35" xfId="10" applyFont="1" applyFill="1" applyBorder="1" applyAlignment="1">
      <alignment horizontal="center" vertical="center" wrapText="1"/>
    </xf>
    <xf numFmtId="4" fontId="4" fillId="53" borderId="35" xfId="0" applyNumberFormat="1" applyFont="1" applyFill="1" applyBorder="1" applyAlignment="1">
      <alignment horizontal="center" vertical="center" wrapText="1"/>
    </xf>
    <xf numFmtId="4" fontId="103" fillId="53" borderId="3" xfId="12" quotePrefix="1" applyNumberFormat="1" applyFont="1" applyFill="1" applyAlignment="1" applyProtection="1">
      <alignment horizontal="center" vertical="center"/>
      <protection locked="0"/>
    </xf>
    <xf numFmtId="4" fontId="103" fillId="53" borderId="34" xfId="0" applyNumberFormat="1" applyFont="1" applyFill="1" applyBorder="1" applyAlignment="1">
      <alignment horizontal="center" vertical="center" wrapText="1"/>
    </xf>
    <xf numFmtId="0" fontId="4" fillId="53" borderId="34" xfId="0" applyFont="1" applyFill="1" applyBorder="1" applyAlignment="1">
      <alignment horizontal="center" vertical="center" wrapText="1"/>
    </xf>
    <xf numFmtId="0" fontId="103" fillId="53" borderId="35" xfId="0" applyNumberFormat="1" applyFont="1" applyFill="1" applyBorder="1" applyAlignment="1">
      <alignment horizontal="center" vertical="center" wrapText="1"/>
    </xf>
    <xf numFmtId="0" fontId="111" fillId="53" borderId="39" xfId="830" applyNumberFormat="1" applyFont="1" applyFill="1" applyBorder="1" applyAlignment="1" applyProtection="1">
      <alignment horizontal="center" vertical="center" wrapText="1"/>
    </xf>
    <xf numFmtId="0" fontId="111" fillId="53" borderId="39" xfId="834" applyFont="1" applyFill="1" applyBorder="1" applyAlignment="1">
      <alignment horizontal="center" vertical="center" wrapText="1"/>
    </xf>
    <xf numFmtId="0" fontId="111" fillId="53" borderId="39" xfId="2" applyNumberFormat="1" applyFont="1" applyFill="1" applyBorder="1" applyAlignment="1">
      <alignment horizontal="center" vertical="center" wrapText="1"/>
    </xf>
    <xf numFmtId="0" fontId="111" fillId="53" borderId="39" xfId="558" applyFont="1" applyFill="1" applyBorder="1" applyAlignment="1">
      <alignment horizontal="center" vertical="center" wrapText="1"/>
    </xf>
    <xf numFmtId="0" fontId="111" fillId="53" borderId="39" xfId="2" applyFont="1" applyFill="1" applyBorder="1" applyAlignment="1">
      <alignment horizontal="center" vertical="center" wrapText="1"/>
    </xf>
    <xf numFmtId="0" fontId="111" fillId="53" borderId="39" xfId="0" applyFont="1" applyFill="1" applyBorder="1" applyAlignment="1">
      <alignment horizontal="center" vertical="center" wrapText="1"/>
    </xf>
    <xf numFmtId="49" fontId="111" fillId="53" borderId="39" xfId="0" applyNumberFormat="1" applyFont="1" applyFill="1" applyBorder="1" applyAlignment="1">
      <alignment horizontal="center" vertical="center" wrapText="1"/>
    </xf>
    <xf numFmtId="4" fontId="111" fillId="53" borderId="39" xfId="2" applyNumberFormat="1" applyFont="1" applyFill="1" applyBorder="1" applyAlignment="1">
      <alignment horizontal="center" vertical="center" wrapText="1"/>
    </xf>
    <xf numFmtId="0" fontId="4" fillId="53" borderId="39" xfId="830" applyNumberFormat="1" applyFont="1" applyFill="1" applyBorder="1" applyAlignment="1" applyProtection="1">
      <alignment horizontal="center" vertical="center" wrapText="1"/>
    </xf>
    <xf numFmtId="0" fontId="110" fillId="53" borderId="35" xfId="0" applyFont="1" applyFill="1" applyBorder="1" applyAlignment="1">
      <alignment horizontal="center" vertical="center" wrapText="1"/>
    </xf>
    <xf numFmtId="0" fontId="103" fillId="53" borderId="25" xfId="452" applyFont="1" applyFill="1" applyBorder="1" applyAlignment="1">
      <alignment horizontal="center" vertical="center" wrapText="1"/>
    </xf>
    <xf numFmtId="17" fontId="4" fillId="53" borderId="45" xfId="452" applyNumberFormat="1" applyFont="1" applyFill="1" applyBorder="1" applyAlignment="1">
      <alignment horizontal="center" vertical="center" wrapText="1"/>
    </xf>
    <xf numFmtId="4" fontId="4" fillId="53" borderId="45" xfId="452" applyNumberFormat="1" applyFont="1" applyFill="1" applyBorder="1" applyAlignment="1">
      <alignment horizontal="center" vertical="center" wrapText="1"/>
    </xf>
    <xf numFmtId="3" fontId="4" fillId="53" borderId="42" xfId="452" applyNumberFormat="1" applyFont="1" applyFill="1" applyBorder="1" applyAlignment="1">
      <alignment horizontal="center" vertical="center" wrapText="1"/>
    </xf>
    <xf numFmtId="0" fontId="4" fillId="53" borderId="45" xfId="827" applyFont="1" applyFill="1" applyBorder="1" applyAlignment="1">
      <alignment horizontal="center" vertical="center" wrapText="1"/>
    </xf>
    <xf numFmtId="0" fontId="4" fillId="53" borderId="0" xfId="452" applyFont="1" applyFill="1"/>
    <xf numFmtId="0" fontId="103" fillId="53" borderId="45" xfId="0" applyNumberFormat="1" applyFont="1" applyFill="1" applyBorder="1" applyAlignment="1">
      <alignment horizontal="left"/>
    </xf>
    <xf numFmtId="0" fontId="103" fillId="53" borderId="45" xfId="0" applyNumberFormat="1" applyFont="1" applyFill="1" applyBorder="1" applyAlignment="1">
      <alignment horizontal="center"/>
    </xf>
    <xf numFmtId="0" fontId="103" fillId="53" borderId="45" xfId="0" applyNumberFormat="1" applyFont="1" applyFill="1" applyBorder="1"/>
    <xf numFmtId="0" fontId="103" fillId="53" borderId="0" xfId="0" applyNumberFormat="1" applyFont="1" applyFill="1" applyBorder="1"/>
    <xf numFmtId="49" fontId="111" fillId="53" borderId="45" xfId="0" applyNumberFormat="1" applyFont="1" applyFill="1" applyBorder="1" applyAlignment="1">
      <alignment horizontal="center" vertical="center" wrapText="1"/>
    </xf>
    <xf numFmtId="49" fontId="111" fillId="53" borderId="45" xfId="10" applyNumberFormat="1" applyFont="1" applyFill="1" applyBorder="1" applyAlignment="1">
      <alignment horizontal="center" vertical="center" wrapText="1"/>
    </xf>
    <xf numFmtId="0" fontId="111" fillId="53" borderId="45" xfId="382" applyFont="1" applyFill="1" applyBorder="1" applyAlignment="1">
      <alignment horizontal="center" vertical="center" wrapText="1"/>
    </xf>
    <xf numFmtId="4" fontId="111" fillId="53" borderId="32" xfId="2" applyNumberFormat="1" applyFont="1" applyFill="1" applyBorder="1" applyAlignment="1">
      <alignment horizontal="center" vertical="center" wrapText="1"/>
    </xf>
    <xf numFmtId="0" fontId="111" fillId="53" borderId="42" xfId="0" applyNumberFormat="1" applyFont="1" applyFill="1" applyBorder="1" applyAlignment="1">
      <alignment horizontal="center" vertical="center"/>
    </xf>
    <xf numFmtId="0" fontId="111" fillId="53" borderId="45" xfId="0" applyNumberFormat="1" applyFont="1" applyFill="1" applyBorder="1" applyAlignment="1">
      <alignment horizontal="center" vertical="center"/>
    </xf>
    <xf numFmtId="0" fontId="4" fillId="53" borderId="45" xfId="0" applyNumberFormat="1" applyFont="1" applyFill="1" applyBorder="1" applyAlignment="1">
      <alignment horizontal="center" vertical="center"/>
    </xf>
    <xf numFmtId="0" fontId="4" fillId="53" borderId="45" xfId="452" applyNumberFormat="1" applyFont="1" applyFill="1" applyBorder="1" applyAlignment="1">
      <alignment horizontal="center" vertical="center" wrapText="1"/>
    </xf>
    <xf numFmtId="0" fontId="117" fillId="53" borderId="45" xfId="0" applyFont="1" applyFill="1" applyBorder="1" applyAlignment="1">
      <alignment horizontal="center" vertical="center" wrapText="1"/>
    </xf>
    <xf numFmtId="4" fontId="4" fillId="53" borderId="45" xfId="0" applyNumberFormat="1" applyFont="1" applyFill="1" applyBorder="1" applyAlignment="1">
      <alignment horizontal="center" vertical="center" wrapText="1"/>
    </xf>
    <xf numFmtId="4" fontId="117" fillId="53" borderId="45" xfId="0" applyNumberFormat="1" applyFont="1" applyFill="1" applyBorder="1" applyAlignment="1">
      <alignment horizontal="center" vertical="center"/>
    </xf>
    <xf numFmtId="0" fontId="103" fillId="53" borderId="45" xfId="0" applyNumberFormat="1" applyFont="1" applyFill="1" applyBorder="1" applyAlignment="1">
      <alignment horizontal="center" vertical="center" wrapText="1"/>
    </xf>
    <xf numFmtId="0" fontId="110" fillId="53" borderId="45" xfId="0" applyFont="1" applyFill="1" applyBorder="1" applyAlignment="1">
      <alignment horizontal="center" vertical="center" wrapText="1"/>
    </xf>
    <xf numFmtId="4" fontId="117" fillId="53" borderId="45" xfId="0" applyNumberFormat="1" applyFont="1" applyFill="1" applyBorder="1" applyAlignment="1">
      <alignment horizontal="center" vertical="center" wrapText="1"/>
    </xf>
    <xf numFmtId="0" fontId="4" fillId="53" borderId="46" xfId="0" applyFont="1" applyFill="1" applyBorder="1" applyAlignment="1">
      <alignment horizontal="center" vertical="center" wrapText="1"/>
    </xf>
    <xf numFmtId="49" fontId="4" fillId="53" borderId="46" xfId="0" applyNumberFormat="1" applyFont="1" applyFill="1" applyBorder="1" applyAlignment="1">
      <alignment horizontal="center" vertical="center" wrapText="1"/>
    </xf>
    <xf numFmtId="4" fontId="117" fillId="53" borderId="46" xfId="0" applyNumberFormat="1" applyFont="1" applyFill="1" applyBorder="1" applyAlignment="1">
      <alignment horizontal="center" vertical="center"/>
    </xf>
    <xf numFmtId="0" fontId="103" fillId="53" borderId="47" xfId="0" applyNumberFormat="1" applyFont="1" applyFill="1" applyBorder="1" applyAlignment="1">
      <alignment horizontal="center" vertical="center"/>
    </xf>
    <xf numFmtId="0" fontId="4" fillId="53" borderId="93" xfId="830" applyNumberFormat="1" applyFont="1" applyFill="1" applyBorder="1" applyAlignment="1" applyProtection="1">
      <alignment horizontal="center" vertical="center" wrapText="1"/>
    </xf>
    <xf numFmtId="0" fontId="110" fillId="53" borderId="93" xfId="452" applyNumberFormat="1" applyFont="1" applyFill="1" applyBorder="1" applyAlignment="1">
      <alignment horizontal="center" vertical="center" wrapText="1"/>
    </xf>
    <xf numFmtId="0" fontId="4" fillId="53" borderId="59" xfId="452" applyNumberFormat="1" applyFont="1" applyFill="1" applyBorder="1" applyAlignment="1">
      <alignment horizontal="center" vertical="center" wrapText="1"/>
    </xf>
    <xf numFmtId="0" fontId="4" fillId="53" borderId="93" xfId="452" applyNumberFormat="1" applyFont="1" applyFill="1" applyBorder="1" applyAlignment="1">
      <alignment horizontal="center" vertical="center" wrapText="1"/>
    </xf>
    <xf numFmtId="0" fontId="4" fillId="53" borderId="93" xfId="5532" applyFont="1" applyFill="1" applyBorder="1" applyAlignment="1">
      <alignment horizontal="center" vertical="center" wrapText="1"/>
    </xf>
    <xf numFmtId="4" fontId="110" fillId="53" borderId="93" xfId="452" applyNumberFormat="1" applyFont="1" applyFill="1" applyBorder="1" applyAlignment="1">
      <alignment horizontal="center" vertical="center" wrapText="1"/>
    </xf>
    <xf numFmtId="4" fontId="4" fillId="53" borderId="93" xfId="452" applyNumberFormat="1" applyFont="1" applyFill="1" applyBorder="1" applyAlignment="1">
      <alignment horizontal="center" vertical="center" wrapText="1"/>
    </xf>
    <xf numFmtId="0" fontId="103" fillId="53" borderId="93" xfId="452" applyFont="1" applyFill="1" applyBorder="1" applyAlignment="1">
      <alignment horizontal="center" vertical="center" wrapText="1"/>
    </xf>
    <xf numFmtId="0" fontId="110" fillId="53" borderId="69" xfId="452" applyNumberFormat="1" applyFont="1" applyFill="1" applyBorder="1" applyAlignment="1">
      <alignment horizontal="center" vertical="center" wrapText="1"/>
    </xf>
    <xf numFmtId="0" fontId="4" fillId="53" borderId="69" xfId="452" applyNumberFormat="1" applyFont="1" applyFill="1" applyBorder="1" applyAlignment="1">
      <alignment horizontal="center" vertical="center" wrapText="1"/>
    </xf>
    <xf numFmtId="0" fontId="4" fillId="53" borderId="69" xfId="830" applyNumberFormat="1" applyFont="1" applyFill="1" applyBorder="1" applyAlignment="1" applyProtection="1">
      <alignment horizontal="center" vertical="center" wrapText="1"/>
    </xf>
    <xf numFmtId="4" fontId="4" fillId="53" borderId="69" xfId="452" applyNumberFormat="1" applyFont="1" applyFill="1" applyBorder="1" applyAlignment="1">
      <alignment horizontal="center" vertical="center" wrapText="1"/>
    </xf>
    <xf numFmtId="0" fontId="103" fillId="53" borderId="69" xfId="452" applyFont="1" applyFill="1" applyBorder="1" applyAlignment="1">
      <alignment horizontal="center" vertical="center" wrapText="1"/>
    </xf>
    <xf numFmtId="0" fontId="103" fillId="53" borderId="101" xfId="2" applyFont="1" applyFill="1" applyBorder="1" applyAlignment="1">
      <alignment horizontal="center" vertical="center" wrapText="1"/>
    </xf>
    <xf numFmtId="49" fontId="4" fillId="53" borderId="101" xfId="456" applyNumberFormat="1" applyFont="1" applyFill="1" applyBorder="1" applyAlignment="1">
      <alignment horizontal="center" vertical="center" wrapText="1"/>
    </xf>
    <xf numFmtId="1" fontId="4" fillId="53" borderId="101" xfId="456" applyNumberFormat="1" applyFont="1" applyFill="1" applyBorder="1" applyAlignment="1">
      <alignment horizontal="center" vertical="center"/>
    </xf>
    <xf numFmtId="0" fontId="110" fillId="53" borderId="101" xfId="826" applyFont="1" applyFill="1" applyBorder="1" applyAlignment="1">
      <alignment horizontal="center" vertical="center" wrapText="1"/>
    </xf>
    <xf numFmtId="4" fontId="103" fillId="53" borderId="101" xfId="456" applyNumberFormat="1" applyFont="1" applyFill="1" applyBorder="1" applyAlignment="1">
      <alignment horizontal="center" vertical="center" wrapText="1"/>
    </xf>
    <xf numFmtId="4" fontId="4" fillId="53" borderId="101" xfId="830" applyNumberFormat="1" applyFont="1" applyFill="1" applyBorder="1" applyAlignment="1" applyProtection="1">
      <alignment horizontal="center" vertical="center" wrapText="1"/>
    </xf>
    <xf numFmtId="0" fontId="55" fillId="53" borderId="0" xfId="0" applyFont="1" applyFill="1" applyAlignment="1">
      <alignment horizontal="center" vertical="center"/>
    </xf>
    <xf numFmtId="0" fontId="55" fillId="53" borderId="0" xfId="0" applyFont="1" applyFill="1" applyAlignment="1">
      <alignment wrapText="1"/>
    </xf>
    <xf numFmtId="0" fontId="110" fillId="53" borderId="119" xfId="0" applyFont="1" applyFill="1" applyBorder="1" applyAlignment="1">
      <alignment horizontal="center" vertical="center" wrapText="1"/>
    </xf>
    <xf numFmtId="0" fontId="4" fillId="85" borderId="119" xfId="830" applyNumberFormat="1" applyFont="1" applyFill="1" applyBorder="1" applyAlignment="1" applyProtection="1">
      <alignment horizontal="center" vertical="center" wrapText="1"/>
    </xf>
    <xf numFmtId="4" fontId="4" fillId="53" borderId="119" xfId="0" applyNumberFormat="1" applyFont="1" applyFill="1" applyBorder="1" applyAlignment="1">
      <alignment horizontal="center" vertical="center" wrapText="1"/>
    </xf>
    <xf numFmtId="4" fontId="4" fillId="53" borderId="119" xfId="10" applyNumberFormat="1" applyFont="1" applyFill="1" applyBorder="1" applyAlignment="1">
      <alignment horizontal="center" vertical="center" wrapText="1"/>
    </xf>
    <xf numFmtId="1" fontId="4" fillId="53" borderId="119" xfId="0" applyNumberFormat="1" applyFont="1" applyFill="1" applyBorder="1" applyAlignment="1">
      <alignment horizontal="center" vertical="center" wrapText="1"/>
    </xf>
    <xf numFmtId="4" fontId="4" fillId="53" borderId="119" xfId="2" applyNumberFormat="1" applyFont="1" applyFill="1" applyBorder="1" applyAlignment="1">
      <alignment horizontal="center" vertical="center"/>
    </xf>
    <xf numFmtId="49" fontId="4" fillId="53" borderId="119" xfId="36811" applyNumberFormat="1" applyFont="1" applyFill="1" applyBorder="1" applyAlignment="1">
      <alignment horizontal="center" vertical="center" wrapText="1"/>
    </xf>
    <xf numFmtId="0" fontId="103" fillId="53" borderId="119" xfId="36812" applyNumberFormat="1" applyFont="1" applyFill="1" applyBorder="1" applyAlignment="1">
      <alignment horizontal="center" vertical="center" wrapText="1"/>
    </xf>
    <xf numFmtId="0" fontId="110" fillId="53" borderId="119" xfId="832" applyFont="1" applyFill="1" applyBorder="1" applyAlignment="1">
      <alignment horizontal="center" vertical="center" wrapText="1"/>
    </xf>
    <xf numFmtId="0" fontId="110" fillId="53" borderId="119" xfId="2" applyFont="1" applyFill="1" applyBorder="1" applyAlignment="1">
      <alignment horizontal="center" vertical="center" wrapText="1"/>
    </xf>
    <xf numFmtId="0" fontId="4" fillId="53" borderId="119" xfId="36814" applyFont="1" applyFill="1" applyBorder="1" applyAlignment="1">
      <alignment horizontal="center" vertical="center" wrapText="1"/>
    </xf>
    <xf numFmtId="4" fontId="110" fillId="53" borderId="119" xfId="2" applyNumberFormat="1" applyFont="1" applyFill="1" applyBorder="1" applyAlignment="1">
      <alignment horizontal="center" vertical="center" wrapText="1"/>
    </xf>
    <xf numFmtId="3" fontId="110" fillId="53" borderId="119" xfId="36814" applyNumberFormat="1" applyFont="1" applyFill="1" applyBorder="1" applyAlignment="1">
      <alignment horizontal="center" vertical="center" wrapText="1"/>
    </xf>
    <xf numFmtId="0" fontId="4" fillId="53" borderId="119" xfId="830" applyNumberFormat="1" applyFont="1" applyFill="1" applyBorder="1" applyAlignment="1" applyProtection="1">
      <alignment horizontal="center" vertical="center" wrapText="1"/>
    </xf>
    <xf numFmtId="0" fontId="4" fillId="53" borderId="119" xfId="15" applyNumberFormat="1" applyFont="1" applyFill="1" applyBorder="1" applyAlignment="1">
      <alignment horizontal="center" vertical="center"/>
    </xf>
    <xf numFmtId="0" fontId="4" fillId="53" borderId="119" xfId="15" applyNumberFormat="1" applyFont="1" applyFill="1" applyBorder="1" applyAlignment="1">
      <alignment horizontal="center" vertical="center" wrapText="1"/>
    </xf>
    <xf numFmtId="4" fontId="4" fillId="53" borderId="119" xfId="15" applyNumberFormat="1" applyFont="1" applyFill="1" applyBorder="1" applyAlignment="1">
      <alignment horizontal="center" vertical="center" wrapText="1"/>
    </xf>
    <xf numFmtId="1" fontId="4" fillId="53" borderId="119" xfId="0" applyNumberFormat="1" applyFont="1" applyFill="1" applyBorder="1" applyAlignment="1">
      <alignment horizontal="center" vertical="center"/>
    </xf>
    <xf numFmtId="0" fontId="4" fillId="53" borderId="119" xfId="826" applyFont="1" applyFill="1" applyBorder="1" applyAlignment="1">
      <alignment horizontal="center" vertical="center" wrapText="1"/>
    </xf>
    <xf numFmtId="0" fontId="4" fillId="53" borderId="119" xfId="831" applyFont="1" applyFill="1" applyBorder="1" applyAlignment="1">
      <alignment horizontal="center" vertical="center" wrapText="1"/>
    </xf>
    <xf numFmtId="0" fontId="4" fillId="53" borderId="119" xfId="2" applyFont="1" applyFill="1" applyBorder="1" applyAlignment="1">
      <alignment horizontal="center" vertical="center"/>
    </xf>
    <xf numFmtId="0" fontId="4" fillId="53" borderId="119" xfId="36815" applyFont="1" applyFill="1" applyBorder="1" applyAlignment="1">
      <alignment horizontal="center" vertical="center" wrapText="1"/>
    </xf>
    <xf numFmtId="49" fontId="4" fillId="53" borderId="119" xfId="456" applyNumberFormat="1" applyFont="1" applyFill="1" applyBorder="1" applyAlignment="1">
      <alignment horizontal="center" vertical="center" wrapText="1"/>
    </xf>
    <xf numFmtId="1" fontId="4" fillId="53" borderId="119" xfId="456" applyNumberFormat="1" applyFont="1" applyFill="1" applyBorder="1" applyAlignment="1">
      <alignment horizontal="center" vertical="center"/>
    </xf>
    <xf numFmtId="4" fontId="4" fillId="53" borderId="119" xfId="456" applyNumberFormat="1" applyFont="1" applyFill="1" applyBorder="1" applyAlignment="1">
      <alignment horizontal="center" vertical="center" wrapText="1"/>
    </xf>
    <xf numFmtId="0" fontId="4" fillId="53" borderId="119" xfId="0" applyNumberFormat="1" applyFont="1" applyFill="1" applyBorder="1" applyAlignment="1">
      <alignment horizontal="center" vertical="center" wrapText="1"/>
    </xf>
    <xf numFmtId="0" fontId="4" fillId="53" borderId="119" xfId="450" applyNumberFormat="1" applyFont="1" applyFill="1" applyBorder="1" applyAlignment="1">
      <alignment horizontal="center" vertical="center" wrapText="1"/>
    </xf>
    <xf numFmtId="0" fontId="4" fillId="53" borderId="119" xfId="0" applyNumberFormat="1" applyFont="1" applyFill="1" applyBorder="1" applyAlignment="1">
      <alignment wrapText="1"/>
    </xf>
    <xf numFmtId="0" fontId="4" fillId="53" borderId="119" xfId="450" applyFont="1" applyFill="1" applyBorder="1" applyAlignment="1">
      <alignment horizontal="center" vertical="center" wrapText="1"/>
    </xf>
    <xf numFmtId="0" fontId="4" fillId="53" borderId="119" xfId="830" applyFont="1" applyFill="1" applyBorder="1" applyAlignment="1">
      <alignment horizontal="center" vertical="center" wrapText="1"/>
    </xf>
    <xf numFmtId="0" fontId="4" fillId="53" borderId="119" xfId="833" applyFont="1" applyFill="1" applyBorder="1" applyAlignment="1">
      <alignment horizontal="center" vertical="center" wrapText="1"/>
    </xf>
    <xf numFmtId="0" fontId="4" fillId="53" borderId="119" xfId="2" applyFont="1" applyFill="1" applyBorder="1" applyAlignment="1">
      <alignment horizontal="center"/>
    </xf>
    <xf numFmtId="0" fontId="4" fillId="53" borderId="119" xfId="10" applyFont="1" applyFill="1" applyBorder="1" applyAlignment="1">
      <alignment horizontal="center" vertical="center" wrapText="1"/>
    </xf>
    <xf numFmtId="0" fontId="4" fillId="53" borderId="119" xfId="2" applyFont="1" applyFill="1" applyBorder="1"/>
    <xf numFmtId="0" fontId="4" fillId="53" borderId="119" xfId="454" applyFont="1" applyFill="1" applyBorder="1" applyAlignment="1">
      <alignment horizontal="center" vertical="center" wrapText="1"/>
    </xf>
    <xf numFmtId="0" fontId="106" fillId="53" borderId="0" xfId="0" applyFont="1" applyFill="1" applyAlignment="1">
      <alignment horizontal="center" vertical="center" wrapText="1"/>
    </xf>
    <xf numFmtId="0" fontId="55" fillId="53" borderId="0" xfId="0" applyFont="1" applyFill="1" applyAlignment="1">
      <alignment horizontal="center" vertical="center" wrapText="1"/>
    </xf>
    <xf numFmtId="0" fontId="55" fillId="53" borderId="119" xfId="0" applyFont="1" applyFill="1" applyBorder="1" applyAlignment="1">
      <alignment horizontal="center" vertical="center" wrapText="1"/>
    </xf>
    <xf numFmtId="0" fontId="4" fillId="85" borderId="44" xfId="0" applyFont="1" applyFill="1" applyBorder="1" applyAlignment="1">
      <alignment horizontal="center" vertical="center" wrapText="1"/>
    </xf>
    <xf numFmtId="0" fontId="4" fillId="85" borderId="45" xfId="0" applyFont="1" applyFill="1" applyBorder="1" applyAlignment="1">
      <alignment horizontal="center" vertical="center"/>
    </xf>
    <xf numFmtId="0" fontId="4" fillId="53" borderId="119" xfId="829" applyNumberFormat="1" applyFont="1" applyFill="1" applyBorder="1" applyAlignment="1">
      <alignment horizontal="center" vertical="center" wrapText="1"/>
    </xf>
    <xf numFmtId="0" fontId="110" fillId="53" borderId="119" xfId="826" applyFont="1" applyFill="1" applyBorder="1" applyAlignment="1">
      <alignment horizontal="center" vertical="center" wrapText="1"/>
    </xf>
    <xf numFmtId="3" fontId="4" fillId="53" borderId="119" xfId="0" applyNumberFormat="1" applyFont="1" applyFill="1" applyBorder="1" applyAlignment="1">
      <alignment horizontal="center" vertical="center" wrapText="1"/>
    </xf>
    <xf numFmtId="0" fontId="4" fillId="53" borderId="119" xfId="827" applyFont="1" applyFill="1" applyBorder="1" applyAlignment="1">
      <alignment horizontal="center" vertical="center" wrapText="1"/>
    </xf>
    <xf numFmtId="0" fontId="111" fillId="53" borderId="1" xfId="829" applyNumberFormat="1" applyFont="1" applyFill="1" applyBorder="1" applyAlignment="1">
      <alignment horizontal="center" vertical="center" wrapText="1"/>
    </xf>
    <xf numFmtId="0" fontId="111" fillId="85" borderId="119" xfId="830" applyNumberFormat="1" applyFont="1" applyFill="1" applyBorder="1" applyAlignment="1" applyProtection="1">
      <alignment horizontal="center" vertical="center" wrapText="1"/>
    </xf>
    <xf numFmtId="0" fontId="111" fillId="53" borderId="119" xfId="2" applyNumberFormat="1" applyFont="1" applyFill="1" applyBorder="1" applyAlignment="1">
      <alignment horizontal="center" vertical="center" wrapText="1"/>
    </xf>
    <xf numFmtId="1" fontId="111" fillId="53" borderId="119" xfId="2" applyNumberFormat="1" applyFont="1" applyFill="1" applyBorder="1" applyAlignment="1">
      <alignment horizontal="center" vertical="center" wrapText="1"/>
    </xf>
    <xf numFmtId="0" fontId="111" fillId="53" borderId="119" xfId="2" applyFont="1" applyFill="1" applyBorder="1" applyAlignment="1">
      <alignment horizontal="center" vertical="center" wrapText="1"/>
    </xf>
    <xf numFmtId="0" fontId="111" fillId="53" borderId="119" xfId="0" applyFont="1" applyFill="1" applyBorder="1" applyAlignment="1">
      <alignment horizontal="center" vertical="center" wrapText="1"/>
    </xf>
    <xf numFmtId="49" fontId="111" fillId="53" borderId="119" xfId="0" applyNumberFormat="1" applyFont="1" applyFill="1" applyBorder="1" applyAlignment="1">
      <alignment horizontal="center" vertical="center" wrapText="1"/>
    </xf>
    <xf numFmtId="49" fontId="111" fillId="53" borderId="119" xfId="36811" applyNumberFormat="1" applyFont="1" applyFill="1" applyBorder="1" applyAlignment="1">
      <alignment horizontal="center" vertical="center" wrapText="1"/>
    </xf>
    <xf numFmtId="3" fontId="111" fillId="53" borderId="119" xfId="2" applyNumberFormat="1" applyFont="1" applyFill="1" applyBorder="1" applyAlignment="1">
      <alignment horizontal="center" vertical="center" wrapText="1"/>
    </xf>
    <xf numFmtId="4" fontId="111" fillId="53" borderId="119" xfId="2" applyNumberFormat="1" applyFont="1" applyFill="1" applyBorder="1" applyAlignment="1">
      <alignment horizontal="center" vertical="center" wrapText="1"/>
    </xf>
    <xf numFmtId="0" fontId="111" fillId="53" borderId="119" xfId="830" applyNumberFormat="1" applyFont="1" applyFill="1" applyBorder="1" applyAlignment="1" applyProtection="1">
      <alignment horizontal="center" vertical="center" wrapText="1"/>
    </xf>
    <xf numFmtId="1" fontId="4" fillId="53" borderId="119" xfId="830" applyNumberFormat="1" applyFont="1" applyFill="1" applyBorder="1" applyAlignment="1" applyProtection="1">
      <alignment horizontal="center" vertical="center" wrapText="1"/>
    </xf>
    <xf numFmtId="3" fontId="4" fillId="53" borderId="119" xfId="830" applyNumberFormat="1" applyFont="1" applyFill="1" applyBorder="1" applyAlignment="1" applyProtection="1">
      <alignment horizontal="center" vertical="center" wrapText="1"/>
    </xf>
    <xf numFmtId="4" fontId="4" fillId="53" borderId="119" xfId="830" applyNumberFormat="1" applyFont="1" applyFill="1" applyBorder="1" applyAlignment="1" applyProtection="1">
      <alignment horizontal="center" vertical="center" wrapText="1"/>
    </xf>
    <xf numFmtId="0" fontId="103" fillId="53" borderId="119" xfId="2" applyFont="1" applyFill="1" applyBorder="1" applyAlignment="1">
      <alignment horizontal="center" vertical="center" wrapText="1"/>
    </xf>
    <xf numFmtId="0" fontId="110" fillId="53" borderId="119" xfId="0" applyFont="1" applyFill="1" applyBorder="1" applyAlignment="1">
      <alignment horizontal="center" vertical="center"/>
    </xf>
    <xf numFmtId="4" fontId="110" fillId="53" borderId="119" xfId="0" applyNumberFormat="1" applyFont="1" applyFill="1" applyBorder="1" applyAlignment="1">
      <alignment horizontal="center" vertical="center" wrapText="1"/>
    </xf>
    <xf numFmtId="0" fontId="111" fillId="53" borderId="59" xfId="0" applyFont="1" applyFill="1" applyBorder="1" applyAlignment="1">
      <alignment horizontal="center" vertical="center"/>
    </xf>
    <xf numFmtId="0" fontId="111" fillId="53" borderId="59" xfId="0" applyFont="1" applyFill="1" applyBorder="1" applyAlignment="1">
      <alignment horizontal="center" vertical="center" wrapText="1"/>
    </xf>
    <xf numFmtId="4" fontId="111" fillId="53" borderId="59" xfId="0" applyNumberFormat="1" applyFont="1" applyFill="1" applyBorder="1" applyAlignment="1">
      <alignment horizontal="center" vertical="center" wrapText="1"/>
    </xf>
    <xf numFmtId="0" fontId="4" fillId="53" borderId="119" xfId="442" applyFont="1" applyFill="1" applyBorder="1" applyAlignment="1">
      <alignment horizontal="center" vertical="center" wrapText="1"/>
    </xf>
    <xf numFmtId="49" fontId="4" fillId="53" borderId="119" xfId="829" applyNumberFormat="1" applyFont="1" applyFill="1" applyBorder="1" applyAlignment="1">
      <alignment horizontal="center" vertical="center" wrapText="1"/>
    </xf>
    <xf numFmtId="4" fontId="4" fillId="53" borderId="119" xfId="426" applyNumberFormat="1" applyFont="1" applyFill="1" applyBorder="1" applyAlignment="1">
      <alignment horizontal="center" vertical="center" wrapText="1"/>
    </xf>
    <xf numFmtId="4" fontId="4" fillId="53" borderId="119" xfId="831" applyNumberFormat="1" applyFont="1" applyFill="1" applyBorder="1" applyAlignment="1">
      <alignment horizontal="center" vertical="center" wrapText="1"/>
    </xf>
    <xf numFmtId="0" fontId="4" fillId="53" borderId="119" xfId="0" applyFont="1" applyFill="1" applyBorder="1" applyAlignment="1">
      <alignment horizontal="left" vertical="center" wrapText="1"/>
    </xf>
    <xf numFmtId="0" fontId="4" fillId="53" borderId="119" xfId="829" applyFont="1" applyFill="1" applyBorder="1" applyAlignment="1">
      <alignment horizontal="center" vertical="center" wrapText="1"/>
    </xf>
    <xf numFmtId="1" fontId="111" fillId="53" borderId="119" xfId="0" applyNumberFormat="1" applyFont="1" applyFill="1" applyBorder="1" applyAlignment="1">
      <alignment horizontal="center" vertical="center" wrapText="1"/>
    </xf>
    <xf numFmtId="4" fontId="111" fillId="53" borderId="119" xfId="0" applyNumberFormat="1" applyFont="1" applyFill="1" applyBorder="1" applyAlignment="1">
      <alignment horizontal="center" vertical="center" wrapText="1"/>
    </xf>
    <xf numFmtId="4" fontId="104" fillId="85" borderId="28" xfId="2" applyNumberFormat="1" applyFont="1" applyFill="1" applyBorder="1" applyAlignment="1">
      <alignment horizontal="center" vertical="center" wrapText="1"/>
    </xf>
    <xf numFmtId="0" fontId="111" fillId="53" borderId="119" xfId="832" applyFont="1" applyFill="1" applyBorder="1" applyAlignment="1">
      <alignment horizontal="center" vertical="center" wrapText="1"/>
    </xf>
    <xf numFmtId="0" fontId="111" fillId="53" borderId="119" xfId="453" applyFont="1" applyFill="1" applyBorder="1" applyAlignment="1">
      <alignment horizontal="center" vertical="center" wrapText="1"/>
    </xf>
    <xf numFmtId="0" fontId="111" fillId="53" borderId="119" xfId="36816" applyFont="1" applyFill="1" applyBorder="1" applyAlignment="1">
      <alignment horizontal="center" vertical="center" wrapText="1"/>
    </xf>
    <xf numFmtId="0" fontId="111" fillId="53" borderId="119" xfId="450" applyFont="1" applyFill="1" applyBorder="1" applyAlignment="1">
      <alignment horizontal="center" vertical="center" wrapText="1"/>
    </xf>
    <xf numFmtId="49" fontId="111" fillId="53" borderId="119" xfId="450" applyNumberFormat="1" applyFont="1" applyFill="1" applyBorder="1" applyAlignment="1">
      <alignment horizontal="center" vertical="center" wrapText="1"/>
    </xf>
    <xf numFmtId="49" fontId="111" fillId="53" borderId="119" xfId="10" applyNumberFormat="1" applyFont="1" applyFill="1" applyBorder="1" applyAlignment="1">
      <alignment horizontal="center" vertical="center" wrapText="1"/>
    </xf>
    <xf numFmtId="4" fontId="111" fillId="53" borderId="119" xfId="36816" applyNumberFormat="1" applyFont="1" applyFill="1" applyBorder="1" applyAlignment="1">
      <alignment horizontal="center" vertical="center" wrapText="1"/>
    </xf>
    <xf numFmtId="3" fontId="111" fillId="53" borderId="119" xfId="36816" applyNumberFormat="1" applyFont="1" applyFill="1" applyBorder="1" applyAlignment="1">
      <alignment horizontal="center" vertical="center" wrapText="1"/>
    </xf>
    <xf numFmtId="1" fontId="111" fillId="85" borderId="119" xfId="2" applyNumberFormat="1" applyFont="1" applyFill="1" applyBorder="1" applyAlignment="1">
      <alignment horizontal="center" vertical="center" wrapText="1"/>
    </xf>
    <xf numFmtId="4" fontId="105" fillId="85" borderId="119" xfId="0" applyNumberFormat="1" applyFont="1" applyFill="1" applyBorder="1" applyAlignment="1">
      <alignment horizontal="center" vertical="center"/>
    </xf>
    <xf numFmtId="4" fontId="55" fillId="53" borderId="0" xfId="0" applyNumberFormat="1" applyFont="1" applyFill="1"/>
    <xf numFmtId="4" fontId="106" fillId="53" borderId="0" xfId="0" applyNumberFormat="1" applyFont="1" applyFill="1" applyAlignment="1">
      <alignment horizontal="center"/>
    </xf>
    <xf numFmtId="4" fontId="4" fillId="53" borderId="0" xfId="2" applyNumberFormat="1" applyFont="1" applyFill="1" applyBorder="1" applyAlignment="1">
      <alignment horizontal="center"/>
    </xf>
    <xf numFmtId="4" fontId="105" fillId="53" borderId="0" xfId="2" applyNumberFormat="1" applyFont="1" applyFill="1" applyBorder="1" applyAlignment="1"/>
    <xf numFmtId="4" fontId="4" fillId="53" borderId="0" xfId="2" applyNumberFormat="1" applyFont="1" applyFill="1" applyBorder="1" applyAlignment="1"/>
    <xf numFmtId="4" fontId="106" fillId="53" borderId="0" xfId="0" applyNumberFormat="1" applyFont="1" applyFill="1" applyBorder="1" applyAlignment="1">
      <alignment horizontal="center"/>
    </xf>
    <xf numFmtId="4" fontId="55" fillId="53" borderId="0" xfId="0" applyNumberFormat="1" applyFont="1" applyFill="1" applyAlignment="1">
      <alignment horizontal="center"/>
    </xf>
    <xf numFmtId="4" fontId="106" fillId="53" borderId="0" xfId="0" applyNumberFormat="1" applyFont="1" applyFill="1" applyBorder="1" applyAlignment="1">
      <alignment horizontal="left" vertical="center"/>
    </xf>
    <xf numFmtId="4" fontId="106" fillId="53" borderId="0" xfId="0" applyNumberFormat="1" applyFont="1" applyFill="1" applyAlignment="1">
      <alignment horizontal="left" vertical="center"/>
    </xf>
    <xf numFmtId="4" fontId="107" fillId="53" borderId="1" xfId="2" applyNumberFormat="1" applyFont="1" applyFill="1" applyBorder="1" applyAlignment="1">
      <alignment horizontal="center" vertical="center" wrapText="1"/>
    </xf>
    <xf numFmtId="4" fontId="109" fillId="53" borderId="1" xfId="2" applyNumberFormat="1" applyFont="1" applyFill="1" applyBorder="1" applyAlignment="1">
      <alignment horizontal="center" vertical="top" wrapText="1"/>
    </xf>
    <xf numFmtId="4" fontId="109" fillId="53" borderId="1" xfId="2" applyNumberFormat="1" applyFont="1" applyFill="1" applyBorder="1" applyAlignment="1">
      <alignment horizontal="center" vertical="center" wrapText="1"/>
    </xf>
    <xf numFmtId="0" fontId="111" fillId="53" borderId="45" xfId="0" applyFont="1" applyFill="1" applyBorder="1" applyAlignment="1">
      <alignment horizontal="center" vertical="center"/>
    </xf>
    <xf numFmtId="0" fontId="111" fillId="53" borderId="69" xfId="456" applyFont="1" applyFill="1" applyBorder="1" applyAlignment="1">
      <alignment horizontal="center" vertical="center" wrapText="1"/>
    </xf>
    <xf numFmtId="2" fontId="111" fillId="53" borderId="69" xfId="456" applyNumberFormat="1" applyFont="1" applyFill="1" applyBorder="1" applyAlignment="1">
      <alignment horizontal="center" vertical="center" wrapText="1"/>
    </xf>
    <xf numFmtId="2" fontId="111" fillId="53" borderId="61" xfId="456" applyNumberFormat="1" applyFont="1" applyFill="1" applyBorder="1" applyAlignment="1">
      <alignment horizontal="center" vertical="center" wrapText="1"/>
    </xf>
    <xf numFmtId="0" fontId="111" fillId="53" borderId="59" xfId="456" applyFont="1" applyFill="1" applyBorder="1" applyAlignment="1">
      <alignment horizontal="center" vertical="center" wrapText="1"/>
    </xf>
    <xf numFmtId="0" fontId="111" fillId="53" borderId="45" xfId="0" applyFont="1" applyFill="1" applyBorder="1"/>
    <xf numFmtId="49" fontId="111" fillId="53" borderId="32" xfId="10" applyNumberFormat="1" applyFont="1" applyFill="1" applyBorder="1" applyAlignment="1">
      <alignment horizontal="center" vertical="center" wrapText="1"/>
    </xf>
    <xf numFmtId="0" fontId="111" fillId="53" borderId="32" xfId="2" applyNumberFormat="1" applyFont="1" applyFill="1" applyBorder="1" applyAlignment="1">
      <alignment horizontal="center" vertical="center" wrapText="1"/>
    </xf>
    <xf numFmtId="0" fontId="111" fillId="53" borderId="69" xfId="0" applyFont="1" applyFill="1" applyBorder="1" applyAlignment="1">
      <alignment horizontal="center" vertical="center" wrapText="1"/>
    </xf>
    <xf numFmtId="0" fontId="111" fillId="53" borderId="0" xfId="0" applyFont="1" applyFill="1" applyBorder="1"/>
    <xf numFmtId="0" fontId="111" fillId="53" borderId="69" xfId="0" applyNumberFormat="1" applyFont="1" applyFill="1" applyBorder="1" applyAlignment="1">
      <alignment horizontal="center" vertical="center" wrapText="1"/>
    </xf>
    <xf numFmtId="0" fontId="111" fillId="53" borderId="69" xfId="0" applyFont="1" applyFill="1" applyBorder="1"/>
    <xf numFmtId="0" fontId="111" fillId="53" borderId="69" xfId="382" applyFont="1" applyFill="1" applyBorder="1" applyAlignment="1">
      <alignment horizontal="center" vertical="center" wrapText="1"/>
    </xf>
    <xf numFmtId="4" fontId="111" fillId="53" borderId="69" xfId="0" applyNumberFormat="1" applyFont="1" applyFill="1" applyBorder="1" applyAlignment="1">
      <alignment horizontal="center" vertical="center"/>
    </xf>
    <xf numFmtId="1" fontId="110" fillId="53" borderId="25" xfId="2" applyNumberFormat="1" applyFont="1" applyFill="1" applyBorder="1" applyAlignment="1">
      <alignment horizontal="center" vertical="center"/>
    </xf>
    <xf numFmtId="0" fontId="103" fillId="53" borderId="119" xfId="453" applyFont="1" applyFill="1" applyBorder="1" applyAlignment="1">
      <alignment horizontal="center" vertical="center" wrapText="1"/>
    </xf>
    <xf numFmtId="3" fontId="110" fillId="53" borderId="119" xfId="0" applyNumberFormat="1" applyFont="1" applyFill="1" applyBorder="1" applyAlignment="1">
      <alignment horizontal="center" vertical="center" wrapText="1"/>
    </xf>
    <xf numFmtId="0" fontId="107" fillId="53" borderId="119" xfId="2" applyFont="1" applyFill="1" applyBorder="1" applyAlignment="1">
      <alignment horizontal="center" vertical="center" wrapText="1"/>
    </xf>
    <xf numFmtId="4" fontId="4" fillId="53" borderId="119" xfId="833" applyNumberFormat="1" applyFont="1" applyFill="1" applyBorder="1" applyAlignment="1">
      <alignment horizontal="center" vertical="center" wrapText="1"/>
    </xf>
    <xf numFmtId="0" fontId="111" fillId="53" borderId="119" xfId="36812" applyNumberFormat="1" applyFont="1" applyFill="1" applyBorder="1" applyAlignment="1">
      <alignment horizontal="center" vertical="center" wrapText="1"/>
    </xf>
    <xf numFmtId="0" fontId="111" fillId="53" borderId="119" xfId="36813" applyNumberFormat="1" applyFont="1" applyFill="1" applyBorder="1" applyAlignment="1">
      <alignment horizontal="center" vertical="center" wrapText="1"/>
    </xf>
    <xf numFmtId="1" fontId="111" fillId="53" borderId="119" xfId="36812" applyNumberFormat="1" applyFont="1" applyFill="1" applyBorder="1" applyAlignment="1">
      <alignment horizontal="center" vertical="center" wrapText="1"/>
    </xf>
    <xf numFmtId="4" fontId="111" fillId="53" borderId="119" xfId="36812" applyNumberFormat="1" applyFont="1" applyFill="1" applyBorder="1" applyAlignment="1">
      <alignment horizontal="center" vertical="center" wrapText="1"/>
    </xf>
    <xf numFmtId="4" fontId="106" fillId="85" borderId="119" xfId="0" applyNumberFormat="1" applyFont="1" applyFill="1" applyBorder="1" applyAlignment="1">
      <alignment horizontal="center" vertical="center" wrapText="1"/>
    </xf>
    <xf numFmtId="0" fontId="4" fillId="53" borderId="121" xfId="15" applyNumberFormat="1" applyFont="1" applyFill="1" applyBorder="1" applyAlignment="1">
      <alignment horizontal="center" vertical="center"/>
    </xf>
    <xf numFmtId="0" fontId="4" fillId="53" borderId="121" xfId="2" applyFont="1" applyFill="1" applyBorder="1" applyAlignment="1">
      <alignment horizontal="center" vertical="center" wrapText="1"/>
    </xf>
    <xf numFmtId="0" fontId="4" fillId="53" borderId="121" xfId="0" applyFont="1" applyFill="1" applyBorder="1" applyAlignment="1">
      <alignment horizontal="center" vertical="center" wrapText="1"/>
    </xf>
    <xf numFmtId="49" fontId="4" fillId="53" borderId="121" xfId="10" applyNumberFormat="1" applyFont="1" applyFill="1" applyBorder="1" applyAlignment="1">
      <alignment horizontal="center" vertical="center" wrapText="1"/>
    </xf>
    <xf numFmtId="49" fontId="4" fillId="53" borderId="121" xfId="36811" applyNumberFormat="1" applyFont="1" applyFill="1" applyBorder="1" applyAlignment="1">
      <alignment horizontal="center" vertical="center" wrapText="1"/>
    </xf>
    <xf numFmtId="4" fontId="4" fillId="53" borderId="121" xfId="2" applyNumberFormat="1" applyFont="1" applyFill="1" applyBorder="1" applyAlignment="1">
      <alignment horizontal="center" vertical="center" wrapText="1"/>
    </xf>
    <xf numFmtId="3" fontId="4" fillId="53" borderId="121" xfId="2" applyNumberFormat="1" applyFont="1" applyFill="1" applyBorder="1" applyAlignment="1">
      <alignment horizontal="center" vertical="center" wrapText="1"/>
    </xf>
    <xf numFmtId="0" fontId="4" fillId="53" borderId="121" xfId="2" applyFont="1" applyFill="1" applyBorder="1"/>
    <xf numFmtId="0" fontId="104" fillId="53" borderId="119" xfId="2" applyFont="1" applyFill="1" applyBorder="1" applyAlignment="1">
      <alignment horizontal="center" vertical="center" wrapText="1"/>
    </xf>
    <xf numFmtId="1" fontId="107" fillId="53" borderId="119" xfId="2" applyNumberFormat="1" applyFont="1" applyFill="1" applyBorder="1" applyAlignment="1">
      <alignment horizontal="center" vertical="center" wrapText="1"/>
    </xf>
    <xf numFmtId="0" fontId="108" fillId="53" borderId="119" xfId="0" applyFont="1" applyFill="1" applyBorder="1" applyAlignment="1">
      <alignment horizontal="center" vertical="center" wrapText="1"/>
    </xf>
    <xf numFmtId="3" fontId="109" fillId="53" borderId="119" xfId="2" applyNumberFormat="1" applyFont="1" applyFill="1" applyBorder="1" applyAlignment="1">
      <alignment horizontal="center" vertical="center" wrapText="1"/>
    </xf>
    <xf numFmtId="0" fontId="112" fillId="53" borderId="119" xfId="0" applyFont="1" applyFill="1" applyBorder="1" applyAlignment="1">
      <alignment horizontal="center" vertical="center" wrapText="1"/>
    </xf>
    <xf numFmtId="0" fontId="114" fillId="53" borderId="119" xfId="0" applyFont="1" applyFill="1" applyBorder="1" applyAlignment="1">
      <alignment horizontal="center" vertical="center" wrapText="1"/>
    </xf>
    <xf numFmtId="0" fontId="4" fillId="53" borderId="119" xfId="838" applyNumberFormat="1" applyFont="1" applyFill="1" applyBorder="1" applyAlignment="1">
      <alignment horizontal="center" vertical="center" wrapText="1"/>
    </xf>
    <xf numFmtId="0" fontId="111" fillId="53" borderId="119" xfId="827" applyFont="1" applyFill="1" applyBorder="1" applyAlignment="1">
      <alignment horizontal="center" vertical="center" wrapText="1"/>
    </xf>
    <xf numFmtId="0" fontId="111" fillId="53" borderId="119" xfId="0" applyNumberFormat="1" applyFont="1" applyFill="1" applyBorder="1" applyAlignment="1">
      <alignment horizontal="center" vertical="center" wrapText="1"/>
    </xf>
    <xf numFmtId="0" fontId="3" fillId="53" borderId="119" xfId="0" applyFont="1" applyFill="1" applyBorder="1" applyAlignment="1">
      <alignment horizontal="center" vertical="center" wrapText="1"/>
    </xf>
    <xf numFmtId="0" fontId="4" fillId="53" borderId="119" xfId="452" applyFont="1" applyFill="1" applyBorder="1" applyAlignment="1">
      <alignment horizontal="center" vertical="center" wrapText="1"/>
    </xf>
    <xf numFmtId="0" fontId="111" fillId="53" borderId="59" xfId="442" applyFont="1" applyFill="1" applyBorder="1" applyAlignment="1">
      <alignment horizontal="center" vertical="center" wrapText="1"/>
    </xf>
    <xf numFmtId="0" fontId="4" fillId="53" borderId="119" xfId="558" applyFont="1" applyFill="1" applyBorder="1" applyAlignment="1">
      <alignment horizontal="center" vertical="center" wrapText="1"/>
    </xf>
    <xf numFmtId="0" fontId="111" fillId="53" borderId="30" xfId="2" applyNumberFormat="1" applyFont="1" applyFill="1" applyBorder="1" applyAlignment="1">
      <alignment horizontal="center" vertical="center" wrapText="1"/>
    </xf>
    <xf numFmtId="0" fontId="111" fillId="85" borderId="44" xfId="0" applyFont="1" applyFill="1" applyBorder="1" applyAlignment="1">
      <alignment horizontal="center" vertical="center" wrapText="1"/>
    </xf>
    <xf numFmtId="0" fontId="111" fillId="53" borderId="59" xfId="0" applyFont="1" applyFill="1" applyBorder="1" applyAlignment="1">
      <alignment horizontal="left" vertical="center"/>
    </xf>
    <xf numFmtId="0" fontId="111" fillId="53" borderId="59" xfId="557" applyFont="1" applyFill="1" applyBorder="1" applyAlignment="1">
      <alignment horizontal="center" vertical="center" wrapText="1"/>
    </xf>
    <xf numFmtId="0" fontId="111" fillId="53" borderId="59" xfId="2" applyFont="1" applyFill="1" applyBorder="1" applyAlignment="1">
      <alignment horizontal="center" vertical="center" wrapText="1"/>
    </xf>
    <xf numFmtId="49" fontId="111" fillId="53" borderId="59" xfId="829" applyNumberFormat="1" applyFont="1" applyFill="1" applyBorder="1" applyAlignment="1">
      <alignment horizontal="center" vertical="center" wrapText="1"/>
    </xf>
    <xf numFmtId="0" fontId="111" fillId="53" borderId="59" xfId="829" applyFont="1" applyFill="1" applyBorder="1" applyAlignment="1">
      <alignment horizontal="center" vertical="center" wrapText="1"/>
    </xf>
    <xf numFmtId="4" fontId="111" fillId="53" borderId="59" xfId="426" applyNumberFormat="1" applyFont="1" applyFill="1" applyBorder="1" applyAlignment="1">
      <alignment horizontal="center" vertical="center" wrapText="1"/>
    </xf>
    <xf numFmtId="4" fontId="111" fillId="53" borderId="59" xfId="831" applyNumberFormat="1" applyFont="1" applyFill="1" applyBorder="1" applyAlignment="1">
      <alignment horizontal="center" vertical="center" wrapText="1"/>
    </xf>
    <xf numFmtId="4" fontId="111" fillId="53" borderId="40" xfId="446" applyNumberFormat="1" applyFont="1" applyFill="1" applyBorder="1" applyAlignment="1" applyProtection="1">
      <alignment horizontal="center" vertical="center"/>
      <protection locked="0"/>
    </xf>
    <xf numFmtId="0" fontId="111" fillId="53" borderId="40" xfId="827" applyFont="1" applyFill="1" applyBorder="1" applyAlignment="1">
      <alignment horizontal="center" vertical="center" wrapText="1"/>
    </xf>
    <xf numFmtId="0" fontId="103" fillId="53" borderId="119" xfId="0" applyNumberFormat="1" applyFont="1" applyFill="1" applyBorder="1" applyAlignment="1">
      <alignment horizontal="left"/>
    </xf>
    <xf numFmtId="0" fontId="103" fillId="53" borderId="119" xfId="0" applyNumberFormat="1" applyFont="1" applyFill="1" applyBorder="1" applyAlignment="1">
      <alignment horizontal="center"/>
    </xf>
    <xf numFmtId="49" fontId="103" fillId="53" borderId="119" xfId="0" applyNumberFormat="1" applyFont="1" applyFill="1" applyBorder="1" applyAlignment="1">
      <alignment horizontal="center" vertical="center" wrapText="1"/>
    </xf>
    <xf numFmtId="0" fontId="103" fillId="53" borderId="119" xfId="0" applyNumberFormat="1" applyFont="1" applyFill="1" applyBorder="1" applyAlignment="1">
      <alignment horizontal="center" vertical="center"/>
    </xf>
    <xf numFmtId="0" fontId="103" fillId="53" borderId="119" xfId="0" applyNumberFormat="1" applyFont="1" applyFill="1" applyBorder="1"/>
    <xf numFmtId="1" fontId="4" fillId="53" borderId="119" xfId="5" applyNumberFormat="1" applyFont="1" applyFill="1" applyBorder="1" applyAlignment="1">
      <alignment horizontal="center" vertical="center" wrapText="1"/>
    </xf>
    <xf numFmtId="0" fontId="4" fillId="0" borderId="119" xfId="2" applyNumberFormat="1" applyFont="1" applyFill="1" applyBorder="1" applyAlignment="1">
      <alignment horizontal="center" vertical="center" wrapText="1"/>
    </xf>
    <xf numFmtId="49" fontId="4" fillId="0" borderId="119" xfId="10" applyNumberFormat="1" applyFont="1" applyFill="1" applyBorder="1" applyAlignment="1">
      <alignment horizontal="center" vertical="center" wrapText="1"/>
    </xf>
    <xf numFmtId="1" fontId="4" fillId="0" borderId="119" xfId="0" applyNumberFormat="1" applyFont="1" applyFill="1" applyBorder="1" applyAlignment="1">
      <alignment horizontal="center" vertical="center"/>
    </xf>
    <xf numFmtId="0" fontId="4" fillId="0" borderId="119" xfId="2" applyFont="1" applyFill="1" applyBorder="1" applyAlignment="1">
      <alignment horizontal="center" vertical="center" wrapText="1"/>
    </xf>
    <xf numFmtId="1" fontId="4" fillId="0" borderId="119" xfId="2" applyNumberFormat="1" applyFont="1" applyFill="1" applyBorder="1" applyAlignment="1">
      <alignment horizontal="center" vertical="center" wrapText="1"/>
    </xf>
    <xf numFmtId="0" fontId="4" fillId="85" borderId="119" xfId="0" applyFont="1" applyFill="1" applyBorder="1" applyAlignment="1">
      <alignment horizontal="center" vertical="center" wrapText="1"/>
    </xf>
    <xf numFmtId="0" fontId="106" fillId="53" borderId="0" xfId="0" applyFont="1" applyFill="1" applyAlignment="1">
      <alignment horizontal="center"/>
    </xf>
    <xf numFmtId="0" fontId="110" fillId="53" borderId="0" xfId="0" applyFont="1" applyFill="1" applyAlignment="1">
      <alignment horizontal="center" vertical="center"/>
    </xf>
    <xf numFmtId="0" fontId="111" fillId="53" borderId="121" xfId="2" applyFont="1" applyFill="1" applyBorder="1" applyAlignment="1">
      <alignment horizontal="center" vertical="center" wrapText="1"/>
    </xf>
    <xf numFmtId="0" fontId="111" fillId="53" borderId="45" xfId="836" applyFont="1" applyFill="1" applyBorder="1" applyAlignment="1">
      <alignment horizontal="center" vertical="center" wrapText="1"/>
    </xf>
    <xf numFmtId="0" fontId="111" fillId="53" borderId="101" xfId="2" applyFont="1" applyFill="1" applyBorder="1" applyAlignment="1">
      <alignment horizontal="center" vertical="center" wrapText="1"/>
    </xf>
    <xf numFmtId="0" fontId="111" fillId="53" borderId="115" xfId="0" applyFont="1" applyFill="1" applyBorder="1" applyAlignment="1">
      <alignment horizontal="center" vertical="center"/>
    </xf>
    <xf numFmtId="1" fontId="110" fillId="86" borderId="25" xfId="2" applyNumberFormat="1" applyFont="1" applyFill="1" applyBorder="1" applyAlignment="1">
      <alignment horizontal="center" vertical="center"/>
    </xf>
    <xf numFmtId="0" fontId="104" fillId="53" borderId="42" xfId="2" applyFont="1" applyFill="1" applyBorder="1" applyAlignment="1">
      <alignment horizontal="left" vertical="center" wrapText="1"/>
    </xf>
    <xf numFmtId="0" fontId="55" fillId="53" borderId="33" xfId="0" applyFont="1" applyFill="1" applyBorder="1" applyAlignment="1">
      <alignment horizontal="left" vertical="center" wrapText="1"/>
    </xf>
    <xf numFmtId="0" fontId="106" fillId="53" borderId="0" xfId="0" applyFont="1" applyFill="1" applyAlignment="1">
      <alignment horizontal="center"/>
    </xf>
    <xf numFmtId="0" fontId="4" fillId="53" borderId="0" xfId="2" applyFont="1" applyFill="1" applyBorder="1" applyAlignment="1">
      <alignment horizontal="right"/>
    </xf>
    <xf numFmtId="4" fontId="4" fillId="53" borderId="0" xfId="2" applyNumberFormat="1" applyFont="1" applyFill="1" applyBorder="1" applyAlignment="1">
      <alignment horizontal="right"/>
    </xf>
  </cellXfs>
  <cellStyles count="36817">
    <cellStyle name="_x000d__x000a_JournalTemplate=C:\COMFO\CTALK\JOURSTD.TPL_x000d__x000a_LbStateAddress=3 3 0 251 1 89 2 311_x000d__x000a_LbStateJou" xfId="22"/>
    <cellStyle name="?ђ??‹?‚?љ1" xfId="652"/>
    <cellStyle name="?ђ??‹?‚?љ2" xfId="651"/>
    <cellStyle name="_~9158782" xfId="23"/>
    <cellStyle name="_111   СВОД   2008 1,1" xfId="648"/>
    <cellStyle name="_13.09.07 Внутригр_расш_ПР 2007 (изм 24.08.07) для КТГ" xfId="689"/>
    <cellStyle name="_KTG_06_2007" xfId="691"/>
    <cellStyle name="_KTG_07_2007" xfId="656"/>
    <cellStyle name="_KTG_09_2007_Consol_Fin" xfId="692"/>
    <cellStyle name="_PRICE_1C" xfId="24"/>
    <cellStyle name="_Worksheet in Фрагмент (7)" xfId="646"/>
    <cellStyle name="_Баланс за 2005 год окончательный" xfId="645"/>
    <cellStyle name="_Бюдж.формы ЗАО АГ" xfId="25"/>
    <cellStyle name="_Бюджет 2005 к защите" xfId="644"/>
    <cellStyle name="_Бюджет 2007" xfId="643"/>
    <cellStyle name="_Бюджет АМАНГЕЛЬДЫ ГАЗ на 2006 год (Заке 190705)" xfId="642"/>
    <cellStyle name="_бюджет АО АПК на 2007 2" xfId="709"/>
    <cellStyle name="_Бюджетная заявка СИТ  на 2008" xfId="641"/>
    <cellStyle name="_ВГО 2007 год для КТГ" xfId="596"/>
    <cellStyle name="_ВГО за 10 мес (для КТГ)" xfId="707"/>
    <cellStyle name="_Внутригр_расш_ПР 2007 для отправки КТГ (24.08.07) " xfId="661"/>
    <cellStyle name="_Внутригр_расш_ПР 8-10" xfId="693"/>
    <cellStyle name="_для бюджетников" xfId="694"/>
    <cellStyle name="_Исп КВЛ 1 кварт 07 (02.05.07)" xfId="695"/>
    <cellStyle name="_ИЦА 79 новая модель_c  увеличением затрат" xfId="696"/>
    <cellStyle name="_ИЦА 79 новая модель_c  увеличением затрат по МСФО" xfId="697"/>
    <cellStyle name="_КВЛ 2007-2011ДОГМ" xfId="594"/>
    <cellStyle name="_КВЛ 2007-2011ДОГМ 2" xfId="1591"/>
    <cellStyle name="_КВЛ 2007-2011ДОГМ_Свод 1 квартал 2008 для КТГ" xfId="591"/>
    <cellStyle name="_КВЛ 2007-2011ДОГМ_Свод 1 квартал 2008 для КТГ 2" xfId="1592"/>
    <cellStyle name="_КВЛ ТЗ-07-11" xfId="640"/>
    <cellStyle name="_КВЛ ТЗ-07-11 2" xfId="1593"/>
    <cellStyle name="_КВЛ ТЗ-07-11_Свод 1 квартал 2008 для КТГ" xfId="639"/>
    <cellStyle name="_КВЛ ТЗ-07-11_Свод 1 квартал 2008 для КТГ 2" xfId="1594"/>
    <cellStyle name="_Книга2" xfId="638"/>
    <cellStyle name="_Консолидация бюджетов группы 3НКдубль 2" xfId="637"/>
    <cellStyle name="_Копия Копия бюджет консолид за 2007-2009(1)" xfId="636"/>
    <cellStyle name="_курс 117_KTG_N79_26.09.06" xfId="635"/>
    <cellStyle name="_курс 117_KTG_N79_26.09.06_gulnar" xfId="634"/>
    <cellStyle name="_Лист Microsoft Excel" xfId="633"/>
    <cellStyle name="_мебель, оборудование инвентарь1207" xfId="699"/>
    <cellStyle name="_ОТЧЕТ для ДКФ    06 04 05  (6)" xfId="26"/>
    <cellStyle name="_ОТЧЕТ ЗА 2006г К ЗАЩИТЕ " xfId="660"/>
    <cellStyle name="_План развития ПТС на 2005-2010 (связи станционной части)" xfId="27"/>
    <cellStyle name="_произв.цели - приложение к СНР_айгерим_09.11" xfId="677"/>
    <cellStyle name="_Расчет себестоимости Аманегльдинского газа" xfId="28"/>
    <cellStyle name="_Расчетная потребность на 01.01.08" xfId="574"/>
    <cellStyle name="_Расчетная потребность на 01.01.09" xfId="573"/>
    <cellStyle name="_Регистрация договоров 2003" xfId="29"/>
    <cellStyle name="_СВЕРКА ФАКТ 2006 с Ф.2Бух" xfId="630"/>
    <cellStyle name="_Себестоимость" xfId="30"/>
    <cellStyle name="_сентябрь -посл. вариант ЖГРЭС 2007" xfId="667"/>
    <cellStyle name="_Спецификация к договору Актобе" xfId="629"/>
    <cellStyle name="_Транспорт. расходы в Актау и по городу" xfId="597"/>
    <cellStyle name="_Утв СД Бюджет расшиф 29 12 05" xfId="676"/>
    <cellStyle name="_Факт КТГ за 1-кв.2007г+." xfId="700"/>
    <cellStyle name="_Финотчет аудированный на 29.02.08" xfId="625"/>
    <cellStyle name="_Финотчет за 1 квартал" xfId="624"/>
    <cellStyle name="_Форма дуль 2" xfId="31"/>
    <cellStyle name="_Формы МСФО- для ДЧП КМГ-Финотчет-1 кв.2007 г." xfId="623"/>
    <cellStyle name="_Формы Отчета за 9-месяцев 2007 г для КТГ 301007" xfId="622"/>
    <cellStyle name="_январь-май 2007" xfId="617"/>
    <cellStyle name="”€?ђ?‘?‚›?" xfId="703"/>
    <cellStyle name="”€ЌЂЌ‘Ћ‚›‰" xfId="664"/>
    <cellStyle name="”€қђқ‘һ‚›ү" xfId="683"/>
    <cellStyle name="”€љ‘€ђ?‚ђ??›?" xfId="592"/>
    <cellStyle name="”€Љ‘€ђҺ‚ЂҚҚ›ү" xfId="681"/>
    <cellStyle name="”€Љ‘€ђЋ‚ЂЌЌ›‰" xfId="657"/>
    <cellStyle name="”ќђќ‘ћ‚›‰" xfId="35"/>
    <cellStyle name="”ќђќ‘ћ‚›‰ 2" xfId="36"/>
    <cellStyle name="”ќђќ‘ћ‚›‰ 2 2" xfId="729"/>
    <cellStyle name="”ќђќ‘ћ‚›‰ 2 2 2" xfId="1420"/>
    <cellStyle name="”ќђќ‘ћ‚›‰ 2 2 3" xfId="954"/>
    <cellStyle name="”ќђќ‘ћ‚›‰ 2 3" xfId="1140"/>
    <cellStyle name="”ќђќ‘ћ‚›‰ 2 4" xfId="1227"/>
    <cellStyle name="”ќђќ‘ћ‚›‰ 3" xfId="37"/>
    <cellStyle name="”ќђќ‘ћ‚›‰ 3 2" xfId="730"/>
    <cellStyle name="”љ‘ђћ‚ђќќ›‰" xfId="38"/>
    <cellStyle name="”љ‘ђћ‚ђќќ›‰ 2" xfId="39"/>
    <cellStyle name="”љ‘ђћ‚ђќќ›‰ 2 2" xfId="731"/>
    <cellStyle name="”љ‘ђћ‚ђќќ›‰ 2 2 2" xfId="1421"/>
    <cellStyle name="”љ‘ђћ‚ђќќ›‰ 2 2 3" xfId="955"/>
    <cellStyle name="”љ‘ђћ‚ђќќ›‰ 2 3" xfId="1139"/>
    <cellStyle name="”љ‘ђћ‚ђќќ›‰ 2 4" xfId="1226"/>
    <cellStyle name="”љ‘ђћ‚ђќќ›‰ 3" xfId="40"/>
    <cellStyle name="”љ‘ђћ‚ђќќ›‰ 3 2" xfId="732"/>
    <cellStyle name="„…?…†?›?" xfId="674"/>
    <cellStyle name="„…ќ…†ќ›‰" xfId="41"/>
    <cellStyle name="„…ќ…†ќ›‰ 2" xfId="42"/>
    <cellStyle name="„…ќ…†ќ›‰ 2 2" xfId="733"/>
    <cellStyle name="„…ќ…†ќ›‰ 2 2 2" xfId="1422"/>
    <cellStyle name="„…ќ…†ќ›‰ 2 2 3" xfId="957"/>
    <cellStyle name="„…ќ…†ќ›‰ 2 3" xfId="1138"/>
    <cellStyle name="„…ќ…†ќ›‰ 2 4" xfId="1225"/>
    <cellStyle name="„…ќ…†ќ›‰ 3" xfId="43"/>
    <cellStyle name="„…ќ…†ќ›‰ 3 2" xfId="734"/>
    <cellStyle name="„…қ…†қ›ү" xfId="616"/>
    <cellStyle name="€’???‚›?" xfId="673"/>
    <cellStyle name="€’һғһ‚›ү" xfId="704"/>
    <cellStyle name="€’ЋѓЋ‚›‰" xfId="615"/>
    <cellStyle name="‡ђѓћ‹ћ‚ћљ1" xfId="44"/>
    <cellStyle name="‡ђѓћ‹ћ‚ћљ1 2" xfId="45"/>
    <cellStyle name="‡ђѓћ‹ћ‚ћљ1 2 2" xfId="735"/>
    <cellStyle name="‡ђѓћ‹ћ‚ћљ1 2 2 2" xfId="1423"/>
    <cellStyle name="‡ђѓћ‹ћ‚ћљ1 2 2 3" xfId="958"/>
    <cellStyle name="‡ђѓћ‹ћ‚ћљ1 2 3" xfId="1137"/>
    <cellStyle name="‡ђѓћ‹ћ‚ћљ1 2 4" xfId="1215"/>
    <cellStyle name="‡ђѓћ‹ћ‚ћљ1 3" xfId="46"/>
    <cellStyle name="‡ђѓћ‹ћ‚ћљ1 3 2" xfId="736"/>
    <cellStyle name="‡ђѓћ‹ћ‚ћљ2" xfId="47"/>
    <cellStyle name="‡ђѓћ‹ћ‚ћљ2 2" xfId="48"/>
    <cellStyle name="‡ђѓћ‹ћ‚ћљ2 2 2" xfId="737"/>
    <cellStyle name="‡ђѓћ‹ћ‚ћљ2 2 2 2" xfId="1424"/>
    <cellStyle name="‡ђѓћ‹ћ‚ћљ2 2 2 3" xfId="960"/>
    <cellStyle name="‡ђѓћ‹ћ‚ћљ2 2 3" xfId="949"/>
    <cellStyle name="‡ђѓћ‹ћ‚ћљ2 2 4" xfId="1214"/>
    <cellStyle name="‡ђѓћ‹ћ‚ћљ2 3" xfId="49"/>
    <cellStyle name="‡ђѓћ‹ћ‚ћљ2 3 2" xfId="738"/>
    <cellStyle name="’ћѓћ‚›‰" xfId="32"/>
    <cellStyle name="’ћѓћ‚›‰ 2" xfId="33"/>
    <cellStyle name="’ћѓћ‚›‰ 2 2" xfId="739"/>
    <cellStyle name="’ћѓћ‚›‰ 2 2 2" xfId="1425"/>
    <cellStyle name="’ћѓћ‚›‰ 2 2 3" xfId="962"/>
    <cellStyle name="’ћѓћ‚›‰ 2 3" xfId="1136"/>
    <cellStyle name="’ћѓћ‚›‰ 2 4" xfId="1213"/>
    <cellStyle name="’ћѓћ‚›‰ 3" xfId="34"/>
    <cellStyle name="’ћѓћ‚›‰ 3 2" xfId="740"/>
    <cellStyle name="" xfId="655"/>
    <cellStyle name="" xfId="654"/>
    <cellStyle name="_071130 Январь-ноябрь 2007г " xfId="650"/>
    <cellStyle name="_071130 Январь-ноябрь 2007г " xfId="686"/>
    <cellStyle name="_071130 Январь-ноябрь 2007г _Квартальный отчет" xfId="665"/>
    <cellStyle name="_071130 Январь-ноябрь 2007г _Квартальный отчет" xfId="593"/>
    <cellStyle name="_attachment2" xfId="647"/>
    <cellStyle name="_attachment2" xfId="663"/>
    <cellStyle name="_Квартальный отчет" xfId="698"/>
    <cellStyle name="_Квартальный отчет" xfId="590"/>
    <cellStyle name="_Мониторинг янв-декабрь 2007" xfId="710"/>
    <cellStyle name="_Мониторинг янв-декабрь 2007" xfId="595"/>
    <cellStyle name="_фин_отчет_1 квартал_2008" xfId="628"/>
    <cellStyle name="_фин_отчет_1 квартал_2008" xfId="627"/>
    <cellStyle name="_Холдинг Отчет за 1 кв 2007г (для КТГ)" xfId="621"/>
    <cellStyle name="_Холдинг Отчет за 1 кв 2007г (для КТГ)" xfId="620"/>
    <cellStyle name="_янв-дек_ 2007" xfId="684"/>
    <cellStyle name="_янв-дек_ 2007" xfId="701"/>
    <cellStyle name="" xfId="678"/>
    <cellStyle name="" xfId="679"/>
    <cellStyle name="_071130 Январь-ноябрь 2007г " xfId="658"/>
    <cellStyle name="_071130 Январь-ноябрь 2007г " xfId="687"/>
    <cellStyle name="_071130 Январь-ноябрь 2007г _Квартальный отчет" xfId="649"/>
    <cellStyle name="_071130 Январь-ноябрь 2007г _Квартальный отчет" xfId="688"/>
    <cellStyle name="_attachment2" xfId="690"/>
    <cellStyle name="_attachment2" xfId="680"/>
    <cellStyle name="_Квартальный отчет" xfId="662"/>
    <cellStyle name="_Квартальный отчет" xfId="666"/>
    <cellStyle name="_Мониторинг янв-декабрь 2007" xfId="632"/>
    <cellStyle name="_Мониторинг янв-декабрь 2007" xfId="631"/>
    <cellStyle name="_фин_отчет_1 квартал_2008" xfId="675"/>
    <cellStyle name="_фин_отчет_1 квартал_2008" xfId="626"/>
    <cellStyle name="_Холдинг Отчет за 1 кв 2007г (для КТГ)" xfId="619"/>
    <cellStyle name="_Холдинг Отчет за 1 кв 2007г (для КТГ)" xfId="618"/>
    <cellStyle name="_янв-дек_ 2007" xfId="702"/>
    <cellStyle name="_янв-дек_ 2007" xfId="682"/>
    <cellStyle name="" xfId="653"/>
    <cellStyle name="1" xfId="708"/>
    <cellStyle name="2" xfId="705"/>
    <cellStyle name="20% - Accent1" xfId="50"/>
    <cellStyle name="20% - Accent1 2" xfId="741"/>
    <cellStyle name="20% - Accent1 2 2" xfId="1819"/>
    <cellStyle name="20% - Accent1 2 2 2" xfId="3148"/>
    <cellStyle name="20% - Accent1 2 2 3" xfId="2705"/>
    <cellStyle name="20% - Accent1 2 3" xfId="1597"/>
    <cellStyle name="20% - Accent1 2 4" xfId="18999"/>
    <cellStyle name="20% - Accent2" xfId="51"/>
    <cellStyle name="20% - Accent2 2" xfId="742"/>
    <cellStyle name="20% - Accent2 2 2" xfId="1820"/>
    <cellStyle name="20% - Accent2 2 2 2" xfId="3149"/>
    <cellStyle name="20% - Accent2 2 2 3" xfId="2706"/>
    <cellStyle name="20% - Accent2 2 3" xfId="1598"/>
    <cellStyle name="20% - Accent2 2 4" xfId="19000"/>
    <cellStyle name="20% - Accent3" xfId="52"/>
    <cellStyle name="20% - Accent3 2" xfId="743"/>
    <cellStyle name="20% - Accent3 2 2" xfId="1821"/>
    <cellStyle name="20% - Accent3 2 2 2" xfId="3150"/>
    <cellStyle name="20% - Accent3 2 2 3" xfId="2707"/>
    <cellStyle name="20% - Accent3 2 3" xfId="1599"/>
    <cellStyle name="20% - Accent3 2 4" xfId="19001"/>
    <cellStyle name="20% - Accent4" xfId="53"/>
    <cellStyle name="20% - Accent4 2" xfId="744"/>
    <cellStyle name="20% - Accent4 2 2" xfId="1822"/>
    <cellStyle name="20% - Accent4 2 2 2" xfId="3151"/>
    <cellStyle name="20% - Accent4 2 2 3" xfId="2708"/>
    <cellStyle name="20% - Accent4 2 3" xfId="1600"/>
    <cellStyle name="20% - Accent4 2 4" xfId="19002"/>
    <cellStyle name="20% - Accent5" xfId="54"/>
    <cellStyle name="20% - Accent5 2" xfId="745"/>
    <cellStyle name="20% - Accent5 2 2" xfId="1823"/>
    <cellStyle name="20% - Accent5 2 2 2" xfId="3152"/>
    <cellStyle name="20% - Accent5 2 2 3" xfId="2709"/>
    <cellStyle name="20% - Accent5 2 3" xfId="1601"/>
    <cellStyle name="20% - Accent5 2 4" xfId="19003"/>
    <cellStyle name="20% - Accent6" xfId="55"/>
    <cellStyle name="20% - Accent6 2" xfId="746"/>
    <cellStyle name="20% - Accent6 2 2" xfId="1824"/>
    <cellStyle name="20% - Accent6 2 2 2" xfId="3153"/>
    <cellStyle name="20% - Accent6 2 2 3" xfId="2710"/>
    <cellStyle name="20% - Accent6 2 3" xfId="1602"/>
    <cellStyle name="20% - Accent6 2 4" xfId="19004"/>
    <cellStyle name="20% - Акцент1" xfId="28000" builtinId="30" customBuiltin="1"/>
    <cellStyle name="20% - Акцент1 2" xfId="56"/>
    <cellStyle name="20% - Акцент1 2 2" xfId="963"/>
    <cellStyle name="20% - Акцент1 2 3" xfId="1135"/>
    <cellStyle name="20% - Акцент1 2 4" xfId="1212"/>
    <cellStyle name="20% - Акцент1 3" xfId="57"/>
    <cellStyle name="20% - Акцент1 3 2" xfId="964"/>
    <cellStyle name="20% - Акцент1 3 3" xfId="1134"/>
    <cellStyle name="20% - Акцент1 3 4" xfId="1211"/>
    <cellStyle name="20% - Акцент1 4" xfId="58"/>
    <cellStyle name="20% - Акцент1 4 2" xfId="965"/>
    <cellStyle name="20% - Акцент1 4 3" xfId="1133"/>
    <cellStyle name="20% - Акцент1 4 4" xfId="1243"/>
    <cellStyle name="20% - Акцент1 5" xfId="59"/>
    <cellStyle name="20% - Акцент1 5 2" xfId="966"/>
    <cellStyle name="20% - Акцент1 5 3" xfId="1132"/>
    <cellStyle name="20% - Акцент1 5 4" xfId="1210"/>
    <cellStyle name="20% - Акцент1 6" xfId="1493"/>
    <cellStyle name="20% - Акцент2" xfId="28004" builtinId="34" customBuiltin="1"/>
    <cellStyle name="20% - Акцент2 2" xfId="60"/>
    <cellStyle name="20% - Акцент2 2 2" xfId="967"/>
    <cellStyle name="20% - Акцент2 2 3" xfId="1131"/>
    <cellStyle name="20% - Акцент2 2 4" xfId="1245"/>
    <cellStyle name="20% - Акцент2 3" xfId="61"/>
    <cellStyle name="20% - Акцент2 3 2" xfId="968"/>
    <cellStyle name="20% - Акцент2 3 3" xfId="1130"/>
    <cellStyle name="20% - Акцент2 3 4" xfId="1209"/>
    <cellStyle name="20% - Акцент2 4" xfId="62"/>
    <cellStyle name="20% - Акцент2 4 2" xfId="969"/>
    <cellStyle name="20% - Акцент2 4 3" xfId="1129"/>
    <cellStyle name="20% - Акцент2 4 4" xfId="1246"/>
    <cellStyle name="20% - Акцент2 5" xfId="63"/>
    <cellStyle name="20% - Акцент2 5 2" xfId="970"/>
    <cellStyle name="20% - Акцент2 5 3" xfId="1128"/>
    <cellStyle name="20% - Акцент2 5 4" xfId="1208"/>
    <cellStyle name="20% - Акцент2 6" xfId="1494"/>
    <cellStyle name="20% - Акцент3" xfId="28008" builtinId="38" customBuiltin="1"/>
    <cellStyle name="20% - Акцент3 2" xfId="64"/>
    <cellStyle name="20% - Акцент3 2 2" xfId="971"/>
    <cellStyle name="20% - Акцент3 2 3" xfId="1127"/>
    <cellStyle name="20% - Акцент3 2 4" xfId="1207"/>
    <cellStyle name="20% - Акцент3 3" xfId="65"/>
    <cellStyle name="20% - Акцент3 3 2" xfId="972"/>
    <cellStyle name="20% - Акцент3 3 3" xfId="1126"/>
    <cellStyle name="20% - Акцент3 3 4" xfId="1206"/>
    <cellStyle name="20% - Акцент3 4" xfId="66"/>
    <cellStyle name="20% - Акцент3 4 2" xfId="973"/>
    <cellStyle name="20% - Акцент3 4 3" xfId="1125"/>
    <cellStyle name="20% - Акцент3 4 4" xfId="1205"/>
    <cellStyle name="20% - Акцент3 5" xfId="67"/>
    <cellStyle name="20% - Акцент3 5 2" xfId="974"/>
    <cellStyle name="20% - Акцент3 5 3" xfId="1124"/>
    <cellStyle name="20% - Акцент3 5 4" xfId="1244"/>
    <cellStyle name="20% - Акцент3 6" xfId="1496"/>
    <cellStyle name="20% - Акцент4" xfId="28012" builtinId="42" customBuiltin="1"/>
    <cellStyle name="20% - Акцент4 2" xfId="68"/>
    <cellStyle name="20% - Акцент4 2 2" xfId="975"/>
    <cellStyle name="20% - Акцент4 2 3" xfId="1123"/>
    <cellStyle name="20% - Акцент4 2 4" xfId="1150"/>
    <cellStyle name="20% - Акцент4 3" xfId="69"/>
    <cellStyle name="20% - Акцент4 3 2" xfId="976"/>
    <cellStyle name="20% - Акцент4 3 3" xfId="1122"/>
    <cellStyle name="20% - Акцент4 3 4" xfId="1204"/>
    <cellStyle name="20% - Акцент4 4" xfId="70"/>
    <cellStyle name="20% - Акцент4 4 2" xfId="977"/>
    <cellStyle name="20% - Акцент4 4 3" xfId="1121"/>
    <cellStyle name="20% - Акцент4 4 4" xfId="1203"/>
    <cellStyle name="20% - Акцент4 5" xfId="71"/>
    <cellStyle name="20% - Акцент4 5 2" xfId="978"/>
    <cellStyle name="20% - Акцент4 5 3" xfId="1119"/>
    <cellStyle name="20% - Акцент4 5 4" xfId="1202"/>
    <cellStyle name="20% - Акцент4 6" xfId="1497"/>
    <cellStyle name="20% - Акцент5" xfId="28016" builtinId="46" customBuiltin="1"/>
    <cellStyle name="20% - Акцент5 2" xfId="72"/>
    <cellStyle name="20% - Акцент5 2 2" xfId="979"/>
    <cellStyle name="20% - Акцент5 2 3" xfId="1118"/>
    <cellStyle name="20% - Акцент5 2 4" xfId="1201"/>
    <cellStyle name="20% - Акцент5 3" xfId="73"/>
    <cellStyle name="20% - Акцент5 3 2" xfId="980"/>
    <cellStyle name="20% - Акцент5 3 3" xfId="1117"/>
    <cellStyle name="20% - Акцент5 3 4" xfId="1200"/>
    <cellStyle name="20% - Акцент5 4" xfId="74"/>
    <cellStyle name="20% - Акцент5 4 2" xfId="981"/>
    <cellStyle name="20% - Акцент5 4 3" xfId="1116"/>
    <cellStyle name="20% - Акцент5 4 4" xfId="1199"/>
    <cellStyle name="20% - Акцент5 5" xfId="75"/>
    <cellStyle name="20% - Акцент5 5 2" xfId="982"/>
    <cellStyle name="20% - Акцент5 5 3" xfId="1115"/>
    <cellStyle name="20% - Акцент5 5 4" xfId="1198"/>
    <cellStyle name="20% - Акцент5 6" xfId="1498"/>
    <cellStyle name="20% - Акцент6" xfId="28020" builtinId="50" customBuiltin="1"/>
    <cellStyle name="20% - Акцент6 2" xfId="76"/>
    <cellStyle name="20% - Акцент6 2 2" xfId="983"/>
    <cellStyle name="20% - Акцент6 2 3" xfId="1114"/>
    <cellStyle name="20% - Акцент6 2 4" xfId="1197"/>
    <cellStyle name="20% - Акцент6 3" xfId="77"/>
    <cellStyle name="20% - Акцент6 3 2" xfId="984"/>
    <cellStyle name="20% - Акцент6 3 3" xfId="1113"/>
    <cellStyle name="20% - Акцент6 3 4" xfId="1196"/>
    <cellStyle name="20% - Акцент6 4" xfId="78"/>
    <cellStyle name="20% - Акцент6 4 2" xfId="985"/>
    <cellStyle name="20% - Акцент6 4 3" xfId="1112"/>
    <cellStyle name="20% - Акцент6 4 4" xfId="1195"/>
    <cellStyle name="20% - Акцент6 5" xfId="79"/>
    <cellStyle name="20% - Акцент6 5 2" xfId="986"/>
    <cellStyle name="20% - Акцент6 5 3" xfId="1111"/>
    <cellStyle name="20% - Акцент6 5 4" xfId="1194"/>
    <cellStyle name="20% - Акцент6 6" xfId="1499"/>
    <cellStyle name="40% - Accent1" xfId="80"/>
    <cellStyle name="40% - Accent1 2" xfId="747"/>
    <cellStyle name="40% - Accent1 2 2" xfId="1825"/>
    <cellStyle name="40% - Accent1 2 2 2" xfId="3154"/>
    <cellStyle name="40% - Accent1 2 2 3" xfId="2712"/>
    <cellStyle name="40% - Accent1 2 3" xfId="1604"/>
    <cellStyle name="40% - Accent1 2 4" xfId="19005"/>
    <cellStyle name="40% - Accent2" xfId="81"/>
    <cellStyle name="40% - Accent2 2" xfId="748"/>
    <cellStyle name="40% - Accent2 2 2" xfId="1826"/>
    <cellStyle name="40% - Accent2 2 2 2" xfId="3155"/>
    <cellStyle name="40% - Accent2 2 2 3" xfId="2713"/>
    <cellStyle name="40% - Accent2 2 3" xfId="1605"/>
    <cellStyle name="40% - Accent2 2 4" xfId="19006"/>
    <cellStyle name="40% - Accent3" xfId="82"/>
    <cellStyle name="40% - Accent3 2" xfId="749"/>
    <cellStyle name="40% - Accent3 2 2" xfId="1827"/>
    <cellStyle name="40% - Accent3 2 2 2" xfId="3156"/>
    <cellStyle name="40% - Accent3 2 2 3" xfId="2714"/>
    <cellStyle name="40% - Accent3 2 3" xfId="1606"/>
    <cellStyle name="40% - Accent3 2 4" xfId="19007"/>
    <cellStyle name="40% - Accent4" xfId="83"/>
    <cellStyle name="40% - Accent4 2" xfId="750"/>
    <cellStyle name="40% - Accent4 2 2" xfId="1828"/>
    <cellStyle name="40% - Accent4 2 2 2" xfId="3157"/>
    <cellStyle name="40% - Accent4 2 2 3" xfId="2715"/>
    <cellStyle name="40% - Accent4 2 3" xfId="1607"/>
    <cellStyle name="40% - Accent4 2 4" xfId="19008"/>
    <cellStyle name="40% - Accent5" xfId="84"/>
    <cellStyle name="40% - Accent5 2" xfId="751"/>
    <cellStyle name="40% - Accent5 2 2" xfId="1829"/>
    <cellStyle name="40% - Accent5 2 2 2" xfId="3158"/>
    <cellStyle name="40% - Accent5 2 2 3" xfId="2716"/>
    <cellStyle name="40% - Accent5 2 3" xfId="1608"/>
    <cellStyle name="40% - Accent5 2 4" xfId="19009"/>
    <cellStyle name="40% - Accent6" xfId="85"/>
    <cellStyle name="40% - Accent6 2" xfId="752"/>
    <cellStyle name="40% - Accent6 2 2" xfId="1830"/>
    <cellStyle name="40% - Accent6 2 2 2" xfId="3159"/>
    <cellStyle name="40% - Accent6 2 2 3" xfId="2717"/>
    <cellStyle name="40% - Accent6 2 3" xfId="1609"/>
    <cellStyle name="40% - Accent6 2 4" xfId="19010"/>
    <cellStyle name="40% - Акцент1" xfId="28001" builtinId="31" customBuiltin="1"/>
    <cellStyle name="40% - Акцент1 2" xfId="86"/>
    <cellStyle name="40% - Акцент1 2 2" xfId="987"/>
    <cellStyle name="40% - Акцент1 2 3" xfId="1110"/>
    <cellStyle name="40% - Акцент1 2 4" xfId="1193"/>
    <cellStyle name="40% - Акцент1 3" xfId="87"/>
    <cellStyle name="40% - Акцент1 3 2" xfId="988"/>
    <cellStyle name="40% - Акцент1 3 3" xfId="1109"/>
    <cellStyle name="40% - Акцент1 3 4" xfId="1191"/>
    <cellStyle name="40% - Акцент1 4" xfId="88"/>
    <cellStyle name="40% - Акцент1 4 2" xfId="989"/>
    <cellStyle name="40% - Акцент1 4 3" xfId="1108"/>
    <cellStyle name="40% - Акцент1 4 4" xfId="1190"/>
    <cellStyle name="40% - Акцент1 5" xfId="89"/>
    <cellStyle name="40% - Акцент1 5 2" xfId="990"/>
    <cellStyle name="40% - Акцент1 5 3" xfId="1107"/>
    <cellStyle name="40% - Акцент1 5 4" xfId="1189"/>
    <cellStyle name="40% - Акцент1 6" xfId="1500"/>
    <cellStyle name="40% - Акцент2" xfId="28005" builtinId="35" customBuiltin="1"/>
    <cellStyle name="40% - Акцент2 2" xfId="90"/>
    <cellStyle name="40% - Акцент2 2 2" xfId="991"/>
    <cellStyle name="40% - Акцент2 2 3" xfId="1106"/>
    <cellStyle name="40% - Акцент2 2 4" xfId="1188"/>
    <cellStyle name="40% - Акцент2 3" xfId="91"/>
    <cellStyle name="40% - Акцент2 3 2" xfId="992"/>
    <cellStyle name="40% - Акцент2 3 3" xfId="1105"/>
    <cellStyle name="40% - Акцент2 3 4" xfId="1187"/>
    <cellStyle name="40% - Акцент2 4" xfId="92"/>
    <cellStyle name="40% - Акцент2 4 2" xfId="993"/>
    <cellStyle name="40% - Акцент2 4 3" xfId="1104"/>
    <cellStyle name="40% - Акцент2 4 4" xfId="1185"/>
    <cellStyle name="40% - Акцент2 5" xfId="93"/>
    <cellStyle name="40% - Акцент2 5 2" xfId="994"/>
    <cellStyle name="40% - Акцент2 5 3" xfId="1103"/>
    <cellStyle name="40% - Акцент2 5 4" xfId="1184"/>
    <cellStyle name="40% - Акцент2 6" xfId="1501"/>
    <cellStyle name="40% - Акцент3" xfId="28009" builtinId="39" customBuiltin="1"/>
    <cellStyle name="40% - Акцент3 2" xfId="94"/>
    <cellStyle name="40% - Акцент3 2 2" xfId="995"/>
    <cellStyle name="40% - Акцент3 2 3" xfId="1102"/>
    <cellStyle name="40% - Акцент3 2 4" xfId="1183"/>
    <cellStyle name="40% - Акцент3 3" xfId="95"/>
    <cellStyle name="40% - Акцент3 3 2" xfId="996"/>
    <cellStyle name="40% - Акцент3 3 3" xfId="1101"/>
    <cellStyle name="40% - Акцент3 3 4" xfId="1182"/>
    <cellStyle name="40% - Акцент3 4" xfId="96"/>
    <cellStyle name="40% - Акцент3 4 2" xfId="997"/>
    <cellStyle name="40% - Акцент3 4 3" xfId="1100"/>
    <cellStyle name="40% - Акцент3 4 4" xfId="1181"/>
    <cellStyle name="40% - Акцент3 5" xfId="97"/>
    <cellStyle name="40% - Акцент3 5 2" xfId="998"/>
    <cellStyle name="40% - Акцент3 5 3" xfId="1099"/>
    <cellStyle name="40% - Акцент3 5 4" xfId="1180"/>
    <cellStyle name="40% - Акцент3 6" xfId="1502"/>
    <cellStyle name="40% - Акцент4" xfId="28013" builtinId="43" customBuiltin="1"/>
    <cellStyle name="40% - Акцент4 2" xfId="98"/>
    <cellStyle name="40% - Акцент4 2 2" xfId="999"/>
    <cellStyle name="40% - Акцент4 2 3" xfId="1098"/>
    <cellStyle name="40% - Акцент4 2 4" xfId="1179"/>
    <cellStyle name="40% - Акцент4 3" xfId="99"/>
    <cellStyle name="40% - Акцент4 3 2" xfId="1000"/>
    <cellStyle name="40% - Акцент4 3 3" xfId="1097"/>
    <cellStyle name="40% - Акцент4 3 4" xfId="1178"/>
    <cellStyle name="40% - Акцент4 4" xfId="100"/>
    <cellStyle name="40% - Акцент4 4 2" xfId="1001"/>
    <cellStyle name="40% - Акцент4 4 3" xfId="1096"/>
    <cellStyle name="40% - Акцент4 4 4" xfId="1177"/>
    <cellStyle name="40% - Акцент4 5" xfId="101"/>
    <cellStyle name="40% - Акцент4 5 2" xfId="1002"/>
    <cellStyle name="40% - Акцент4 5 3" xfId="1095"/>
    <cellStyle name="40% - Акцент4 5 4" xfId="1176"/>
    <cellStyle name="40% - Акцент4 6" xfId="1503"/>
    <cellStyle name="40% - Акцент5" xfId="28017" builtinId="47" customBuiltin="1"/>
    <cellStyle name="40% - Акцент5 2" xfId="102"/>
    <cellStyle name="40% - Акцент5 2 2" xfId="1003"/>
    <cellStyle name="40% - Акцент5 2 3" xfId="1094"/>
    <cellStyle name="40% - Акцент5 2 4" xfId="1175"/>
    <cellStyle name="40% - Акцент5 3" xfId="103"/>
    <cellStyle name="40% - Акцент5 3 2" xfId="1004"/>
    <cellStyle name="40% - Акцент5 3 3" xfId="1093"/>
    <cellStyle name="40% - Акцент5 3 4" xfId="1174"/>
    <cellStyle name="40% - Акцент5 4" xfId="104"/>
    <cellStyle name="40% - Акцент5 4 2" xfId="1005"/>
    <cellStyle name="40% - Акцент5 4 3" xfId="1092"/>
    <cellStyle name="40% - Акцент5 4 4" xfId="1173"/>
    <cellStyle name="40% - Акцент5 5" xfId="105"/>
    <cellStyle name="40% - Акцент5 5 2" xfId="1006"/>
    <cellStyle name="40% - Акцент5 5 3" xfId="1091"/>
    <cellStyle name="40% - Акцент5 5 4" xfId="1172"/>
    <cellStyle name="40% - Акцент5 6" xfId="1505"/>
    <cellStyle name="40% - Акцент6" xfId="28021" builtinId="51" customBuiltin="1"/>
    <cellStyle name="40% - Акцент6 2" xfId="106"/>
    <cellStyle name="40% - Акцент6 2 2" xfId="1007"/>
    <cellStyle name="40% - Акцент6 2 3" xfId="1090"/>
    <cellStyle name="40% - Акцент6 2 4" xfId="1171"/>
    <cellStyle name="40% - Акцент6 3" xfId="107"/>
    <cellStyle name="40% - Акцент6 3 2" xfId="1008"/>
    <cellStyle name="40% - Акцент6 3 3" xfId="1089"/>
    <cellStyle name="40% - Акцент6 3 4" xfId="1170"/>
    <cellStyle name="40% - Акцент6 4" xfId="108"/>
    <cellStyle name="40% - Акцент6 4 2" xfId="1009"/>
    <cellStyle name="40% - Акцент6 4 3" xfId="1088"/>
    <cellStyle name="40% - Акцент6 4 4" xfId="1169"/>
    <cellStyle name="40% - Акцент6 5" xfId="109"/>
    <cellStyle name="40% - Акцент6 5 2" xfId="1010"/>
    <cellStyle name="40% - Акцент6 5 3" xfId="1087"/>
    <cellStyle name="40% - Акцент6 5 4" xfId="1168"/>
    <cellStyle name="40% - Акцент6 6" xfId="1507"/>
    <cellStyle name="60% - Accent1" xfId="110"/>
    <cellStyle name="60% - Accent1 2" xfId="753"/>
    <cellStyle name="60% - Accent2" xfId="111"/>
    <cellStyle name="60% - Accent2 2" xfId="754"/>
    <cellStyle name="60% - Accent3" xfId="112"/>
    <cellStyle name="60% - Accent3 2" xfId="755"/>
    <cellStyle name="60% - Accent4" xfId="113"/>
    <cellStyle name="60% - Accent4 2" xfId="756"/>
    <cellStyle name="60% - Accent5" xfId="114"/>
    <cellStyle name="60% - Accent5 2" xfId="757"/>
    <cellStyle name="60% - Accent6" xfId="115"/>
    <cellStyle name="60% - Accent6 2" xfId="758"/>
    <cellStyle name="60% - Акцент1" xfId="28002" builtinId="32" customBuiltin="1"/>
    <cellStyle name="60% - Акцент1 2" xfId="116"/>
    <cellStyle name="60% - Акцент1 3" xfId="117"/>
    <cellStyle name="60% - Акцент1 4" xfId="118"/>
    <cellStyle name="60% - Акцент1 5" xfId="119"/>
    <cellStyle name="60% - Акцент2" xfId="28006" builtinId="36" customBuiltin="1"/>
    <cellStyle name="60% - Акцент2 2" xfId="120"/>
    <cellStyle name="60% - Акцент2 3" xfId="121"/>
    <cellStyle name="60% - Акцент2 4" xfId="122"/>
    <cellStyle name="60% - Акцент2 5" xfId="123"/>
    <cellStyle name="60% - Акцент3" xfId="28010" builtinId="40" customBuiltin="1"/>
    <cellStyle name="60% - Акцент3 2" xfId="124"/>
    <cellStyle name="60% - Акцент3 3" xfId="125"/>
    <cellStyle name="60% - Акцент3 4" xfId="126"/>
    <cellStyle name="60% - Акцент3 5" xfId="127"/>
    <cellStyle name="60% - Акцент4" xfId="28014" builtinId="44" customBuiltin="1"/>
    <cellStyle name="60% - Акцент4 2" xfId="128"/>
    <cellStyle name="60% - Акцент4 3" xfId="129"/>
    <cellStyle name="60% - Акцент4 4" xfId="130"/>
    <cellStyle name="60% - Акцент4 5" xfId="131"/>
    <cellStyle name="60% - Акцент5" xfId="28018" builtinId="48" customBuiltin="1"/>
    <cellStyle name="60% - Акцент5 2" xfId="132"/>
    <cellStyle name="60% - Акцент5 3" xfId="133"/>
    <cellStyle name="60% - Акцент5 4" xfId="134"/>
    <cellStyle name="60% - Акцент5 5" xfId="135"/>
    <cellStyle name="60% - Акцент6" xfId="28022" builtinId="52" customBuiltin="1"/>
    <cellStyle name="60% - Акцент6 2" xfId="136"/>
    <cellStyle name="60% - Акцент6 3" xfId="137"/>
    <cellStyle name="60% - Акцент6 4" xfId="138"/>
    <cellStyle name="60% - Акцент6 5" xfId="139"/>
    <cellStyle name="Accent1" xfId="140"/>
    <cellStyle name="Accent1 2" xfId="759"/>
    <cellStyle name="Accent2" xfId="141"/>
    <cellStyle name="Accent2 2" xfId="760"/>
    <cellStyle name="Accent3" xfId="142"/>
    <cellStyle name="Accent3 2" xfId="761"/>
    <cellStyle name="Accent4" xfId="143"/>
    <cellStyle name="Accent4 2" xfId="762"/>
    <cellStyle name="Accent5" xfId="144"/>
    <cellStyle name="Accent5 2" xfId="763"/>
    <cellStyle name="Accent6" xfId="145"/>
    <cellStyle name="Accent6 2" xfId="764"/>
    <cellStyle name="Bad" xfId="146"/>
    <cellStyle name="Bad 2" xfId="765"/>
    <cellStyle name="Balance" xfId="706"/>
    <cellStyle name="BalanceBold" xfId="659"/>
    <cellStyle name="Calc Currency (0)" xfId="147"/>
    <cellStyle name="Calc Currency (2)" xfId="148"/>
    <cellStyle name="Calc Percent (0)" xfId="149"/>
    <cellStyle name="Calc Percent (1)" xfId="150"/>
    <cellStyle name="Calc Percent (1) 2" xfId="151"/>
    <cellStyle name="Calc Percent (1) 2 2" xfId="766"/>
    <cellStyle name="Calc Percent (1) 2 2 2" xfId="1443"/>
    <cellStyle name="Calc Percent (1) 2 2 3" xfId="1023"/>
    <cellStyle name="Calc Percent (1) 2 3" xfId="1079"/>
    <cellStyle name="Calc Percent (1) 2 4" xfId="1167"/>
    <cellStyle name="Calc Percent (1) 3" xfId="152"/>
    <cellStyle name="Calc Percent (1) 3 2" xfId="767"/>
    <cellStyle name="Calc Percent (2)" xfId="153"/>
    <cellStyle name="Calc Percent (2) 2" xfId="154"/>
    <cellStyle name="Calc Percent (2) 2 2" xfId="768"/>
    <cellStyle name="Calc Percent (2) 2 2 2" xfId="1444"/>
    <cellStyle name="Calc Percent (2) 2 2 3" xfId="1024"/>
    <cellStyle name="Calc Percent (2) 2 3" xfId="1078"/>
    <cellStyle name="Calc Percent (2) 2 4" xfId="1166"/>
    <cellStyle name="Calc Percent (2) 3" xfId="155"/>
    <cellStyle name="Calc Percent (2) 3 2" xfId="769"/>
    <cellStyle name="Calc Units (0)" xfId="156"/>
    <cellStyle name="Calc Units (1)" xfId="157"/>
    <cellStyle name="Calc Units (1) 2" xfId="158"/>
    <cellStyle name="Calc Units (1) 2 2" xfId="770"/>
    <cellStyle name="Calc Units (1) 2 2 2" xfId="1445"/>
    <cellStyle name="Calc Units (1) 2 2 3" xfId="1027"/>
    <cellStyle name="Calc Units (1) 2 3" xfId="1075"/>
    <cellStyle name="Calc Units (1) 2 4" xfId="950"/>
    <cellStyle name="Calc Units (1) 3" xfId="159"/>
    <cellStyle name="Calc Units (1) 3 2" xfId="771"/>
    <cellStyle name="Calc Units (2)" xfId="160"/>
    <cellStyle name="Calculation" xfId="161"/>
    <cellStyle name="Calculation 2" xfId="772"/>
    <cellStyle name="Calculation 2 2" xfId="1831"/>
    <cellStyle name="Calculation 2 2 2" xfId="1303"/>
    <cellStyle name="Calculation 2 2 2 2" xfId="3407"/>
    <cellStyle name="Calculation 2 2 2 2 2" xfId="10162"/>
    <cellStyle name="Calculation 2 2 2 2 2 2" xfId="16670"/>
    <cellStyle name="Calculation 2 2 2 2 2 2 2" xfId="35357"/>
    <cellStyle name="Calculation 2 2 2 2 2 3" xfId="32430"/>
    <cellStyle name="Calculation 2 2 2 2 3" xfId="12092"/>
    <cellStyle name="Calculation 2 2 2 2 3 2" xfId="18416"/>
    <cellStyle name="Calculation 2 2 2 2 3 2 2" xfId="36094"/>
    <cellStyle name="Calculation 2 2 2 2 3 3" xfId="33341"/>
    <cellStyle name="Calculation 2 2 2 2 4" xfId="7983"/>
    <cellStyle name="Calculation 2 2 2 2 4 2" xfId="21986"/>
    <cellStyle name="Calculation 2 2 2 2 4 2 2" xfId="36658"/>
    <cellStyle name="Calculation 2 2 2 2 4 3" xfId="31338"/>
    <cellStyle name="Calculation 2 2 2 2 5" xfId="15140"/>
    <cellStyle name="Calculation 2 2 2 2 5 2" xfId="34886"/>
    <cellStyle name="Calculation 2 2 2 2 6" xfId="28853"/>
    <cellStyle name="Calculation 2 2 2 3" xfId="3880"/>
    <cellStyle name="Calculation 2 2 2 3 2" xfId="10635"/>
    <cellStyle name="Calculation 2 2 2 3 2 2" xfId="16993"/>
    <cellStyle name="Calculation 2 2 2 3 2 2 2" xfId="35410"/>
    <cellStyle name="Calculation 2 2 2 3 2 3" xfId="32631"/>
    <cellStyle name="Calculation 2 2 2 3 3" xfId="12565"/>
    <cellStyle name="Calculation 2 2 2 3 3 2" xfId="18887"/>
    <cellStyle name="Calculation 2 2 2 3 3 2 2" xfId="36295"/>
    <cellStyle name="Calculation 2 2 2 3 3 3" xfId="33542"/>
    <cellStyle name="Calculation 2 2 2 3 4" xfId="15611"/>
    <cellStyle name="Calculation 2 2 2 3 4 2" xfId="35087"/>
    <cellStyle name="Calculation 2 2 2 3 5" xfId="29054"/>
    <cellStyle name="Calculation 2 2 2 4" xfId="6100"/>
    <cellStyle name="Calculation 2 2 2 4 2" xfId="13340"/>
    <cellStyle name="Calculation 2 2 2 4 2 2" xfId="33898"/>
    <cellStyle name="Calculation 2 2 2 4 3" xfId="30328"/>
    <cellStyle name="Calculation 2 2 2 5" xfId="5693"/>
    <cellStyle name="Calculation 2 2 2 5 2" xfId="13010"/>
    <cellStyle name="Calculation 2 2 2 5 2 2" xfId="33712"/>
    <cellStyle name="Calculation 2 2 2 5 3" xfId="30096"/>
    <cellStyle name="Calculation 2 2 2 6" xfId="5569"/>
    <cellStyle name="Calculation 2 2 2 6 2" xfId="12921"/>
    <cellStyle name="Calculation 2 2 2 6 2 2" xfId="33665"/>
    <cellStyle name="Calculation 2 2 2 6 3" xfId="30019"/>
    <cellStyle name="Calculation 2 2 2 7" xfId="3916"/>
    <cellStyle name="Calculation 2 2 2 7 2" xfId="29085"/>
    <cellStyle name="Calculation 2 2 2 8" xfId="28205"/>
    <cellStyle name="Calculation 2 2 3" xfId="2503"/>
    <cellStyle name="Calculation 2 2 3 2" xfId="7103"/>
    <cellStyle name="Calculation 2 2 3 2 2" xfId="14277"/>
    <cellStyle name="Calculation 2 2 3 2 2 2" xfId="34589"/>
    <cellStyle name="Calculation 2 2 3 2 3" xfId="31038"/>
    <cellStyle name="Calculation 2 2 3 3" xfId="9285"/>
    <cellStyle name="Calculation 2 2 3 3 2" xfId="15963"/>
    <cellStyle name="Calculation 2 2 3 3 2 2" xfId="35219"/>
    <cellStyle name="Calculation 2 2 3 3 3" xfId="32127"/>
    <cellStyle name="Calculation 2 2 3 4" xfId="11245"/>
    <cellStyle name="Calculation 2 2 3 4 2" xfId="17574"/>
    <cellStyle name="Calculation 2 2 3 4 2 2" xfId="35817"/>
    <cellStyle name="Calculation 2 2 3 4 3" xfId="33064"/>
    <cellStyle name="Calculation 2 2 3 5" xfId="5502"/>
    <cellStyle name="Calculation 2 2 3 5 2" xfId="20859"/>
    <cellStyle name="Calculation 2 2 3 5 2 2" xfId="36512"/>
    <cellStyle name="Calculation 2 2 3 5 3" xfId="29969"/>
    <cellStyle name="Calculation 2 2 3 6" xfId="12895"/>
    <cellStyle name="Calculation 2 2 3 6 2" xfId="33653"/>
    <cellStyle name="Calculation 2 2 3 7" xfId="28576"/>
    <cellStyle name="Calculation 2 2 4" xfId="3160"/>
    <cellStyle name="Calculation 2 2 4 2" xfId="9915"/>
    <cellStyle name="Calculation 2 2 4 2 2" xfId="16499"/>
    <cellStyle name="Calculation 2 2 4 2 2 2" xfId="35321"/>
    <cellStyle name="Calculation 2 2 4 2 3" xfId="32319"/>
    <cellStyle name="Calculation 2 2 4 3" xfId="11846"/>
    <cellStyle name="Calculation 2 2 4 3 2" xfId="18171"/>
    <cellStyle name="Calculation 2 2 4 3 2 2" xfId="35984"/>
    <cellStyle name="Calculation 2 2 4 3 3" xfId="33231"/>
    <cellStyle name="Calculation 2 2 4 4" xfId="7736"/>
    <cellStyle name="Calculation 2 2 4 4 2" xfId="21768"/>
    <cellStyle name="Calculation 2 2 4 4 2 2" xfId="36575"/>
    <cellStyle name="Calculation 2 2 4 4 3" xfId="31227"/>
    <cellStyle name="Calculation 2 2 4 5" xfId="14894"/>
    <cellStyle name="Calculation 2 2 4 5 2" xfId="34775"/>
    <cellStyle name="Calculation 2 2 4 6" xfId="28743"/>
    <cellStyle name="Calculation 2 2 5" xfId="3634"/>
    <cellStyle name="Calculation 2 2 5 2" xfId="10389"/>
    <cellStyle name="Calculation 2 2 5 2 2" xfId="16822"/>
    <cellStyle name="Calculation 2 2 5 2 2 2" xfId="35374"/>
    <cellStyle name="Calculation 2 2 5 2 3" xfId="32521"/>
    <cellStyle name="Calculation 2 2 5 3" xfId="12319"/>
    <cellStyle name="Calculation 2 2 5 3 2" xfId="18642"/>
    <cellStyle name="Calculation 2 2 5 3 2 2" xfId="36185"/>
    <cellStyle name="Calculation 2 2 5 3 3" xfId="33432"/>
    <cellStyle name="Calculation 2 2 5 4" xfId="8210"/>
    <cellStyle name="Calculation 2 2 5 4 2" xfId="22207"/>
    <cellStyle name="Calculation 2 2 5 4 2 2" xfId="36749"/>
    <cellStyle name="Calculation 2 2 5 4 3" xfId="31429"/>
    <cellStyle name="Calculation 2 2 5 5" xfId="15366"/>
    <cellStyle name="Calculation 2 2 5 5 2" xfId="34977"/>
    <cellStyle name="Calculation 2 2 5 6" xfId="28944"/>
    <cellStyle name="Calculation 2 2 6" xfId="4600"/>
    <cellStyle name="Calculation 2 2 6 2" xfId="29350"/>
    <cellStyle name="Calculation 2 2 7" xfId="28374"/>
    <cellStyle name="Calculation 2 3" xfId="2102"/>
    <cellStyle name="Calculation 2 3 2" xfId="2952"/>
    <cellStyle name="Calculation 2 3 2 2" xfId="7539"/>
    <cellStyle name="Calculation 2 3 2 2 2" xfId="14704"/>
    <cellStyle name="Calculation 2 3 2 2 2 2" xfId="34690"/>
    <cellStyle name="Calculation 2 3 2 2 3" xfId="31142"/>
    <cellStyle name="Calculation 2 3 2 3" xfId="9718"/>
    <cellStyle name="Calculation 2 3 2 3 2" xfId="16354"/>
    <cellStyle name="Calculation 2 3 2 3 2 2" xfId="35283"/>
    <cellStyle name="Calculation 2 3 2 3 3" xfId="32230"/>
    <cellStyle name="Calculation 2 3 2 4" xfId="11658"/>
    <cellStyle name="Calculation 2 3 2 4 2" xfId="17984"/>
    <cellStyle name="Calculation 2 3 2 4 2 2" xfId="35902"/>
    <cellStyle name="Calculation 2 3 2 4 3" xfId="33149"/>
    <cellStyle name="Calculation 2 3 2 5" xfId="5182"/>
    <cellStyle name="Calculation 2 3 2 5 2" xfId="20709"/>
    <cellStyle name="Calculation 2 3 2 5 2 2" xfId="36479"/>
    <cellStyle name="Calculation 2 3 2 5 3" xfId="29767"/>
    <cellStyle name="Calculation 2 3 2 6" xfId="12754"/>
    <cellStyle name="Calculation 2 3 2 6 2" xfId="33601"/>
    <cellStyle name="Calculation 2 3 2 7" xfId="28661"/>
    <cellStyle name="Calculation 2 3 3" xfId="3474"/>
    <cellStyle name="Calculation 2 3 3 2" xfId="10229"/>
    <cellStyle name="Calculation 2 3 3 2 2" xfId="16711"/>
    <cellStyle name="Calculation 2 3 3 2 2 2" xfId="35362"/>
    <cellStyle name="Calculation 2 3 3 2 3" xfId="32460"/>
    <cellStyle name="Calculation 2 3 3 3" xfId="12159"/>
    <cellStyle name="Calculation 2 3 3 3 2" xfId="18482"/>
    <cellStyle name="Calculation 2 3 3 3 2 2" xfId="36124"/>
    <cellStyle name="Calculation 2 3 3 3 3" xfId="33371"/>
    <cellStyle name="Calculation 2 3 3 4" xfId="8050"/>
    <cellStyle name="Calculation 2 3 3 4 2" xfId="22047"/>
    <cellStyle name="Calculation 2 3 3 4 2 2" xfId="36688"/>
    <cellStyle name="Calculation 2 3 3 4 3" xfId="31368"/>
    <cellStyle name="Calculation 2 3 3 5" xfId="15206"/>
    <cellStyle name="Calculation 2 3 3 5 2" xfId="34916"/>
    <cellStyle name="Calculation 2 3 3 6" xfId="28883"/>
    <cellStyle name="Calculation 2 3 4" xfId="6702"/>
    <cellStyle name="Calculation 2 3 4 2" xfId="13878"/>
    <cellStyle name="Calculation 2 3 4 2 2" xfId="34280"/>
    <cellStyle name="Calculation 2 3 4 3" xfId="30729"/>
    <cellStyle name="Calculation 2 3 5" xfId="8885"/>
    <cellStyle name="Calculation 2 3 5 2" xfId="15822"/>
    <cellStyle name="Calculation 2 3 5 2 2" xfId="35167"/>
    <cellStyle name="Calculation 2 3 5 3" xfId="31818"/>
    <cellStyle name="Calculation 2 3 6" xfId="10986"/>
    <cellStyle name="Calculation 2 3 6 2" xfId="17316"/>
    <cellStyle name="Calculation 2 3 6 2 2" xfId="35647"/>
    <cellStyle name="Calculation 2 3 6 3" xfId="32894"/>
    <cellStyle name="Calculation 2 3 7" xfId="4516"/>
    <cellStyle name="Calculation 2 3 7 2" xfId="20526"/>
    <cellStyle name="Calculation 2 3 7 2 2" xfId="36414"/>
    <cellStyle name="Calculation 2 3 7 3" xfId="29299"/>
    <cellStyle name="Calculation 2 3 8" xfId="8405"/>
    <cellStyle name="Calculation 2 3 8 2" xfId="31472"/>
    <cellStyle name="Calculation 2 3 9" xfId="28407"/>
    <cellStyle name="Calculation 2 4" xfId="2695"/>
    <cellStyle name="Calculation 2 4 2" xfId="9476"/>
    <cellStyle name="Calculation 2 4 2 2" xfId="16127"/>
    <cellStyle name="Calculation 2 4 2 2 2" xfId="35242"/>
    <cellStyle name="Calculation 2 4 2 3" xfId="32176"/>
    <cellStyle name="Calculation 2 4 3" xfId="11436"/>
    <cellStyle name="Calculation 2 4 3 2" xfId="17764"/>
    <cellStyle name="Calculation 2 4 3 2 2" xfId="35866"/>
    <cellStyle name="Calculation 2 4 3 3" xfId="33113"/>
    <cellStyle name="Calculation 2 4 4" xfId="7295"/>
    <cellStyle name="Calculation 2 4 4 2" xfId="21454"/>
    <cellStyle name="Calculation 2 4 4 2 2" xfId="36537"/>
    <cellStyle name="Calculation 2 4 4 3" xfId="31088"/>
    <cellStyle name="Calculation 2 4 5" xfId="14468"/>
    <cellStyle name="Calculation 2 4 5 2" xfId="34639"/>
    <cellStyle name="Calculation 2 4 6" xfId="28625"/>
    <cellStyle name="Calculation 2 5" xfId="28132"/>
    <cellStyle name="Calculation 3" xfId="1611"/>
    <cellStyle name="Calculation 3 2" xfId="2004"/>
    <cellStyle name="Calculation 3 2 2" xfId="3274"/>
    <cellStyle name="Calculation 3 2 2 2" xfId="10029"/>
    <cellStyle name="Calculation 3 2 2 2 2" xfId="16578"/>
    <cellStyle name="Calculation 3 2 2 2 2 2" xfId="35340"/>
    <cellStyle name="Calculation 3 2 2 2 3" xfId="32373"/>
    <cellStyle name="Calculation 3 2 2 3" xfId="11959"/>
    <cellStyle name="Calculation 3 2 2 3 2" xfId="18284"/>
    <cellStyle name="Calculation 3 2 2 3 2 2" xfId="36037"/>
    <cellStyle name="Calculation 3 2 2 3 3" xfId="33284"/>
    <cellStyle name="Calculation 3 2 2 4" xfId="7850"/>
    <cellStyle name="Calculation 3 2 2 4 2" xfId="21854"/>
    <cellStyle name="Calculation 3 2 2 4 2 2" xfId="36601"/>
    <cellStyle name="Calculation 3 2 2 4 3" xfId="31281"/>
    <cellStyle name="Calculation 3 2 2 5" xfId="15008"/>
    <cellStyle name="Calculation 3 2 2 5 2" xfId="34829"/>
    <cellStyle name="Calculation 3 2 2 6" xfId="28796"/>
    <cellStyle name="Calculation 3 2 3" xfId="3747"/>
    <cellStyle name="Calculation 3 2 3 2" xfId="10502"/>
    <cellStyle name="Calculation 3 2 3 2 2" xfId="16901"/>
    <cellStyle name="Calculation 3 2 3 2 2 2" xfId="35393"/>
    <cellStyle name="Calculation 3 2 3 2 3" xfId="32574"/>
    <cellStyle name="Calculation 3 2 3 3" xfId="12432"/>
    <cellStyle name="Calculation 3 2 3 3 2" xfId="18755"/>
    <cellStyle name="Calculation 3 2 3 3 2 2" xfId="36238"/>
    <cellStyle name="Calculation 3 2 3 3 3" xfId="33485"/>
    <cellStyle name="Calculation 3 2 3 4" xfId="15479"/>
    <cellStyle name="Calculation 3 2 3 4 2" xfId="35030"/>
    <cellStyle name="Calculation 3 2 3 5" xfId="28997"/>
    <cellStyle name="Calculation 3 2 4" xfId="6604"/>
    <cellStyle name="Calculation 3 2 4 2" xfId="13782"/>
    <cellStyle name="Calculation 3 2 4 2 2" xfId="34238"/>
    <cellStyle name="Calculation 3 2 4 3" xfId="30687"/>
    <cellStyle name="Calculation 3 2 5" xfId="8787"/>
    <cellStyle name="Calculation 3 2 5 2" xfId="15751"/>
    <cellStyle name="Calculation 3 2 5 2 2" xfId="35150"/>
    <cellStyle name="Calculation 3 2 5 3" xfId="31776"/>
    <cellStyle name="Calculation 3 2 6" xfId="10901"/>
    <cellStyle name="Calculation 3 2 6 2" xfId="17233"/>
    <cellStyle name="Calculation 3 2 6 2 2" xfId="35617"/>
    <cellStyle name="Calculation 3 2 6 3" xfId="32864"/>
    <cellStyle name="Calculation 3 2 7" xfId="12683"/>
    <cellStyle name="Calculation 3 2 7 2" xfId="33584"/>
    <cellStyle name="Calculation 3 2 8" xfId="28389"/>
    <cellStyle name="Calculation 3 3" xfId="2087"/>
    <cellStyle name="Calculation 3 3 2" xfId="6687"/>
    <cellStyle name="Calculation 3 3 2 2" xfId="13863"/>
    <cellStyle name="Calculation 3 3 2 2 2" xfId="34272"/>
    <cellStyle name="Calculation 3 3 2 3" xfId="30721"/>
    <cellStyle name="Calculation 3 3 3" xfId="8870"/>
    <cellStyle name="Calculation 3 3 3 2" xfId="15810"/>
    <cellStyle name="Calculation 3 3 3 2 2" xfId="35162"/>
    <cellStyle name="Calculation 3 3 3 3" xfId="31810"/>
    <cellStyle name="Calculation 3 3 4" xfId="10974"/>
    <cellStyle name="Calculation 3 3 4 2" xfId="17304"/>
    <cellStyle name="Calculation 3 3 4 2 2" xfId="35642"/>
    <cellStyle name="Calculation 3 3 4 3" xfId="32889"/>
    <cellStyle name="Calculation 3 3 5" xfId="5168"/>
    <cellStyle name="Calculation 3 3 5 2" xfId="20699"/>
    <cellStyle name="Calculation 3 3 5 2 2" xfId="36477"/>
    <cellStyle name="Calculation 3 3 5 3" xfId="29761"/>
    <cellStyle name="Calculation 3 3 6" xfId="12742"/>
    <cellStyle name="Calculation 3 3 6 2" xfId="33596"/>
    <cellStyle name="Calculation 3 3 7" xfId="28403"/>
    <cellStyle name="Calculation 3 4" xfId="2722"/>
    <cellStyle name="Calculation 3 4 2" xfId="9496"/>
    <cellStyle name="Calculation 3 4 2 2" xfId="16147"/>
    <cellStyle name="Calculation 3 4 2 2 2" xfId="35251"/>
    <cellStyle name="Calculation 3 4 2 3" xfId="32185"/>
    <cellStyle name="Calculation 3 4 3" xfId="11451"/>
    <cellStyle name="Calculation 3 4 3 2" xfId="17779"/>
    <cellStyle name="Calculation 3 4 3 2 2" xfId="35872"/>
    <cellStyle name="Calculation 3 4 3 3" xfId="33119"/>
    <cellStyle name="Calculation 3 4 4" xfId="7314"/>
    <cellStyle name="Calculation 3 4 4 2" xfId="21469"/>
    <cellStyle name="Calculation 3 4 4 2 2" xfId="36543"/>
    <cellStyle name="Calculation 3 4 4 3" xfId="31097"/>
    <cellStyle name="Calculation 3 4 5" xfId="14483"/>
    <cellStyle name="Calculation 3 4 5 2" xfId="34645"/>
    <cellStyle name="Calculation 3 4 6" xfId="28631"/>
    <cellStyle name="Calculation 3 5" xfId="2858"/>
    <cellStyle name="Calculation 3 5 2" xfId="9625"/>
    <cellStyle name="Calculation 3 5 2 2" xfId="16273"/>
    <cellStyle name="Calculation 3 5 2 2 2" xfId="35266"/>
    <cellStyle name="Calculation 3 5 2 3" xfId="32202"/>
    <cellStyle name="Calculation 3 5 3" xfId="11577"/>
    <cellStyle name="Calculation 3 5 3 2" xfId="17904"/>
    <cellStyle name="Calculation 3 5 3 2 2" xfId="35886"/>
    <cellStyle name="Calculation 3 5 3 3" xfId="33133"/>
    <cellStyle name="Calculation 3 5 4" xfId="7445"/>
    <cellStyle name="Calculation 3 5 4 2" xfId="21582"/>
    <cellStyle name="Calculation 3 5 4 2 2" xfId="36551"/>
    <cellStyle name="Calculation 3 5 4 3" xfId="31114"/>
    <cellStyle name="Calculation 3 5 5" xfId="14612"/>
    <cellStyle name="Calculation 3 5 5 2" xfId="34662"/>
    <cellStyle name="Calculation 3 5 6" xfId="28645"/>
    <cellStyle name="Calculation 3 6" xfId="4146"/>
    <cellStyle name="Calculation 3 6 2" xfId="29190"/>
    <cellStyle name="Calculation 3 7" xfId="28283"/>
    <cellStyle name="Calculation 4" xfId="2096"/>
    <cellStyle name="Calculation 4 2" xfId="5176"/>
    <cellStyle name="Calculation 4 2 2" xfId="12749"/>
    <cellStyle name="Calculation 4 2 2 2" xfId="33599"/>
    <cellStyle name="Calculation 4 2 3" xfId="29764"/>
    <cellStyle name="Calculation 4 3" xfId="6696"/>
    <cellStyle name="Calculation 4 3 2" xfId="13872"/>
    <cellStyle name="Calculation 4 3 2 2" xfId="34277"/>
    <cellStyle name="Calculation 4 3 3" xfId="30726"/>
    <cellStyle name="Calculation 4 4" xfId="8879"/>
    <cellStyle name="Calculation 4 4 2" xfId="15817"/>
    <cellStyle name="Calculation 4 4 2 2" xfId="35165"/>
    <cellStyle name="Calculation 4 4 3" xfId="31815"/>
    <cellStyle name="Calculation 4 5" xfId="10981"/>
    <cellStyle name="Calculation 4 5 2" xfId="17311"/>
    <cellStyle name="Calculation 4 5 2 2" xfId="35645"/>
    <cellStyle name="Calculation 4 5 3" xfId="32892"/>
    <cellStyle name="Calculation 4 6" xfId="4430"/>
    <cellStyle name="Calculation 4 6 2" xfId="20466"/>
    <cellStyle name="Calculation 4 6 2 2" xfId="36380"/>
    <cellStyle name="Calculation 4 6 3" xfId="29265"/>
    <cellStyle name="Calculation 4 7" xfId="4454"/>
    <cellStyle name="Calculation 4 7 2" xfId="29281"/>
    <cellStyle name="Calculation 4 8" xfId="28405"/>
    <cellStyle name="Calculation 5" xfId="2558"/>
    <cellStyle name="Calculation 5 2" xfId="9340"/>
    <cellStyle name="Calculation 5 2 2" xfId="15992"/>
    <cellStyle name="Calculation 5 2 2 2" xfId="35224"/>
    <cellStyle name="Calculation 5 2 3" xfId="32158"/>
    <cellStyle name="Calculation 5 3" xfId="11300"/>
    <cellStyle name="Calculation 5 3 2" xfId="17629"/>
    <cellStyle name="Calculation 5 3 2 2" xfId="35848"/>
    <cellStyle name="Calculation 5 3 3" xfId="33095"/>
    <cellStyle name="Calculation 5 4" xfId="7158"/>
    <cellStyle name="Calculation 5 4 2" xfId="21325"/>
    <cellStyle name="Calculation 5 4 2 2" xfId="36520"/>
    <cellStyle name="Calculation 5 4 3" xfId="31069"/>
    <cellStyle name="Calculation 5 5" xfId="14332"/>
    <cellStyle name="Calculation 5 5 2" xfId="34620"/>
    <cellStyle name="Calculation 5 6" xfId="28607"/>
    <cellStyle name="Calculation 6" xfId="18934"/>
    <cellStyle name="Calculation 6 2" xfId="36326"/>
    <cellStyle name="Calculation 7" xfId="28028"/>
    <cellStyle name="Check" xfId="672"/>
    <cellStyle name="Check Cell" xfId="162"/>
    <cellStyle name="Check Cell 2" xfId="773"/>
    <cellStyle name="Check_Arman" xfId="614"/>
    <cellStyle name="Comma [0]_#6 Temps &amp; Contractors" xfId="163"/>
    <cellStyle name="Comma [00]" xfId="164"/>
    <cellStyle name="Comma_#6 Temps &amp; Contractors" xfId="165"/>
    <cellStyle name="Currency [0]" xfId="166"/>
    <cellStyle name="Currency [0] 2" xfId="167"/>
    <cellStyle name="Currency [0] 2 2" xfId="1030"/>
    <cellStyle name="Currency [0] 2 3" xfId="1073"/>
    <cellStyle name="Currency [0] 2 4" xfId="951"/>
    <cellStyle name="Currency [00]" xfId="168"/>
    <cellStyle name="Currency_#6 Temps &amp; Contractors" xfId="169"/>
    <cellStyle name="Data" xfId="613"/>
    <cellStyle name="DataBold" xfId="612"/>
    <cellStyle name="Date" xfId="170"/>
    <cellStyle name="Date 2" xfId="171"/>
    <cellStyle name="Date 2 2" xfId="470"/>
    <cellStyle name="Date 2 3" xfId="1071"/>
    <cellStyle name="Date 2 4" xfId="953"/>
    <cellStyle name="Date 3" xfId="469"/>
    <cellStyle name="Date Short" xfId="172"/>
    <cellStyle name="Date without year" xfId="173"/>
    <cellStyle name="Date without year 2" xfId="174"/>
    <cellStyle name="Date without year 2 2" xfId="472"/>
    <cellStyle name="Date without year 2 3" xfId="1069"/>
    <cellStyle name="Date without year 2 4" xfId="956"/>
    <cellStyle name="Date without year 3" xfId="471"/>
    <cellStyle name="DELTA" xfId="175"/>
    <cellStyle name="DELTA 2" xfId="176"/>
    <cellStyle name="DELTA 2 2" xfId="1034"/>
    <cellStyle name="DELTA 2 3" xfId="1067"/>
    <cellStyle name="DELTA 2 4" xfId="959"/>
    <cellStyle name="E&amp;Y House" xfId="177"/>
    <cellStyle name="Enter Currency (0)" xfId="178"/>
    <cellStyle name="Enter Currency (2)" xfId="179"/>
    <cellStyle name="Enter Units (0)" xfId="180"/>
    <cellStyle name="Enter Units (1)" xfId="181"/>
    <cellStyle name="Enter Units (1) 2" xfId="182"/>
    <cellStyle name="Enter Units (1) 2 2" xfId="774"/>
    <cellStyle name="Enter Units (1) 2 2 2" xfId="1446"/>
    <cellStyle name="Enter Units (1) 2 2 3" xfId="1037"/>
    <cellStyle name="Enter Units (1) 2 3" xfId="1063"/>
    <cellStyle name="Enter Units (1) 2 4" xfId="1014"/>
    <cellStyle name="Enter Units (1) 3" xfId="183"/>
    <cellStyle name="Enter Units (1) 3 2" xfId="775"/>
    <cellStyle name="Enter Units (2)" xfId="184"/>
    <cellStyle name="Explanatory Text" xfId="185"/>
    <cellStyle name="Explanatory Text 2" xfId="776"/>
    <cellStyle name="From" xfId="186"/>
    <cellStyle name="From 2" xfId="1312"/>
    <cellStyle name="From 2 2" xfId="1732"/>
    <cellStyle name="From 2 2 10" xfId="4074"/>
    <cellStyle name="From 2 2 10 2" xfId="29153"/>
    <cellStyle name="From 2 2 2" xfId="1465"/>
    <cellStyle name="From 2 2 2 2" xfId="3356"/>
    <cellStyle name="From 2 2 2 2 2" xfId="10111"/>
    <cellStyle name="From 2 2 2 2 2 2" xfId="32405"/>
    <cellStyle name="From 2 2 2 2 3" xfId="12041"/>
    <cellStyle name="From 2 2 2 2 3 2" xfId="18366"/>
    <cellStyle name="From 2 2 2 2 3 2 2" xfId="36069"/>
    <cellStyle name="From 2 2 2 2 3 3" xfId="33316"/>
    <cellStyle name="From 2 2 2 2 4" xfId="7932"/>
    <cellStyle name="From 2 2 2 2 4 2" xfId="21936"/>
    <cellStyle name="From 2 2 2 2 4 2 2" xfId="36633"/>
    <cellStyle name="From 2 2 2 2 4 3" xfId="31313"/>
    <cellStyle name="From 2 2 2 2 5" xfId="15090"/>
    <cellStyle name="From 2 2 2 2 5 2" xfId="34861"/>
    <cellStyle name="From 2 2 2 2 6" xfId="28828"/>
    <cellStyle name="From 2 2 2 3" xfId="3829"/>
    <cellStyle name="From 2 2 2 3 2" xfId="10584"/>
    <cellStyle name="From 2 2 2 3 2 2" xfId="32606"/>
    <cellStyle name="From 2 2 2 3 3" xfId="12514"/>
    <cellStyle name="From 2 2 2 3 3 2" xfId="18837"/>
    <cellStyle name="From 2 2 2 3 3 2 2" xfId="36270"/>
    <cellStyle name="From 2 2 2 3 3 3" xfId="33517"/>
    <cellStyle name="From 2 2 2 3 4" xfId="15561"/>
    <cellStyle name="From 2 2 2 3 4 2" xfId="35062"/>
    <cellStyle name="From 2 2 2 3 5" xfId="29029"/>
    <cellStyle name="From 2 2 2 4" xfId="6236"/>
    <cellStyle name="From 2 2 2 4 2" xfId="13468"/>
    <cellStyle name="From 2 2 2 4 2 2" xfId="33978"/>
    <cellStyle name="From 2 2 2 4 3" xfId="30411"/>
    <cellStyle name="From 2 2 2 5" xfId="8505"/>
    <cellStyle name="From 2 2 2 5 2" xfId="31529"/>
    <cellStyle name="From 2 2 2 6" xfId="5700"/>
    <cellStyle name="From 2 2 2 6 2" xfId="13016"/>
    <cellStyle name="From 2 2 2 6 2 2" xfId="33716"/>
    <cellStyle name="From 2 2 2 6 3" xfId="30101"/>
    <cellStyle name="From 2 2 2 7" xfId="4817"/>
    <cellStyle name="From 2 2 2 7 2" xfId="29494"/>
    <cellStyle name="From 2 2 3" xfId="2341"/>
    <cellStyle name="From 2 2 3 2" xfId="6941"/>
    <cellStyle name="From 2 2 3 2 2" xfId="14115"/>
    <cellStyle name="From 2 2 3 2 2 2" xfId="34430"/>
    <cellStyle name="From 2 2 3 2 3" xfId="30879"/>
    <cellStyle name="From 2 2 3 3" xfId="9124"/>
    <cellStyle name="From 2 2 3 3 2" xfId="31968"/>
    <cellStyle name="From 2 2 3 4" xfId="11142"/>
    <cellStyle name="From 2 2 3 4 2" xfId="17471"/>
    <cellStyle name="From 2 2 3 4 2 2" xfId="35716"/>
    <cellStyle name="From 2 2 3 4 3" xfId="32963"/>
    <cellStyle name="From 2 2 3 5" xfId="5372"/>
    <cellStyle name="From 2 2 3 5 2" xfId="29854"/>
    <cellStyle name="From 2 2 3 6" xfId="28475"/>
    <cellStyle name="From 2 2 4" xfId="2478"/>
    <cellStyle name="From 2 2 4 2" xfId="7078"/>
    <cellStyle name="From 2 2 4 2 2" xfId="14252"/>
    <cellStyle name="From 2 2 4 2 2 2" xfId="34564"/>
    <cellStyle name="From 2 2 4 2 3" xfId="31013"/>
    <cellStyle name="From 2 2 4 3" xfId="9260"/>
    <cellStyle name="From 2 2 4 3 2" xfId="32102"/>
    <cellStyle name="From 2 2 4 4" xfId="11220"/>
    <cellStyle name="From 2 2 4 4 2" xfId="17549"/>
    <cellStyle name="From 2 2 4 4 2 2" xfId="35792"/>
    <cellStyle name="From 2 2 4 4 3" xfId="33039"/>
    <cellStyle name="From 2 2 4 5" xfId="5477"/>
    <cellStyle name="From 2 2 4 5 2" xfId="29944"/>
    <cellStyle name="From 2 2 4 6" xfId="28551"/>
    <cellStyle name="From 2 2 5" xfId="3093"/>
    <cellStyle name="From 2 2 5 2" xfId="7680"/>
    <cellStyle name="From 2 2 5 2 2" xfId="14844"/>
    <cellStyle name="From 2 2 5 2 2 2" xfId="34750"/>
    <cellStyle name="From 2 2 5 2 3" xfId="31202"/>
    <cellStyle name="From 2 2 5 3" xfId="9859"/>
    <cellStyle name="From 2 2 5 3 2" xfId="32290"/>
    <cellStyle name="From 2 2 5 4" xfId="11796"/>
    <cellStyle name="From 2 2 5 4 2" xfId="18121"/>
    <cellStyle name="From 2 2 5 4 2 2" xfId="35959"/>
    <cellStyle name="From 2 2 5 4 3" xfId="33206"/>
    <cellStyle name="From 2 2 5 5" xfId="4912"/>
    <cellStyle name="From 2 2 5 5 2" xfId="29579"/>
    <cellStyle name="From 2 2 5 6" xfId="28718"/>
    <cellStyle name="From 2 2 6" xfId="3586"/>
    <cellStyle name="From 2 2 6 2" xfId="10341"/>
    <cellStyle name="From 2 2 6 2 2" xfId="32498"/>
    <cellStyle name="From 2 2 6 3" xfId="12271"/>
    <cellStyle name="From 2 2 6 3 2" xfId="18594"/>
    <cellStyle name="From 2 2 6 3 2 2" xfId="36162"/>
    <cellStyle name="From 2 2 6 3 3" xfId="33409"/>
    <cellStyle name="From 2 2 6 4" xfId="8162"/>
    <cellStyle name="From 2 2 6 4 2" xfId="22159"/>
    <cellStyle name="From 2 2 6 4 2 2" xfId="36726"/>
    <cellStyle name="From 2 2 6 4 3" xfId="31406"/>
    <cellStyle name="From 2 2 6 5" xfId="15318"/>
    <cellStyle name="From 2 2 6 5 2" xfId="34954"/>
    <cellStyle name="From 2 2 6 6" xfId="28921"/>
    <cellStyle name="From 2 2 7" xfId="6367"/>
    <cellStyle name="From 2 2 7 2" xfId="13576"/>
    <cellStyle name="From 2 2 7 2 2" xfId="34068"/>
    <cellStyle name="From 2 2 7 3" xfId="30514"/>
    <cellStyle name="From 2 2 8" xfId="8589"/>
    <cellStyle name="From 2 2 8 2" xfId="31609"/>
    <cellStyle name="From 2 2 9" xfId="10713"/>
    <cellStyle name="From 2 2 9 2" xfId="17045"/>
    <cellStyle name="From 2 2 9 2 2" xfId="35457"/>
    <cellStyle name="From 2 2 9 3" xfId="32704"/>
    <cellStyle name="From 2 3" xfId="1874"/>
    <cellStyle name="From 2 3 2" xfId="2409"/>
    <cellStyle name="From 2 3 2 2" xfId="7009"/>
    <cellStyle name="From 2 3 2 2 2" xfId="14183"/>
    <cellStyle name="From 2 3 2 2 2 2" xfId="34495"/>
    <cellStyle name="From 2 3 2 2 3" xfId="30944"/>
    <cellStyle name="From 2 3 2 3" xfId="9191"/>
    <cellStyle name="From 2 3 2 3 2" xfId="32033"/>
    <cellStyle name="From 2 3 3" xfId="4997"/>
    <cellStyle name="From 2 3 3 2" xfId="29639"/>
    <cellStyle name="From 2 3 4" xfId="6474"/>
    <cellStyle name="From 2 3 4 2" xfId="13652"/>
    <cellStyle name="From 2 3 4 2 2" xfId="34136"/>
    <cellStyle name="From 2 3 4 3" xfId="30585"/>
    <cellStyle name="From 2 3 5" xfId="8657"/>
    <cellStyle name="From 2 3 5 2" xfId="31674"/>
    <cellStyle name="From 2 3 6" xfId="10771"/>
    <cellStyle name="From 2 3 6 2" xfId="17103"/>
    <cellStyle name="From 2 3 6 2 2" xfId="35515"/>
    <cellStyle name="From 2 3 6 3" xfId="32762"/>
    <cellStyle name="From 2 4" xfId="2008"/>
    <cellStyle name="From 2 4 2" xfId="5100"/>
    <cellStyle name="From 2 4 2 2" xfId="29737"/>
    <cellStyle name="From 2 4 3" xfId="6608"/>
    <cellStyle name="From 2 4 3 2" xfId="13785"/>
    <cellStyle name="From 2 4 3 2 2" xfId="34240"/>
    <cellStyle name="From 2 4 3 3" xfId="30689"/>
    <cellStyle name="From 2 4 4" xfId="8791"/>
    <cellStyle name="From 2 4 4 2" xfId="31778"/>
    <cellStyle name="From 2 4 5" xfId="10905"/>
    <cellStyle name="From 2 4 5 2" xfId="17236"/>
    <cellStyle name="From 2 4 5 2 2" xfId="35619"/>
    <cellStyle name="From 2 4 5 3" xfId="32866"/>
    <cellStyle name="From 2 4 6" xfId="4431"/>
    <cellStyle name="From 2 4 6 2" xfId="20467"/>
    <cellStyle name="From 2 4 6 2 2" xfId="36381"/>
    <cellStyle name="From 2 4 6 3" xfId="29266"/>
    <cellStyle name="From 2 4 7" xfId="5390"/>
    <cellStyle name="From 2 4 7 2" xfId="29870"/>
    <cellStyle name="From 2 5" xfId="2147"/>
    <cellStyle name="From 2 5 2" xfId="6747"/>
    <cellStyle name="From 2 5 2 2" xfId="13922"/>
    <cellStyle name="From 2 5 2 2 2" xfId="34298"/>
    <cellStyle name="From 2 5 2 3" xfId="30747"/>
    <cellStyle name="From 2 5 3" xfId="8930"/>
    <cellStyle name="From 2 5 3 2" xfId="31836"/>
    <cellStyle name="From 2 6" xfId="4749"/>
    <cellStyle name="From 2 6 2" xfId="29434"/>
    <cellStyle name="From 2 7" xfId="6109"/>
    <cellStyle name="From 2 7 2" xfId="13349"/>
    <cellStyle name="From 2 7 2 2" xfId="33902"/>
    <cellStyle name="From 2 7 3" xfId="30332"/>
    <cellStyle name="From 2 8" xfId="5767"/>
    <cellStyle name="From 2 8 2" xfId="30132"/>
    <cellStyle name="From 2 9" xfId="9910"/>
    <cellStyle name="From 2 9 2" xfId="16494"/>
    <cellStyle name="From 2 9 2 2" xfId="35317"/>
    <cellStyle name="From 2 9 3" xfId="32315"/>
    <cellStyle name="From 3" xfId="1323"/>
    <cellStyle name="From 3 2" xfId="1739"/>
    <cellStyle name="From 3 2 10" xfId="4101"/>
    <cellStyle name="From 3 2 10 2" xfId="29171"/>
    <cellStyle name="From 3 2 2" xfId="1968"/>
    <cellStyle name="From 3 2 2 2" xfId="3363"/>
    <cellStyle name="From 3 2 2 2 2" xfId="10118"/>
    <cellStyle name="From 3 2 2 2 2 2" xfId="32412"/>
    <cellStyle name="From 3 2 2 2 3" xfId="12048"/>
    <cellStyle name="From 3 2 2 2 3 2" xfId="18373"/>
    <cellStyle name="From 3 2 2 2 3 2 2" xfId="36076"/>
    <cellStyle name="From 3 2 2 2 3 3" xfId="33323"/>
    <cellStyle name="From 3 2 2 2 4" xfId="7939"/>
    <cellStyle name="From 3 2 2 2 4 2" xfId="21943"/>
    <cellStyle name="From 3 2 2 2 4 2 2" xfId="36640"/>
    <cellStyle name="From 3 2 2 2 4 3" xfId="31320"/>
    <cellStyle name="From 3 2 2 2 5" xfId="15097"/>
    <cellStyle name="From 3 2 2 2 5 2" xfId="34868"/>
    <cellStyle name="From 3 2 2 2 6" xfId="28835"/>
    <cellStyle name="From 3 2 2 3" xfId="3836"/>
    <cellStyle name="From 3 2 2 3 2" xfId="10591"/>
    <cellStyle name="From 3 2 2 3 2 2" xfId="32613"/>
    <cellStyle name="From 3 2 2 3 3" xfId="12521"/>
    <cellStyle name="From 3 2 2 3 3 2" xfId="18844"/>
    <cellStyle name="From 3 2 2 3 3 2 2" xfId="36277"/>
    <cellStyle name="From 3 2 2 3 3 3" xfId="33524"/>
    <cellStyle name="From 3 2 2 3 4" xfId="15568"/>
    <cellStyle name="From 3 2 2 3 4 2" xfId="35069"/>
    <cellStyle name="From 3 2 2 3 5" xfId="29036"/>
    <cellStyle name="From 3 2 2 4" xfId="6568"/>
    <cellStyle name="From 3 2 2 4 2" xfId="13746"/>
    <cellStyle name="From 3 2 2 4 2 2" xfId="34214"/>
    <cellStyle name="From 3 2 2 4 3" xfId="30663"/>
    <cellStyle name="From 3 2 2 5" xfId="8751"/>
    <cellStyle name="From 3 2 2 5 2" xfId="31752"/>
    <cellStyle name="From 3 2 2 6" xfId="10865"/>
    <cellStyle name="From 3 2 2 6 2" xfId="17197"/>
    <cellStyle name="From 3 2 2 6 2 2" xfId="35593"/>
    <cellStyle name="From 3 2 2 6 3" xfId="32840"/>
    <cellStyle name="From 3 2 2 7" xfId="5074"/>
    <cellStyle name="From 3 2 2 7 2" xfId="29716"/>
    <cellStyle name="From 3 2 3" xfId="2348"/>
    <cellStyle name="From 3 2 3 2" xfId="6948"/>
    <cellStyle name="From 3 2 3 2 2" xfId="14122"/>
    <cellStyle name="From 3 2 3 2 2 2" xfId="34437"/>
    <cellStyle name="From 3 2 3 2 3" xfId="30886"/>
    <cellStyle name="From 3 2 3 3" xfId="9131"/>
    <cellStyle name="From 3 2 3 3 2" xfId="31975"/>
    <cellStyle name="From 3 2 3 4" xfId="11149"/>
    <cellStyle name="From 3 2 3 4 2" xfId="17478"/>
    <cellStyle name="From 3 2 3 4 2 2" xfId="35723"/>
    <cellStyle name="From 3 2 3 4 3" xfId="32970"/>
    <cellStyle name="From 3 2 3 5" xfId="5379"/>
    <cellStyle name="From 3 2 3 5 2" xfId="29861"/>
    <cellStyle name="From 3 2 3 6" xfId="28482"/>
    <cellStyle name="From 3 2 4" xfId="2485"/>
    <cellStyle name="From 3 2 4 2" xfId="7085"/>
    <cellStyle name="From 3 2 4 2 2" xfId="14259"/>
    <cellStyle name="From 3 2 4 2 2 2" xfId="34571"/>
    <cellStyle name="From 3 2 4 2 3" xfId="31020"/>
    <cellStyle name="From 3 2 4 3" xfId="9267"/>
    <cellStyle name="From 3 2 4 3 2" xfId="32109"/>
    <cellStyle name="From 3 2 4 4" xfId="11227"/>
    <cellStyle name="From 3 2 4 4 2" xfId="17556"/>
    <cellStyle name="From 3 2 4 4 2 2" xfId="35799"/>
    <cellStyle name="From 3 2 4 4 3" xfId="33046"/>
    <cellStyle name="From 3 2 4 5" xfId="5484"/>
    <cellStyle name="From 3 2 4 5 2" xfId="29951"/>
    <cellStyle name="From 3 2 4 6" xfId="28558"/>
    <cellStyle name="From 3 2 5" xfId="3100"/>
    <cellStyle name="From 3 2 5 2" xfId="7687"/>
    <cellStyle name="From 3 2 5 2 2" xfId="14851"/>
    <cellStyle name="From 3 2 5 2 2 2" xfId="34757"/>
    <cellStyle name="From 3 2 5 2 3" xfId="31209"/>
    <cellStyle name="From 3 2 5 3" xfId="9866"/>
    <cellStyle name="From 3 2 5 3 2" xfId="32297"/>
    <cellStyle name="From 3 2 5 4" xfId="11803"/>
    <cellStyle name="From 3 2 5 4 2" xfId="18128"/>
    <cellStyle name="From 3 2 5 4 2 2" xfId="35966"/>
    <cellStyle name="From 3 2 5 4 3" xfId="33213"/>
    <cellStyle name="From 3 2 5 5" xfId="4919"/>
    <cellStyle name="From 3 2 5 5 2" xfId="29586"/>
    <cellStyle name="From 3 2 5 6" xfId="28725"/>
    <cellStyle name="From 3 2 6" xfId="3593"/>
    <cellStyle name="From 3 2 6 2" xfId="10348"/>
    <cellStyle name="From 3 2 6 2 2" xfId="32505"/>
    <cellStyle name="From 3 2 6 3" xfId="12278"/>
    <cellStyle name="From 3 2 6 3 2" xfId="18601"/>
    <cellStyle name="From 3 2 6 3 2 2" xfId="36169"/>
    <cellStyle name="From 3 2 6 3 3" xfId="33416"/>
    <cellStyle name="From 3 2 6 4" xfId="8169"/>
    <cellStyle name="From 3 2 6 4 2" xfId="22166"/>
    <cellStyle name="From 3 2 6 4 2 2" xfId="36733"/>
    <cellStyle name="From 3 2 6 4 3" xfId="31413"/>
    <cellStyle name="From 3 2 6 5" xfId="15325"/>
    <cellStyle name="From 3 2 6 5 2" xfId="34961"/>
    <cellStyle name="From 3 2 6 6" xfId="28928"/>
    <cellStyle name="From 3 2 7" xfId="6374"/>
    <cellStyle name="From 3 2 7 2" xfId="13583"/>
    <cellStyle name="From 3 2 7 2 2" xfId="34075"/>
    <cellStyle name="From 3 2 7 3" xfId="30521"/>
    <cellStyle name="From 3 2 8" xfId="8596"/>
    <cellStyle name="From 3 2 8 2" xfId="31616"/>
    <cellStyle name="From 3 2 9" xfId="10720"/>
    <cellStyle name="From 3 2 9 2" xfId="17052"/>
    <cellStyle name="From 3 2 9 2 2" xfId="35464"/>
    <cellStyle name="From 3 2 9 3" xfId="32711"/>
    <cellStyle name="From 3 3" xfId="1881"/>
    <cellStyle name="From 3 3 2" xfId="2416"/>
    <cellStyle name="From 3 3 2 2" xfId="7016"/>
    <cellStyle name="From 3 3 2 2 2" xfId="14190"/>
    <cellStyle name="From 3 3 2 2 2 2" xfId="34502"/>
    <cellStyle name="From 3 3 2 2 3" xfId="30951"/>
    <cellStyle name="From 3 3 2 3" xfId="9198"/>
    <cellStyle name="From 3 3 2 3 2" xfId="32040"/>
    <cellStyle name="From 3 3 3" xfId="5004"/>
    <cellStyle name="From 3 3 3 2" xfId="29646"/>
    <cellStyle name="From 3 3 4" xfId="6481"/>
    <cellStyle name="From 3 3 4 2" xfId="13659"/>
    <cellStyle name="From 3 3 4 2 2" xfId="34143"/>
    <cellStyle name="From 3 3 4 3" xfId="30592"/>
    <cellStyle name="From 3 3 5" xfId="8664"/>
    <cellStyle name="From 3 3 5 2" xfId="31681"/>
    <cellStyle name="From 3 3 6" xfId="10778"/>
    <cellStyle name="From 3 3 6 2" xfId="17110"/>
    <cellStyle name="From 3 3 6 2 2" xfId="35522"/>
    <cellStyle name="From 3 3 6 3" xfId="32769"/>
    <cellStyle name="From 3 4" xfId="2021"/>
    <cellStyle name="From 3 4 2" xfId="5109"/>
    <cellStyle name="From 3 4 2 2" xfId="29745"/>
    <cellStyle name="From 3 4 3" xfId="6621"/>
    <cellStyle name="From 3 4 3 2" xfId="13798"/>
    <cellStyle name="From 3 4 3 2 2" xfId="34248"/>
    <cellStyle name="From 3 4 3 3" xfId="30697"/>
    <cellStyle name="From 3 4 4" xfId="8804"/>
    <cellStyle name="From 3 4 4 2" xfId="31786"/>
    <cellStyle name="From 3 4 5" xfId="10918"/>
    <cellStyle name="From 3 4 5 2" xfId="17249"/>
    <cellStyle name="From 3 4 5 2 2" xfId="35627"/>
    <cellStyle name="From 3 4 5 3" xfId="32874"/>
    <cellStyle name="From 3 4 6" xfId="4440"/>
    <cellStyle name="From 3 4 6 2" xfId="20476"/>
    <cellStyle name="From 3 4 6 2 2" xfId="36389"/>
    <cellStyle name="From 3 4 6 3" xfId="29274"/>
    <cellStyle name="From 3 4 7" xfId="8361"/>
    <cellStyle name="From 3 4 7 2" xfId="31464"/>
    <cellStyle name="From 3 5" xfId="2158"/>
    <cellStyle name="From 3 5 2" xfId="6758"/>
    <cellStyle name="From 3 5 2 2" xfId="13932"/>
    <cellStyle name="From 3 5 2 2 2" xfId="34305"/>
    <cellStyle name="From 3 5 2 3" xfId="30754"/>
    <cellStyle name="From 3 5 3" xfId="8941"/>
    <cellStyle name="From 3 5 3 2" xfId="31843"/>
    <cellStyle name="From 3 6" xfId="4757"/>
    <cellStyle name="From 3 6 2" xfId="29442"/>
    <cellStyle name="From 3 7" xfId="6120"/>
    <cellStyle name="From 3 7 2" xfId="13359"/>
    <cellStyle name="From 3 7 2 2" xfId="33910"/>
    <cellStyle name="From 3 7 3" xfId="30340"/>
    <cellStyle name="From 3 8" xfId="5806"/>
    <cellStyle name="From 3 8 2" xfId="30156"/>
    <cellStyle name="From 3 9" xfId="9486"/>
    <cellStyle name="From 3 9 2" xfId="16137"/>
    <cellStyle name="From 3 9 2 2" xfId="35247"/>
    <cellStyle name="From 3 9 3" xfId="32181"/>
    <cellStyle name="From 4" xfId="1511"/>
    <cellStyle name="From 4 10" xfId="8359"/>
    <cellStyle name="From 4 10 2" xfId="31462"/>
    <cellStyle name="From 4 2" xfId="869"/>
    <cellStyle name="From 4 2 2" xfId="3198"/>
    <cellStyle name="From 4 2 2 2" xfId="9953"/>
    <cellStyle name="From 4 2 2 2 2" xfId="32352"/>
    <cellStyle name="From 4 2 2 3" xfId="11883"/>
    <cellStyle name="From 4 2 2 3 2" xfId="18208"/>
    <cellStyle name="From 4 2 2 3 2 2" xfId="36016"/>
    <cellStyle name="From 4 2 2 3 3" xfId="33263"/>
    <cellStyle name="From 4 2 2 4" xfId="7774"/>
    <cellStyle name="From 4 2 2 4 2" xfId="21778"/>
    <cellStyle name="From 4 2 2 4 2 2" xfId="36580"/>
    <cellStyle name="From 4 2 2 4 3" xfId="31260"/>
    <cellStyle name="From 4 2 2 5" xfId="14932"/>
    <cellStyle name="From 4 2 2 5 2" xfId="34808"/>
    <cellStyle name="From 4 2 2 6" xfId="28775"/>
    <cellStyle name="From 4 2 3" xfId="3671"/>
    <cellStyle name="From 4 2 3 2" xfId="10426"/>
    <cellStyle name="From 4 2 3 2 2" xfId="32553"/>
    <cellStyle name="From 4 2 3 3" xfId="12356"/>
    <cellStyle name="From 4 2 3 3 2" xfId="18679"/>
    <cellStyle name="From 4 2 3 3 2 2" xfId="36217"/>
    <cellStyle name="From 4 2 3 3 3" xfId="33464"/>
    <cellStyle name="From 4 2 3 4" xfId="15403"/>
    <cellStyle name="From 4 2 3 4 2" xfId="35009"/>
    <cellStyle name="From 4 2 3 5" xfId="28976"/>
    <cellStyle name="From 4 2 4" xfId="5914"/>
    <cellStyle name="From 4 2 4 2" xfId="13175"/>
    <cellStyle name="From 4 2 4 2 2" xfId="33794"/>
    <cellStyle name="From 4 2 4 3" xfId="30206"/>
    <cellStyle name="From 4 2 5" xfId="5648"/>
    <cellStyle name="From 4 2 5 2" xfId="30070"/>
    <cellStyle name="From 4 2 6" xfId="5564"/>
    <cellStyle name="From 4 2 6 2" xfId="12916"/>
    <cellStyle name="From 4 2 6 2 2" xfId="33662"/>
    <cellStyle name="From 4 2 6 3" xfId="30016"/>
    <cellStyle name="From 4 2 7" xfId="4680"/>
    <cellStyle name="From 4 2 7 2" xfId="29378"/>
    <cellStyle name="From 4 3" xfId="2265"/>
    <cellStyle name="From 4 3 2" xfId="6865"/>
    <cellStyle name="From 4 3 2 2" xfId="14039"/>
    <cellStyle name="From 4 3 2 2 2" xfId="34386"/>
    <cellStyle name="From 4 3 2 3" xfId="30835"/>
    <cellStyle name="From 4 3 3" xfId="9048"/>
    <cellStyle name="From 4 3 3 2" xfId="31924"/>
    <cellStyle name="From 4 3 4" xfId="11077"/>
    <cellStyle name="From 4 3 4 2" xfId="17406"/>
    <cellStyle name="From 4 3 4 2 2" xfId="35683"/>
    <cellStyle name="From 4 3 4 3" xfId="32930"/>
    <cellStyle name="From 4 3 5" xfId="5305"/>
    <cellStyle name="From 4 3 5 2" xfId="29820"/>
    <cellStyle name="From 4 3 6" xfId="28442"/>
    <cellStyle name="From 4 4" xfId="2374"/>
    <cellStyle name="From 4 4 2" xfId="6974"/>
    <cellStyle name="From 4 4 2 2" xfId="14148"/>
    <cellStyle name="From 4 4 2 2 2" xfId="34460"/>
    <cellStyle name="From 4 4 2 3" xfId="30909"/>
    <cellStyle name="From 4 4 3" xfId="9156"/>
    <cellStyle name="From 4 4 3 2" xfId="31998"/>
    <cellStyle name="From 4 4 4" xfId="11171"/>
    <cellStyle name="From 4 4 4 2" xfId="17500"/>
    <cellStyle name="From 4 4 4 2 2" xfId="35743"/>
    <cellStyle name="From 4 4 4 3" xfId="32990"/>
    <cellStyle name="From 4 4 5" xfId="5404"/>
    <cellStyle name="From 4 4 5 2" xfId="29883"/>
    <cellStyle name="From 4 4 6" xfId="28502"/>
    <cellStyle name="From 4 5" xfId="2970"/>
    <cellStyle name="From 4 5 2" xfId="7557"/>
    <cellStyle name="From 4 5 2 2" xfId="14722"/>
    <cellStyle name="From 4 5 2 2 2" xfId="34699"/>
    <cellStyle name="From 4 5 2 3" xfId="31151"/>
    <cellStyle name="From 4 5 3" xfId="9736"/>
    <cellStyle name="From 4 5 3 2" xfId="32239"/>
    <cellStyle name="From 4 5 4" xfId="11673"/>
    <cellStyle name="From 4 5 4 2" xfId="17999"/>
    <cellStyle name="From 4 5 4 2 2" xfId="35908"/>
    <cellStyle name="From 4 5 4 3" xfId="33155"/>
    <cellStyle name="From 4 5 5" xfId="4848"/>
    <cellStyle name="From 4 5 5 2" xfId="29524"/>
    <cellStyle name="From 4 5 6" xfId="28667"/>
    <cellStyle name="From 4 6" xfId="3485"/>
    <cellStyle name="From 4 6 2" xfId="10240"/>
    <cellStyle name="From 4 6 2 2" xfId="32466"/>
    <cellStyle name="From 4 6 3" xfId="12170"/>
    <cellStyle name="From 4 6 3 2" xfId="18493"/>
    <cellStyle name="From 4 6 3 2 2" xfId="36130"/>
    <cellStyle name="From 4 6 3 3" xfId="33377"/>
    <cellStyle name="From 4 6 4" xfId="8061"/>
    <cellStyle name="From 4 6 4 2" xfId="22058"/>
    <cellStyle name="From 4 6 4 2 2" xfId="36694"/>
    <cellStyle name="From 4 6 4 3" xfId="31374"/>
    <cellStyle name="From 4 6 5" xfId="15217"/>
    <cellStyle name="From 4 6 5 2" xfId="34922"/>
    <cellStyle name="From 4 6 6" xfId="28889"/>
    <cellStyle name="From 4 7" xfId="6271"/>
    <cellStyle name="From 4 7 2" xfId="13502"/>
    <cellStyle name="From 4 7 2 2" xfId="34012"/>
    <cellStyle name="From 4 7 3" xfId="30446"/>
    <cellStyle name="From 4 8" xfId="8541"/>
    <cellStyle name="From 4 8 2" xfId="31565"/>
    <cellStyle name="From 4 9" xfId="10676"/>
    <cellStyle name="From 4 9 2" xfId="17008"/>
    <cellStyle name="From 4 9 2 2" xfId="35420"/>
    <cellStyle name="From 4 9 3" xfId="32667"/>
    <cellStyle name="From 5" xfId="1715"/>
    <cellStyle name="From 5 2" xfId="2328"/>
    <cellStyle name="From 5 2 2" xfId="6928"/>
    <cellStyle name="From 5 2 2 2" xfId="14102"/>
    <cellStyle name="From 5 2 2 2 2" xfId="34422"/>
    <cellStyle name="From 5 2 2 3" xfId="30871"/>
    <cellStyle name="From 5 2 3" xfId="9111"/>
    <cellStyle name="From 5 2 3 2" xfId="31960"/>
    <cellStyle name="From 5 3" xfId="4897"/>
    <cellStyle name="From 5 3 2" xfId="29567"/>
    <cellStyle name="From 5 4" xfId="6356"/>
    <cellStyle name="From 5 4 2" xfId="13568"/>
    <cellStyle name="From 5 4 2 2" xfId="34060"/>
    <cellStyle name="From 5 4 3" xfId="30506"/>
    <cellStyle name="From 5 5" xfId="8581"/>
    <cellStyle name="From 5 5 2" xfId="31601"/>
    <cellStyle name="From 5 6" xfId="10705"/>
    <cellStyle name="From 5 6 2" xfId="17037"/>
    <cellStyle name="From 5 6 2 2" xfId="35449"/>
    <cellStyle name="From 5 6 3" xfId="32696"/>
    <cellStyle name="From 6" xfId="873"/>
    <cellStyle name="From 6 2" xfId="4684"/>
    <cellStyle name="From 6 2 2" xfId="29382"/>
    <cellStyle name="From 6 3" xfId="5918"/>
    <cellStyle name="From 6 3 2" xfId="13179"/>
    <cellStyle name="From 6 3 2 2" xfId="33798"/>
    <cellStyle name="From 6 3 3" xfId="30210"/>
    <cellStyle name="From 6 4" xfId="6031"/>
    <cellStyle name="From 6 4 2" xfId="30279"/>
    <cellStyle name="From 6 5" xfId="8565"/>
    <cellStyle name="From 6 5 2" xfId="15704"/>
    <cellStyle name="From 6 5 2 2" xfId="35135"/>
    <cellStyle name="From 6 5 3" xfId="31586"/>
    <cellStyle name="From 6 6" xfId="4280"/>
    <cellStyle name="From 6 6 2" xfId="20324"/>
    <cellStyle name="From 6 6 2 2" xfId="36337"/>
    <cellStyle name="From 6 6 3" xfId="29222"/>
    <cellStyle name="From 6 7" xfId="4052"/>
    <cellStyle name="From 6 7 2" xfId="29140"/>
    <cellStyle name="From 7" xfId="2037"/>
    <cellStyle name="From 7 2" xfId="6637"/>
    <cellStyle name="From 7 2 2" xfId="13814"/>
    <cellStyle name="From 7 2 2 2" xfId="34261"/>
    <cellStyle name="From 7 2 3" xfId="30710"/>
    <cellStyle name="From 7 3" xfId="8820"/>
    <cellStyle name="From 7 3 2" xfId="31799"/>
    <cellStyle name="From 8" xfId="5634"/>
    <cellStyle name="From 8 2" xfId="12975"/>
    <cellStyle name="From 8 2 2" xfId="33702"/>
    <cellStyle name="From 8 3" xfId="30065"/>
    <cellStyle name="From 9" xfId="5576"/>
    <cellStyle name="From 9 2" xfId="30022"/>
    <cellStyle name="Good" xfId="187"/>
    <cellStyle name="Good 2" xfId="777"/>
    <cellStyle name="Grey" xfId="188"/>
    <cellStyle name="Header1" xfId="189"/>
    <cellStyle name="Header2" xfId="190"/>
    <cellStyle name="Header2 2" xfId="1313"/>
    <cellStyle name="Header2 2 2" xfId="2006"/>
    <cellStyle name="Header2 2 2 2" xfId="2945"/>
    <cellStyle name="Header2 2 2 2 2" xfId="7532"/>
    <cellStyle name="Header2 2 2 2 3" xfId="9711"/>
    <cellStyle name="Header2 2 2 2 3 2" xfId="16350"/>
    <cellStyle name="Header2 2 2 2 3 2 2" xfId="26448"/>
    <cellStyle name="Header2 2 2 2 3 2 2 2" xfId="36806"/>
    <cellStyle name="Header2 2 2 2 3 2 3" xfId="35282"/>
    <cellStyle name="Header2 2 2 2 3 3" xfId="22908"/>
    <cellStyle name="Header2 2 2 2 3 3 2" xfId="36787"/>
    <cellStyle name="Header2 2 2 2 4" xfId="11654"/>
    <cellStyle name="Header2 2 2 2 5" xfId="5098"/>
    <cellStyle name="Header2 2 2 2 5 2" xfId="20648"/>
    <cellStyle name="Header2 2 2 2 5 2 2" xfId="36468"/>
    <cellStyle name="Header2 2 2 2 6" xfId="12685"/>
    <cellStyle name="Header2 2 2 2 6 2" xfId="24466"/>
    <cellStyle name="Header2 2 2 2 6 2 2" xfId="36792"/>
    <cellStyle name="Header2 2 2 2 6 3" xfId="33585"/>
    <cellStyle name="Header2 2 2 3" xfId="3470"/>
    <cellStyle name="Header2 2 2 3 2" xfId="10225"/>
    <cellStyle name="Header2 2 2 3 2 2" xfId="16707"/>
    <cellStyle name="Header2 2 2 3 2 2 2" xfId="26729"/>
    <cellStyle name="Header2 2 2 3 2 2 2 2" xfId="36809"/>
    <cellStyle name="Header2 2 2 3 2 2 3" xfId="35361"/>
    <cellStyle name="Header2 2 2 3 2 3" xfId="23182"/>
    <cellStyle name="Header2 2 2 3 2 3 2" xfId="36790"/>
    <cellStyle name="Header2 2 2 3 3" xfId="12155"/>
    <cellStyle name="Header2 2 2 4" xfId="6606"/>
    <cellStyle name="Header2 2 2 5" xfId="8789"/>
    <cellStyle name="Header2 2 2 5 2" xfId="15753"/>
    <cellStyle name="Header2 2 2 5 2 2" xfId="25976"/>
    <cellStyle name="Header2 2 2 5 2 2 2" xfId="36800"/>
    <cellStyle name="Header2 2 2 5 2 3" xfId="35151"/>
    <cellStyle name="Header2 2 2 5 3" xfId="22465"/>
    <cellStyle name="Header2 2 2 5 3 2" xfId="36781"/>
    <cellStyle name="Header2 2 2 6" xfId="10903"/>
    <cellStyle name="Header2 2 2 7" xfId="4508"/>
    <cellStyle name="Header2 2 2 7 2" xfId="20520"/>
    <cellStyle name="Header2 2 2 7 2 2" xfId="36410"/>
    <cellStyle name="Header2 2 2 8" xfId="8413"/>
    <cellStyle name="Header2 2 2 8 2" xfId="22393"/>
    <cellStyle name="Header2 2 2 8 2 2" xfId="36779"/>
    <cellStyle name="Header2 2 2 8 3" xfId="31476"/>
    <cellStyle name="Header2 2 3" xfId="2149"/>
    <cellStyle name="Header2 2 3 2" xfId="3395"/>
    <cellStyle name="Header2 2 3 2 2" xfId="10150"/>
    <cellStyle name="Header2 2 3 2 2 2" xfId="16665"/>
    <cellStyle name="Header2 2 3 2 2 2 2" xfId="26691"/>
    <cellStyle name="Header2 2 3 2 2 2 2 2" xfId="36808"/>
    <cellStyle name="Header2 2 3 2 2 2 3" xfId="35356"/>
    <cellStyle name="Header2 2 3 2 2 3" xfId="23149"/>
    <cellStyle name="Header2 2 3 2 2 3 2" xfId="36789"/>
    <cellStyle name="Header2 2 3 2 3" xfId="12080"/>
    <cellStyle name="Header2 2 3 2 4" xfId="7971"/>
    <cellStyle name="Header2 2 3 3" xfId="3868"/>
    <cellStyle name="Header2 2 3 3 2" xfId="10623"/>
    <cellStyle name="Header2 2 3 3 2 2" xfId="16988"/>
    <cellStyle name="Header2 2 3 3 2 2 2" xfId="26963"/>
    <cellStyle name="Header2 2 3 3 2 2 2 2" xfId="36810"/>
    <cellStyle name="Header2 2 3 3 2 2 3" xfId="35409"/>
    <cellStyle name="Header2 2 3 3 2 3" xfId="23415"/>
    <cellStyle name="Header2 2 3 3 2 3 2" xfId="36791"/>
    <cellStyle name="Header2 2 3 3 3" xfId="12553"/>
    <cellStyle name="Header2 2 3 4" xfId="6749"/>
    <cellStyle name="Header2 2 3 5" xfId="8932"/>
    <cellStyle name="Header2 2 3 5 2" xfId="15856"/>
    <cellStyle name="Header2 2 3 5 2 2" xfId="26059"/>
    <cellStyle name="Header2 2 3 5 2 2 2" xfId="36803"/>
    <cellStyle name="Header2 2 3 5 2 3" xfId="35174"/>
    <cellStyle name="Header2 2 3 5 3" xfId="22545"/>
    <cellStyle name="Header2 2 3 5 3 2" xfId="36784"/>
    <cellStyle name="Header2 2 3 6" xfId="12787"/>
    <cellStyle name="Header2 2 3 6 2" xfId="24548"/>
    <cellStyle name="Header2 2 3 6 2 2" xfId="36795"/>
    <cellStyle name="Header2 2 3 6 3" xfId="33608"/>
    <cellStyle name="Header2 2 3 7" xfId="19288"/>
    <cellStyle name="Header2 2 3 7 2" xfId="36334"/>
    <cellStyle name="Header2 2 4" xfId="2049"/>
    <cellStyle name="Header2 2 4 2" xfId="6649"/>
    <cellStyle name="Header2 2 4 3" xfId="8832"/>
    <cellStyle name="Header2 2 4 3 2" xfId="15778"/>
    <cellStyle name="Header2 2 4 3 2 2" xfId="25993"/>
    <cellStyle name="Header2 2 4 3 2 2 2" xfId="36801"/>
    <cellStyle name="Header2 2 4 3 2 3" xfId="35160"/>
    <cellStyle name="Header2 2 4 3 3" xfId="22481"/>
    <cellStyle name="Header2 2 4 3 3 2" xfId="36782"/>
    <cellStyle name="Header2 2 4 4" xfId="10942"/>
    <cellStyle name="Header2 2 4 5" xfId="5136"/>
    <cellStyle name="Header2 2 4 5 2" xfId="20669"/>
    <cellStyle name="Header2 2 4 5 2 2" xfId="36476"/>
    <cellStyle name="Header2 2 4 6" xfId="12710"/>
    <cellStyle name="Header2 2 4 6 2" xfId="24483"/>
    <cellStyle name="Header2 2 4 6 2 2" xfId="36793"/>
    <cellStyle name="Header2 2 4 6 3" xfId="33594"/>
    <cellStyle name="Header2 2 5" xfId="2723"/>
    <cellStyle name="Header2 2 5 2" xfId="9497"/>
    <cellStyle name="Header2 2 5 2 2" xfId="16148"/>
    <cellStyle name="Header2 2 5 2 2 2" xfId="26275"/>
    <cellStyle name="Header2 2 5 2 2 2 2" xfId="36805"/>
    <cellStyle name="Header2 2 5 2 2 3" xfId="35252"/>
    <cellStyle name="Header2 2 5 2 3" xfId="22750"/>
    <cellStyle name="Header2 2 5 2 3 2" xfId="36786"/>
    <cellStyle name="Header2 2 5 3" xfId="11452"/>
    <cellStyle name="Header2 2 5 4" xfId="7315"/>
    <cellStyle name="Header2 2 6" xfId="6110"/>
    <cellStyle name="Header2 2 7" xfId="5805"/>
    <cellStyle name="Header2 2 7 2" xfId="13075"/>
    <cellStyle name="Header2 2 7 2 2" xfId="24697"/>
    <cellStyle name="Header2 2 7 2 2 2" xfId="36797"/>
    <cellStyle name="Header2 2 7 2 3" xfId="33749"/>
    <cellStyle name="Header2 2 7 3" xfId="20948"/>
    <cellStyle name="Header2 2 7 3 2" xfId="36517"/>
    <cellStyle name="Header2 3" xfId="1586"/>
    <cellStyle name="Header2 3 2" xfId="840"/>
    <cellStyle name="Header2 3 2 2" xfId="5885"/>
    <cellStyle name="Header2 3 2 3" xfId="5637"/>
    <cellStyle name="Header2 3 2 3 2" xfId="12976"/>
    <cellStyle name="Header2 3 2 3 2 2" xfId="24643"/>
    <cellStyle name="Header2 3 2 3 2 2 2" xfId="36796"/>
    <cellStyle name="Header2 3 2 3 2 3" xfId="33703"/>
    <cellStyle name="Header2 3 2 3 3" xfId="20895"/>
    <cellStyle name="Header2 3 2 3 3 2" xfId="36516"/>
    <cellStyle name="Header2 3 2 4" xfId="4599"/>
    <cellStyle name="Header2 3 2 4 2" xfId="20588"/>
    <cellStyle name="Header2 3 2 4 2 2" xfId="36445"/>
    <cellStyle name="Header2 3 2 4 3" xfId="29349"/>
    <cellStyle name="Header2 3 2 5" xfId="19011"/>
    <cellStyle name="Header2 3 2 5 2" xfId="36332"/>
    <cellStyle name="Header2 3 3" xfId="3007"/>
    <cellStyle name="Header2 3 3 2" xfId="9773"/>
    <cellStyle name="Header2 3 3 2 2" xfId="16400"/>
    <cellStyle name="Header2 3 3 2 2 2" xfId="26481"/>
    <cellStyle name="Header2 3 3 2 2 2 2" xfId="36807"/>
    <cellStyle name="Header2 3 3 2 2 3" xfId="35300"/>
    <cellStyle name="Header2 3 3 2 3" xfId="22940"/>
    <cellStyle name="Header2 3 3 2 3 2" xfId="36788"/>
    <cellStyle name="Header2 3 3 3" xfId="11710"/>
    <cellStyle name="Header2 3 3 4" xfId="7594"/>
    <cellStyle name="Header2 3 4" xfId="6296"/>
    <cellStyle name="Header2 3 5" xfId="8548"/>
    <cellStyle name="Header2 3 5 2" xfId="15696"/>
    <cellStyle name="Header2 3 5 2 2" xfId="25940"/>
    <cellStyle name="Header2 3 5 2 2 2" xfId="36799"/>
    <cellStyle name="Header2 3 5 2 3" xfId="35129"/>
    <cellStyle name="Header2 3 5 3" xfId="22433"/>
    <cellStyle name="Header2 3 5 3 2" xfId="36780"/>
    <cellStyle name="Header2 3 6" xfId="3974"/>
    <cellStyle name="Header2 3 6 2" xfId="20133"/>
    <cellStyle name="Header2 3 6 2 2" xfId="36335"/>
    <cellStyle name="Header2 3 6 3" xfId="29110"/>
    <cellStyle name="Header2 3 7" xfId="19175"/>
    <cellStyle name="Header2 3 7 2" xfId="36333"/>
    <cellStyle name="Header2 4" xfId="2127"/>
    <cellStyle name="Header2 4 2" xfId="6727"/>
    <cellStyle name="Header2 4 3" xfId="8910"/>
    <cellStyle name="Header2 4 3 2" xfId="15842"/>
    <cellStyle name="Header2 4 3 2 2" xfId="26048"/>
    <cellStyle name="Header2 4 3 2 2 2" xfId="36802"/>
    <cellStyle name="Header2 4 3 2 3" xfId="35170"/>
    <cellStyle name="Header2 4 3 3" xfId="22535"/>
    <cellStyle name="Header2 4 3 3 2" xfId="36783"/>
    <cellStyle name="Header2 4 4" xfId="11008"/>
    <cellStyle name="Header2 4 5" xfId="5205"/>
    <cellStyle name="Header2 4 5 2" xfId="20729"/>
    <cellStyle name="Header2 4 5 2 2" xfId="36481"/>
    <cellStyle name="Header2 4 6" xfId="12774"/>
    <cellStyle name="Header2 4 6 2" xfId="24538"/>
    <cellStyle name="Header2 4 6 2 2" xfId="36794"/>
    <cellStyle name="Header2 4 6 3" xfId="33604"/>
    <cellStyle name="Header2 5" xfId="2559"/>
    <cellStyle name="Header2 5 2" xfId="9341"/>
    <cellStyle name="Header2 5 2 2" xfId="15993"/>
    <cellStyle name="Header2 5 2 2 2" xfId="26146"/>
    <cellStyle name="Header2 5 2 2 2 2" xfId="36804"/>
    <cellStyle name="Header2 5 2 2 3" xfId="35225"/>
    <cellStyle name="Header2 5 2 3" xfId="22627"/>
    <cellStyle name="Header2 5 2 3 2" xfId="36785"/>
    <cellStyle name="Header2 5 3" xfId="11301"/>
    <cellStyle name="Header2 5 4" xfId="7159"/>
    <cellStyle name="Header2 6" xfId="5633"/>
    <cellStyle name="Header2 7" xfId="6085"/>
    <cellStyle name="Header2 7 2" xfId="13326"/>
    <cellStyle name="Header2 7 2 2" xfId="24807"/>
    <cellStyle name="Header2 7 2 2 2" xfId="36798"/>
    <cellStyle name="Header2 7 2 3" xfId="33891"/>
    <cellStyle name="Header2 7 3" xfId="21058"/>
    <cellStyle name="Header2 7 3 2" xfId="36518"/>
    <cellStyle name="Header2 8" xfId="18935"/>
    <cellStyle name="Header2 8 2" xfId="36327"/>
    <cellStyle name="Heading" xfId="191"/>
    <cellStyle name="Heading 1" xfId="192"/>
    <cellStyle name="Heading 1 2" xfId="779"/>
    <cellStyle name="Heading 2" xfId="193"/>
    <cellStyle name="Heading 2 2" xfId="780"/>
    <cellStyle name="Heading 3" xfId="194"/>
    <cellStyle name="Heading 3 2" xfId="781"/>
    <cellStyle name="Heading 4" xfId="195"/>
    <cellStyle name="Heading 4 2" xfId="782"/>
    <cellStyle name="Hyperlink" xfId="610"/>
    <cellStyle name="Input" xfId="196"/>
    <cellStyle name="Input [yellow]" xfId="197"/>
    <cellStyle name="Input [yellow] 2" xfId="1315"/>
    <cellStyle name="Input [yellow] 2 2" xfId="1734"/>
    <cellStyle name="Input [yellow] 2 2 10" xfId="3938"/>
    <cellStyle name="Input [yellow] 2 2 10 2" xfId="29098"/>
    <cellStyle name="Input [yellow] 2 2 2" xfId="1435"/>
    <cellStyle name="Input [yellow] 2 2 2 2" xfId="3358"/>
    <cellStyle name="Input [yellow] 2 2 2 2 2" xfId="10113"/>
    <cellStyle name="Input [yellow] 2 2 2 2 2 2" xfId="32407"/>
    <cellStyle name="Input [yellow] 2 2 2 2 3" xfId="12043"/>
    <cellStyle name="Input [yellow] 2 2 2 2 3 2" xfId="18368"/>
    <cellStyle name="Input [yellow] 2 2 2 2 3 2 2" xfId="36071"/>
    <cellStyle name="Input [yellow] 2 2 2 2 3 3" xfId="33318"/>
    <cellStyle name="Input [yellow] 2 2 2 2 4" xfId="7934"/>
    <cellStyle name="Input [yellow] 2 2 2 2 4 2" xfId="21938"/>
    <cellStyle name="Input [yellow] 2 2 2 2 4 2 2" xfId="36635"/>
    <cellStyle name="Input [yellow] 2 2 2 2 4 3" xfId="31315"/>
    <cellStyle name="Input [yellow] 2 2 2 2 5" xfId="15092"/>
    <cellStyle name="Input [yellow] 2 2 2 2 5 2" xfId="34863"/>
    <cellStyle name="Input [yellow] 2 2 2 2 6" xfId="28830"/>
    <cellStyle name="Input [yellow] 2 2 2 3" xfId="3831"/>
    <cellStyle name="Input [yellow] 2 2 2 3 2" xfId="10586"/>
    <cellStyle name="Input [yellow] 2 2 2 3 2 2" xfId="32608"/>
    <cellStyle name="Input [yellow] 2 2 2 3 3" xfId="12516"/>
    <cellStyle name="Input [yellow] 2 2 2 3 3 2" xfId="18839"/>
    <cellStyle name="Input [yellow] 2 2 2 3 3 2 2" xfId="36272"/>
    <cellStyle name="Input [yellow] 2 2 2 3 3 3" xfId="33519"/>
    <cellStyle name="Input [yellow] 2 2 2 3 4" xfId="15563"/>
    <cellStyle name="Input [yellow] 2 2 2 3 4 2" xfId="35064"/>
    <cellStyle name="Input [yellow] 2 2 2 3 5" xfId="29031"/>
    <cellStyle name="Input [yellow] 2 2 2 4" xfId="6213"/>
    <cellStyle name="Input [yellow] 2 2 2 4 2" xfId="13448"/>
    <cellStyle name="Input [yellow] 2 2 2 4 2 2" xfId="33967"/>
    <cellStyle name="Input [yellow] 2 2 2 4 3" xfId="30398"/>
    <cellStyle name="Input [yellow] 2 2 2 5" xfId="8486"/>
    <cellStyle name="Input [yellow] 2 2 2 5 2" xfId="31518"/>
    <cellStyle name="Input [yellow] 2 2 2 6" xfId="6076"/>
    <cellStyle name="Input [yellow] 2 2 2 6 2" xfId="13318"/>
    <cellStyle name="Input [yellow] 2 2 2 6 2 2" xfId="33883"/>
    <cellStyle name="Input [yellow] 2 2 2 6 3" xfId="30314"/>
    <cellStyle name="Input [yellow] 2 2 2 7" xfId="4810"/>
    <cellStyle name="Input [yellow] 2 2 2 7 2" xfId="29488"/>
    <cellStyle name="Input [yellow] 2 2 3" xfId="2343"/>
    <cellStyle name="Input [yellow] 2 2 3 2" xfId="6943"/>
    <cellStyle name="Input [yellow] 2 2 3 2 2" xfId="14117"/>
    <cellStyle name="Input [yellow] 2 2 3 2 2 2" xfId="34432"/>
    <cellStyle name="Input [yellow] 2 2 3 2 3" xfId="30881"/>
    <cellStyle name="Input [yellow] 2 2 3 3" xfId="9126"/>
    <cellStyle name="Input [yellow] 2 2 3 3 2" xfId="31970"/>
    <cellStyle name="Input [yellow] 2 2 3 4" xfId="11144"/>
    <cellStyle name="Input [yellow] 2 2 3 4 2" xfId="17473"/>
    <cellStyle name="Input [yellow] 2 2 3 4 2 2" xfId="35718"/>
    <cellStyle name="Input [yellow] 2 2 3 4 3" xfId="32965"/>
    <cellStyle name="Input [yellow] 2 2 3 5" xfId="5374"/>
    <cellStyle name="Input [yellow] 2 2 3 5 2" xfId="29856"/>
    <cellStyle name="Input [yellow] 2 2 3 6" xfId="28477"/>
    <cellStyle name="Input [yellow] 2 2 4" xfId="2480"/>
    <cellStyle name="Input [yellow] 2 2 4 2" xfId="7080"/>
    <cellStyle name="Input [yellow] 2 2 4 2 2" xfId="14254"/>
    <cellStyle name="Input [yellow] 2 2 4 2 2 2" xfId="34566"/>
    <cellStyle name="Input [yellow] 2 2 4 2 3" xfId="31015"/>
    <cellStyle name="Input [yellow] 2 2 4 3" xfId="9262"/>
    <cellStyle name="Input [yellow] 2 2 4 3 2" xfId="32104"/>
    <cellStyle name="Input [yellow] 2 2 4 4" xfId="11222"/>
    <cellStyle name="Input [yellow] 2 2 4 4 2" xfId="17551"/>
    <cellStyle name="Input [yellow] 2 2 4 4 2 2" xfId="35794"/>
    <cellStyle name="Input [yellow] 2 2 4 4 3" xfId="33041"/>
    <cellStyle name="Input [yellow] 2 2 4 5" xfId="5479"/>
    <cellStyle name="Input [yellow] 2 2 4 5 2" xfId="29946"/>
    <cellStyle name="Input [yellow] 2 2 4 6" xfId="28553"/>
    <cellStyle name="Input [yellow] 2 2 5" xfId="3095"/>
    <cellStyle name="Input [yellow] 2 2 5 2" xfId="7682"/>
    <cellStyle name="Input [yellow] 2 2 5 2 2" xfId="14846"/>
    <cellStyle name="Input [yellow] 2 2 5 2 2 2" xfId="34752"/>
    <cellStyle name="Input [yellow] 2 2 5 2 3" xfId="31204"/>
    <cellStyle name="Input [yellow] 2 2 5 3" xfId="9861"/>
    <cellStyle name="Input [yellow] 2 2 5 3 2" xfId="32292"/>
    <cellStyle name="Input [yellow] 2 2 5 4" xfId="11798"/>
    <cellStyle name="Input [yellow] 2 2 5 4 2" xfId="18123"/>
    <cellStyle name="Input [yellow] 2 2 5 4 2 2" xfId="35961"/>
    <cellStyle name="Input [yellow] 2 2 5 4 3" xfId="33208"/>
    <cellStyle name="Input [yellow] 2 2 5 5" xfId="4914"/>
    <cellStyle name="Input [yellow] 2 2 5 5 2" xfId="29581"/>
    <cellStyle name="Input [yellow] 2 2 5 6" xfId="28720"/>
    <cellStyle name="Input [yellow] 2 2 6" xfId="3588"/>
    <cellStyle name="Input [yellow] 2 2 6 2" xfId="10343"/>
    <cellStyle name="Input [yellow] 2 2 6 2 2" xfId="32500"/>
    <cellStyle name="Input [yellow] 2 2 6 3" xfId="12273"/>
    <cellStyle name="Input [yellow] 2 2 6 3 2" xfId="18596"/>
    <cellStyle name="Input [yellow] 2 2 6 3 2 2" xfId="36164"/>
    <cellStyle name="Input [yellow] 2 2 6 3 3" xfId="33411"/>
    <cellStyle name="Input [yellow] 2 2 6 4" xfId="8164"/>
    <cellStyle name="Input [yellow] 2 2 6 4 2" xfId="22161"/>
    <cellStyle name="Input [yellow] 2 2 6 4 2 2" xfId="36728"/>
    <cellStyle name="Input [yellow] 2 2 6 4 3" xfId="31408"/>
    <cellStyle name="Input [yellow] 2 2 6 5" xfId="15320"/>
    <cellStyle name="Input [yellow] 2 2 6 5 2" xfId="34956"/>
    <cellStyle name="Input [yellow] 2 2 6 6" xfId="28923"/>
    <cellStyle name="Input [yellow] 2 2 7" xfId="6369"/>
    <cellStyle name="Input [yellow] 2 2 7 2" xfId="13578"/>
    <cellStyle name="Input [yellow] 2 2 7 2 2" xfId="34070"/>
    <cellStyle name="Input [yellow] 2 2 7 3" xfId="30516"/>
    <cellStyle name="Input [yellow] 2 2 8" xfId="8591"/>
    <cellStyle name="Input [yellow] 2 2 8 2" xfId="31611"/>
    <cellStyle name="Input [yellow] 2 2 9" xfId="10715"/>
    <cellStyle name="Input [yellow] 2 2 9 2" xfId="17047"/>
    <cellStyle name="Input [yellow] 2 2 9 2 2" xfId="35459"/>
    <cellStyle name="Input [yellow] 2 2 9 3" xfId="32706"/>
    <cellStyle name="Input [yellow] 2 3" xfId="1876"/>
    <cellStyle name="Input [yellow] 2 3 2" xfId="2411"/>
    <cellStyle name="Input [yellow] 2 3 2 2" xfId="7011"/>
    <cellStyle name="Input [yellow] 2 3 2 2 2" xfId="14185"/>
    <cellStyle name="Input [yellow] 2 3 2 2 2 2" xfId="34497"/>
    <cellStyle name="Input [yellow] 2 3 2 2 3" xfId="30946"/>
    <cellStyle name="Input [yellow] 2 3 2 3" xfId="9193"/>
    <cellStyle name="Input [yellow] 2 3 2 3 2" xfId="32035"/>
    <cellStyle name="Input [yellow] 2 3 3" xfId="4999"/>
    <cellStyle name="Input [yellow] 2 3 3 2" xfId="29641"/>
    <cellStyle name="Input [yellow] 2 3 4" xfId="6476"/>
    <cellStyle name="Input [yellow] 2 3 4 2" xfId="13654"/>
    <cellStyle name="Input [yellow] 2 3 4 2 2" xfId="34138"/>
    <cellStyle name="Input [yellow] 2 3 4 3" xfId="30587"/>
    <cellStyle name="Input [yellow] 2 3 5" xfId="8659"/>
    <cellStyle name="Input [yellow] 2 3 5 2" xfId="31676"/>
    <cellStyle name="Input [yellow] 2 3 6" xfId="10773"/>
    <cellStyle name="Input [yellow] 2 3 6 2" xfId="17105"/>
    <cellStyle name="Input [yellow] 2 3 6 2 2" xfId="35517"/>
    <cellStyle name="Input [yellow] 2 3 6 3" xfId="32764"/>
    <cellStyle name="Input [yellow] 2 4" xfId="1992"/>
    <cellStyle name="Input [yellow] 2 4 2" xfId="5090"/>
    <cellStyle name="Input [yellow] 2 4 2 2" xfId="29731"/>
    <cellStyle name="Input [yellow] 2 4 3" xfId="6592"/>
    <cellStyle name="Input [yellow] 2 4 3 2" xfId="13770"/>
    <cellStyle name="Input [yellow] 2 4 3 2 2" xfId="34232"/>
    <cellStyle name="Input [yellow] 2 4 3 3" xfId="30681"/>
    <cellStyle name="Input [yellow] 2 4 4" xfId="8775"/>
    <cellStyle name="Input [yellow] 2 4 4 2" xfId="31770"/>
    <cellStyle name="Input [yellow] 2 4 5" xfId="10889"/>
    <cellStyle name="Input [yellow] 2 4 5 2" xfId="17221"/>
    <cellStyle name="Input [yellow] 2 4 5 2 2" xfId="35611"/>
    <cellStyle name="Input [yellow] 2 4 5 3" xfId="32858"/>
    <cellStyle name="Input [yellow] 2 4 6" xfId="4433"/>
    <cellStyle name="Input [yellow] 2 4 6 2" xfId="20469"/>
    <cellStyle name="Input [yellow] 2 4 6 2 2" xfId="36383"/>
    <cellStyle name="Input [yellow] 2 4 6 3" xfId="29268"/>
    <cellStyle name="Input [yellow] 2 4 7" xfId="5393"/>
    <cellStyle name="Input [yellow] 2 4 7 2" xfId="29873"/>
    <cellStyle name="Input [yellow] 2 5" xfId="2152"/>
    <cellStyle name="Input [yellow] 2 5 2" xfId="6752"/>
    <cellStyle name="Input [yellow] 2 5 2 2" xfId="13926"/>
    <cellStyle name="Input [yellow] 2 5 2 2 2" xfId="34300"/>
    <cellStyle name="Input [yellow] 2 5 2 3" xfId="30749"/>
    <cellStyle name="Input [yellow] 2 5 3" xfId="8935"/>
    <cellStyle name="Input [yellow] 2 5 3 2" xfId="31838"/>
    <cellStyle name="Input [yellow] 2 6" xfId="4751"/>
    <cellStyle name="Input [yellow] 2 6 2" xfId="29436"/>
    <cellStyle name="Input [yellow] 2 7" xfId="6112"/>
    <cellStyle name="Input [yellow] 2 7 2" xfId="13351"/>
    <cellStyle name="Input [yellow] 2 7 2 2" xfId="33904"/>
    <cellStyle name="Input [yellow] 2 7 3" xfId="30334"/>
    <cellStyle name="Input [yellow] 2 8" xfId="5804"/>
    <cellStyle name="Input [yellow] 2 8 2" xfId="30155"/>
    <cellStyle name="Input [yellow] 2 9" xfId="5571"/>
    <cellStyle name="Input [yellow] 2 9 2" xfId="12923"/>
    <cellStyle name="Input [yellow] 2 9 2 2" xfId="33666"/>
    <cellStyle name="Input [yellow] 2 9 3" xfId="30020"/>
    <cellStyle name="Input [yellow] 3" xfId="1321"/>
    <cellStyle name="Input [yellow] 3 2" xfId="1737"/>
    <cellStyle name="Input [yellow] 3 2 10" xfId="4037"/>
    <cellStyle name="Input [yellow] 3 2 10 2" xfId="29132"/>
    <cellStyle name="Input [yellow] 3 2 2" xfId="2000"/>
    <cellStyle name="Input [yellow] 3 2 2 2" xfId="3361"/>
    <cellStyle name="Input [yellow] 3 2 2 2 2" xfId="10116"/>
    <cellStyle name="Input [yellow] 3 2 2 2 2 2" xfId="32410"/>
    <cellStyle name="Input [yellow] 3 2 2 2 3" xfId="12046"/>
    <cellStyle name="Input [yellow] 3 2 2 2 3 2" xfId="18371"/>
    <cellStyle name="Input [yellow] 3 2 2 2 3 2 2" xfId="36074"/>
    <cellStyle name="Input [yellow] 3 2 2 2 3 3" xfId="33321"/>
    <cellStyle name="Input [yellow] 3 2 2 2 4" xfId="7937"/>
    <cellStyle name="Input [yellow] 3 2 2 2 4 2" xfId="21941"/>
    <cellStyle name="Input [yellow] 3 2 2 2 4 2 2" xfId="36638"/>
    <cellStyle name="Input [yellow] 3 2 2 2 4 3" xfId="31318"/>
    <cellStyle name="Input [yellow] 3 2 2 2 5" xfId="15095"/>
    <cellStyle name="Input [yellow] 3 2 2 2 5 2" xfId="34866"/>
    <cellStyle name="Input [yellow] 3 2 2 2 6" xfId="28833"/>
    <cellStyle name="Input [yellow] 3 2 2 3" xfId="3834"/>
    <cellStyle name="Input [yellow] 3 2 2 3 2" xfId="10589"/>
    <cellStyle name="Input [yellow] 3 2 2 3 2 2" xfId="32611"/>
    <cellStyle name="Input [yellow] 3 2 2 3 3" xfId="12519"/>
    <cellStyle name="Input [yellow] 3 2 2 3 3 2" xfId="18842"/>
    <cellStyle name="Input [yellow] 3 2 2 3 3 2 2" xfId="36275"/>
    <cellStyle name="Input [yellow] 3 2 2 3 3 3" xfId="33522"/>
    <cellStyle name="Input [yellow] 3 2 2 3 4" xfId="15566"/>
    <cellStyle name="Input [yellow] 3 2 2 3 4 2" xfId="35067"/>
    <cellStyle name="Input [yellow] 3 2 2 3 5" xfId="29034"/>
    <cellStyle name="Input [yellow] 3 2 2 4" xfId="6600"/>
    <cellStyle name="Input [yellow] 3 2 2 4 2" xfId="13778"/>
    <cellStyle name="Input [yellow] 3 2 2 4 2 2" xfId="34236"/>
    <cellStyle name="Input [yellow] 3 2 2 4 3" xfId="30685"/>
    <cellStyle name="Input [yellow] 3 2 2 5" xfId="8783"/>
    <cellStyle name="Input [yellow] 3 2 2 5 2" xfId="31774"/>
    <cellStyle name="Input [yellow] 3 2 2 6" xfId="10897"/>
    <cellStyle name="Input [yellow] 3 2 2 6 2" xfId="17229"/>
    <cellStyle name="Input [yellow] 3 2 2 6 2 2" xfId="35615"/>
    <cellStyle name="Input [yellow] 3 2 2 6 3" xfId="32862"/>
    <cellStyle name="Input [yellow] 3 2 2 7" xfId="5095"/>
    <cellStyle name="Input [yellow] 3 2 2 7 2" xfId="29734"/>
    <cellStyle name="Input [yellow] 3 2 3" xfId="2346"/>
    <cellStyle name="Input [yellow] 3 2 3 2" xfId="6946"/>
    <cellStyle name="Input [yellow] 3 2 3 2 2" xfId="14120"/>
    <cellStyle name="Input [yellow] 3 2 3 2 2 2" xfId="34435"/>
    <cellStyle name="Input [yellow] 3 2 3 2 3" xfId="30884"/>
    <cellStyle name="Input [yellow] 3 2 3 3" xfId="9129"/>
    <cellStyle name="Input [yellow] 3 2 3 3 2" xfId="31973"/>
    <cellStyle name="Input [yellow] 3 2 3 4" xfId="11147"/>
    <cellStyle name="Input [yellow] 3 2 3 4 2" xfId="17476"/>
    <cellStyle name="Input [yellow] 3 2 3 4 2 2" xfId="35721"/>
    <cellStyle name="Input [yellow] 3 2 3 4 3" xfId="32968"/>
    <cellStyle name="Input [yellow] 3 2 3 5" xfId="5377"/>
    <cellStyle name="Input [yellow] 3 2 3 5 2" xfId="29859"/>
    <cellStyle name="Input [yellow] 3 2 3 6" xfId="28480"/>
    <cellStyle name="Input [yellow] 3 2 4" xfId="2483"/>
    <cellStyle name="Input [yellow] 3 2 4 2" xfId="7083"/>
    <cellStyle name="Input [yellow] 3 2 4 2 2" xfId="14257"/>
    <cellStyle name="Input [yellow] 3 2 4 2 2 2" xfId="34569"/>
    <cellStyle name="Input [yellow] 3 2 4 2 3" xfId="31018"/>
    <cellStyle name="Input [yellow] 3 2 4 3" xfId="9265"/>
    <cellStyle name="Input [yellow] 3 2 4 3 2" xfId="32107"/>
    <cellStyle name="Input [yellow] 3 2 4 4" xfId="11225"/>
    <cellStyle name="Input [yellow] 3 2 4 4 2" xfId="17554"/>
    <cellStyle name="Input [yellow] 3 2 4 4 2 2" xfId="35797"/>
    <cellStyle name="Input [yellow] 3 2 4 4 3" xfId="33044"/>
    <cellStyle name="Input [yellow] 3 2 4 5" xfId="5482"/>
    <cellStyle name="Input [yellow] 3 2 4 5 2" xfId="29949"/>
    <cellStyle name="Input [yellow] 3 2 4 6" xfId="28556"/>
    <cellStyle name="Input [yellow] 3 2 5" xfId="3098"/>
    <cellStyle name="Input [yellow] 3 2 5 2" xfId="7685"/>
    <cellStyle name="Input [yellow] 3 2 5 2 2" xfId="14849"/>
    <cellStyle name="Input [yellow] 3 2 5 2 2 2" xfId="34755"/>
    <cellStyle name="Input [yellow] 3 2 5 2 3" xfId="31207"/>
    <cellStyle name="Input [yellow] 3 2 5 3" xfId="9864"/>
    <cellStyle name="Input [yellow] 3 2 5 3 2" xfId="32295"/>
    <cellStyle name="Input [yellow] 3 2 5 4" xfId="11801"/>
    <cellStyle name="Input [yellow] 3 2 5 4 2" xfId="18126"/>
    <cellStyle name="Input [yellow] 3 2 5 4 2 2" xfId="35964"/>
    <cellStyle name="Input [yellow] 3 2 5 4 3" xfId="33211"/>
    <cellStyle name="Input [yellow] 3 2 5 5" xfId="4917"/>
    <cellStyle name="Input [yellow] 3 2 5 5 2" xfId="29584"/>
    <cellStyle name="Input [yellow] 3 2 5 6" xfId="28723"/>
    <cellStyle name="Input [yellow] 3 2 6" xfId="3591"/>
    <cellStyle name="Input [yellow] 3 2 6 2" xfId="10346"/>
    <cellStyle name="Input [yellow] 3 2 6 2 2" xfId="32503"/>
    <cellStyle name="Input [yellow] 3 2 6 3" xfId="12276"/>
    <cellStyle name="Input [yellow] 3 2 6 3 2" xfId="18599"/>
    <cellStyle name="Input [yellow] 3 2 6 3 2 2" xfId="36167"/>
    <cellStyle name="Input [yellow] 3 2 6 3 3" xfId="33414"/>
    <cellStyle name="Input [yellow] 3 2 6 4" xfId="8167"/>
    <cellStyle name="Input [yellow] 3 2 6 4 2" xfId="22164"/>
    <cellStyle name="Input [yellow] 3 2 6 4 2 2" xfId="36731"/>
    <cellStyle name="Input [yellow] 3 2 6 4 3" xfId="31411"/>
    <cellStyle name="Input [yellow] 3 2 6 5" xfId="15323"/>
    <cellStyle name="Input [yellow] 3 2 6 5 2" xfId="34959"/>
    <cellStyle name="Input [yellow] 3 2 6 6" xfId="28926"/>
    <cellStyle name="Input [yellow] 3 2 7" xfId="6372"/>
    <cellStyle name="Input [yellow] 3 2 7 2" xfId="13581"/>
    <cellStyle name="Input [yellow] 3 2 7 2 2" xfId="34073"/>
    <cellStyle name="Input [yellow] 3 2 7 3" xfId="30519"/>
    <cellStyle name="Input [yellow] 3 2 8" xfId="8594"/>
    <cellStyle name="Input [yellow] 3 2 8 2" xfId="31614"/>
    <cellStyle name="Input [yellow] 3 2 9" xfId="10718"/>
    <cellStyle name="Input [yellow] 3 2 9 2" xfId="17050"/>
    <cellStyle name="Input [yellow] 3 2 9 2 2" xfId="35462"/>
    <cellStyle name="Input [yellow] 3 2 9 3" xfId="32709"/>
    <cellStyle name="Input [yellow] 3 3" xfId="1879"/>
    <cellStyle name="Input [yellow] 3 3 2" xfId="2414"/>
    <cellStyle name="Input [yellow] 3 3 2 2" xfId="7014"/>
    <cellStyle name="Input [yellow] 3 3 2 2 2" xfId="14188"/>
    <cellStyle name="Input [yellow] 3 3 2 2 2 2" xfId="34500"/>
    <cellStyle name="Input [yellow] 3 3 2 2 3" xfId="30949"/>
    <cellStyle name="Input [yellow] 3 3 2 3" xfId="9196"/>
    <cellStyle name="Input [yellow] 3 3 2 3 2" xfId="32038"/>
    <cellStyle name="Input [yellow] 3 3 3" xfId="5002"/>
    <cellStyle name="Input [yellow] 3 3 3 2" xfId="29644"/>
    <cellStyle name="Input [yellow] 3 3 4" xfId="6479"/>
    <cellStyle name="Input [yellow] 3 3 4 2" xfId="13657"/>
    <cellStyle name="Input [yellow] 3 3 4 2 2" xfId="34141"/>
    <cellStyle name="Input [yellow] 3 3 4 3" xfId="30590"/>
    <cellStyle name="Input [yellow] 3 3 5" xfId="8662"/>
    <cellStyle name="Input [yellow] 3 3 5 2" xfId="31679"/>
    <cellStyle name="Input [yellow] 3 3 6" xfId="10776"/>
    <cellStyle name="Input [yellow] 3 3 6 2" xfId="17108"/>
    <cellStyle name="Input [yellow] 3 3 6 2 2" xfId="35520"/>
    <cellStyle name="Input [yellow] 3 3 6 3" xfId="32767"/>
    <cellStyle name="Input [yellow] 3 4" xfId="1277"/>
    <cellStyle name="Input [yellow] 3 4 2" xfId="4738"/>
    <cellStyle name="Input [yellow] 3 4 2 2" xfId="29426"/>
    <cellStyle name="Input [yellow] 3 4 3" xfId="6083"/>
    <cellStyle name="Input [yellow] 3 4 3 2" xfId="13324"/>
    <cellStyle name="Input [yellow] 3 4 3 2 2" xfId="33889"/>
    <cellStyle name="Input [yellow] 3 4 3 3" xfId="30320"/>
    <cellStyle name="Input [yellow] 3 4 4" xfId="6067"/>
    <cellStyle name="Input [yellow] 3 4 4 2" xfId="30306"/>
    <cellStyle name="Input [yellow] 3 4 5" xfId="5715"/>
    <cellStyle name="Input [yellow] 3 4 5 2" xfId="13030"/>
    <cellStyle name="Input [yellow] 3 4 5 2 2" xfId="33726"/>
    <cellStyle name="Input [yellow] 3 4 5 3" xfId="30112"/>
    <cellStyle name="Input [yellow] 3 4 6" xfId="4438"/>
    <cellStyle name="Input [yellow] 3 4 6 2" xfId="20474"/>
    <cellStyle name="Input [yellow] 3 4 6 2 2" xfId="36387"/>
    <cellStyle name="Input [yellow] 3 4 6 3" xfId="29272"/>
    <cellStyle name="Input [yellow] 3 4 7" xfId="5435"/>
    <cellStyle name="Input [yellow] 3 4 7 2" xfId="29913"/>
    <cellStyle name="Input [yellow] 3 5" xfId="2156"/>
    <cellStyle name="Input [yellow] 3 5 2" xfId="6756"/>
    <cellStyle name="Input [yellow] 3 5 2 2" xfId="13930"/>
    <cellStyle name="Input [yellow] 3 5 2 2 2" xfId="34303"/>
    <cellStyle name="Input [yellow] 3 5 2 3" xfId="30752"/>
    <cellStyle name="Input [yellow] 3 5 3" xfId="8939"/>
    <cellStyle name="Input [yellow] 3 5 3 2" xfId="31841"/>
    <cellStyle name="Input [yellow] 3 6" xfId="4755"/>
    <cellStyle name="Input [yellow] 3 6 2" xfId="29440"/>
    <cellStyle name="Input [yellow] 3 7" xfId="6118"/>
    <cellStyle name="Input [yellow] 3 7 2" xfId="13357"/>
    <cellStyle name="Input [yellow] 3 7 2 2" xfId="33908"/>
    <cellStyle name="Input [yellow] 3 7 3" xfId="30338"/>
    <cellStyle name="Input [yellow] 3 8" xfId="5554"/>
    <cellStyle name="Input [yellow] 3 8 2" xfId="30009"/>
    <cellStyle name="Input [yellow] 3 9" xfId="5824"/>
    <cellStyle name="Input [yellow] 3 9 2" xfId="13092"/>
    <cellStyle name="Input [yellow] 3 9 2 2" xfId="33764"/>
    <cellStyle name="Input [yellow] 3 9 3" xfId="30172"/>
    <cellStyle name="Input [yellow] 4" xfId="1513"/>
    <cellStyle name="Input [yellow] 4 10" xfId="4156"/>
    <cellStyle name="Input [yellow] 4 10 2" xfId="29191"/>
    <cellStyle name="Input [yellow] 4 2" xfId="923"/>
    <cellStyle name="Input [yellow] 4 2 2" xfId="3200"/>
    <cellStyle name="Input [yellow] 4 2 2 2" xfId="9955"/>
    <cellStyle name="Input [yellow] 4 2 2 2 2" xfId="32354"/>
    <cellStyle name="Input [yellow] 4 2 2 3" xfId="11885"/>
    <cellStyle name="Input [yellow] 4 2 2 3 2" xfId="18210"/>
    <cellStyle name="Input [yellow] 4 2 2 3 2 2" xfId="36018"/>
    <cellStyle name="Input [yellow] 4 2 2 3 3" xfId="33265"/>
    <cellStyle name="Input [yellow] 4 2 2 4" xfId="7776"/>
    <cellStyle name="Input [yellow] 4 2 2 4 2" xfId="21780"/>
    <cellStyle name="Input [yellow] 4 2 2 4 2 2" xfId="36582"/>
    <cellStyle name="Input [yellow] 4 2 2 4 3" xfId="31262"/>
    <cellStyle name="Input [yellow] 4 2 2 5" xfId="14934"/>
    <cellStyle name="Input [yellow] 4 2 2 5 2" xfId="34810"/>
    <cellStyle name="Input [yellow] 4 2 2 6" xfId="28777"/>
    <cellStyle name="Input [yellow] 4 2 3" xfId="3673"/>
    <cellStyle name="Input [yellow] 4 2 3 2" xfId="10428"/>
    <cellStyle name="Input [yellow] 4 2 3 2 2" xfId="32555"/>
    <cellStyle name="Input [yellow] 4 2 3 3" xfId="12358"/>
    <cellStyle name="Input [yellow] 4 2 3 3 2" xfId="18681"/>
    <cellStyle name="Input [yellow] 4 2 3 3 2 2" xfId="36219"/>
    <cellStyle name="Input [yellow] 4 2 3 3 3" xfId="33466"/>
    <cellStyle name="Input [yellow] 4 2 3 4" xfId="15405"/>
    <cellStyle name="Input [yellow] 4 2 3 4 2" xfId="35011"/>
    <cellStyle name="Input [yellow] 4 2 3 5" xfId="28978"/>
    <cellStyle name="Input [yellow] 4 2 4" xfId="5966"/>
    <cellStyle name="Input [yellow] 4 2 4 2" xfId="13227"/>
    <cellStyle name="Input [yellow] 4 2 4 2 2" xfId="33829"/>
    <cellStyle name="Input [yellow] 4 2 4 3" xfId="30241"/>
    <cellStyle name="Input [yellow] 4 2 5" xfId="5692"/>
    <cellStyle name="Input [yellow] 4 2 5 2" xfId="30095"/>
    <cellStyle name="Input [yellow] 4 2 6" xfId="5830"/>
    <cellStyle name="Input [yellow] 4 2 6 2" xfId="13097"/>
    <cellStyle name="Input [yellow] 4 2 6 2 2" xfId="33767"/>
    <cellStyle name="Input [yellow] 4 2 6 3" xfId="30176"/>
    <cellStyle name="Input [yellow] 4 2 7" xfId="4711"/>
    <cellStyle name="Input [yellow] 4 2 7 2" xfId="29407"/>
    <cellStyle name="Input [yellow] 4 3" xfId="2267"/>
    <cellStyle name="Input [yellow] 4 3 2" xfId="6867"/>
    <cellStyle name="Input [yellow] 4 3 2 2" xfId="14041"/>
    <cellStyle name="Input [yellow] 4 3 2 2 2" xfId="34388"/>
    <cellStyle name="Input [yellow] 4 3 2 3" xfId="30837"/>
    <cellStyle name="Input [yellow] 4 3 3" xfId="9050"/>
    <cellStyle name="Input [yellow] 4 3 3 2" xfId="31926"/>
    <cellStyle name="Input [yellow] 4 3 4" xfId="11079"/>
    <cellStyle name="Input [yellow] 4 3 4 2" xfId="17408"/>
    <cellStyle name="Input [yellow] 4 3 4 2 2" xfId="35685"/>
    <cellStyle name="Input [yellow] 4 3 4 3" xfId="32932"/>
    <cellStyle name="Input [yellow] 4 3 5" xfId="5307"/>
    <cellStyle name="Input [yellow] 4 3 5 2" xfId="29822"/>
    <cellStyle name="Input [yellow] 4 3 6" xfId="28444"/>
    <cellStyle name="Input [yellow] 4 4" xfId="2142"/>
    <cellStyle name="Input [yellow] 4 4 2" xfId="6742"/>
    <cellStyle name="Input [yellow] 4 4 2 2" xfId="13917"/>
    <cellStyle name="Input [yellow] 4 4 2 2 2" xfId="34296"/>
    <cellStyle name="Input [yellow] 4 4 2 3" xfId="30745"/>
    <cellStyle name="Input [yellow] 4 4 3" xfId="8925"/>
    <cellStyle name="Input [yellow] 4 4 3 2" xfId="31834"/>
    <cellStyle name="Input [yellow] 4 4 4" xfId="11018"/>
    <cellStyle name="Input [yellow] 4 4 4 2" xfId="17347"/>
    <cellStyle name="Input [yellow] 4 4 4 2 2" xfId="35655"/>
    <cellStyle name="Input [yellow] 4 4 4 3" xfId="32902"/>
    <cellStyle name="Input [yellow] 4 4 5" xfId="5217"/>
    <cellStyle name="Input [yellow] 4 4 5 2" xfId="29778"/>
    <cellStyle name="Input [yellow] 4 4 6" xfId="28415"/>
    <cellStyle name="Input [yellow] 4 5" xfId="2972"/>
    <cellStyle name="Input [yellow] 4 5 2" xfId="7559"/>
    <cellStyle name="Input [yellow] 4 5 2 2" xfId="14724"/>
    <cellStyle name="Input [yellow] 4 5 2 2 2" xfId="34701"/>
    <cellStyle name="Input [yellow] 4 5 2 3" xfId="31153"/>
    <cellStyle name="Input [yellow] 4 5 3" xfId="9738"/>
    <cellStyle name="Input [yellow] 4 5 3 2" xfId="32241"/>
    <cellStyle name="Input [yellow] 4 5 4" xfId="11675"/>
    <cellStyle name="Input [yellow] 4 5 4 2" xfId="18001"/>
    <cellStyle name="Input [yellow] 4 5 4 2 2" xfId="35910"/>
    <cellStyle name="Input [yellow] 4 5 4 3" xfId="33157"/>
    <cellStyle name="Input [yellow] 4 5 5" xfId="4850"/>
    <cellStyle name="Input [yellow] 4 5 5 2" xfId="29526"/>
    <cellStyle name="Input [yellow] 4 5 6" xfId="28669"/>
    <cellStyle name="Input [yellow] 4 6" xfId="3487"/>
    <cellStyle name="Input [yellow] 4 6 2" xfId="10242"/>
    <cellStyle name="Input [yellow] 4 6 2 2" xfId="32468"/>
    <cellStyle name="Input [yellow] 4 6 3" xfId="12172"/>
    <cellStyle name="Input [yellow] 4 6 3 2" xfId="18495"/>
    <cellStyle name="Input [yellow] 4 6 3 2 2" xfId="36132"/>
    <cellStyle name="Input [yellow] 4 6 3 3" xfId="33379"/>
    <cellStyle name="Input [yellow] 4 6 4" xfId="8063"/>
    <cellStyle name="Input [yellow] 4 6 4 2" xfId="22060"/>
    <cellStyle name="Input [yellow] 4 6 4 2 2" xfId="36696"/>
    <cellStyle name="Input [yellow] 4 6 4 3" xfId="31376"/>
    <cellStyle name="Input [yellow] 4 6 5" xfId="15219"/>
    <cellStyle name="Input [yellow] 4 6 5 2" xfId="34924"/>
    <cellStyle name="Input [yellow] 4 6 6" xfId="28891"/>
    <cellStyle name="Input [yellow] 4 7" xfId="6273"/>
    <cellStyle name="Input [yellow] 4 7 2" xfId="13504"/>
    <cellStyle name="Input [yellow] 4 7 2 2" xfId="34014"/>
    <cellStyle name="Input [yellow] 4 7 3" xfId="30448"/>
    <cellStyle name="Input [yellow] 4 8" xfId="8543"/>
    <cellStyle name="Input [yellow] 4 8 2" xfId="31567"/>
    <cellStyle name="Input [yellow] 4 9" xfId="10678"/>
    <cellStyle name="Input [yellow] 4 9 2" xfId="17010"/>
    <cellStyle name="Input [yellow] 4 9 2 2" xfId="35422"/>
    <cellStyle name="Input [yellow] 4 9 3" xfId="32669"/>
    <cellStyle name="Input [yellow] 5" xfId="1722"/>
    <cellStyle name="Input [yellow] 5 2" xfId="2335"/>
    <cellStyle name="Input [yellow] 5 2 2" xfId="6935"/>
    <cellStyle name="Input [yellow] 5 2 2 2" xfId="14109"/>
    <cellStyle name="Input [yellow] 5 2 2 2 2" xfId="34425"/>
    <cellStyle name="Input [yellow] 5 2 2 3" xfId="30874"/>
    <cellStyle name="Input [yellow] 5 2 3" xfId="9118"/>
    <cellStyle name="Input [yellow] 5 2 3 2" xfId="31963"/>
    <cellStyle name="Input [yellow] 5 3" xfId="4904"/>
    <cellStyle name="Input [yellow] 5 3 2" xfId="29574"/>
    <cellStyle name="Input [yellow] 5 4" xfId="6359"/>
    <cellStyle name="Input [yellow] 5 4 2" xfId="13571"/>
    <cellStyle name="Input [yellow] 5 4 2 2" xfId="34063"/>
    <cellStyle name="Input [yellow] 5 4 3" xfId="30509"/>
    <cellStyle name="Input [yellow] 5 5" xfId="8584"/>
    <cellStyle name="Input [yellow] 5 5 2" xfId="31604"/>
    <cellStyle name="Input [yellow] 5 6" xfId="10708"/>
    <cellStyle name="Input [yellow] 5 6 2" xfId="17040"/>
    <cellStyle name="Input [yellow] 5 6 2 2" xfId="35452"/>
    <cellStyle name="Input [yellow] 5 6 3" xfId="32699"/>
    <cellStyle name="Input [yellow] 6" xfId="875"/>
    <cellStyle name="Input [yellow] 6 2" xfId="4686"/>
    <cellStyle name="Input [yellow] 6 2 2" xfId="29383"/>
    <cellStyle name="Input [yellow] 6 3" xfId="5920"/>
    <cellStyle name="Input [yellow] 6 3 2" xfId="13181"/>
    <cellStyle name="Input [yellow] 6 3 2 2" xfId="33800"/>
    <cellStyle name="Input [yellow] 6 3 3" xfId="30212"/>
    <cellStyle name="Input [yellow] 6 4" xfId="6221"/>
    <cellStyle name="Input [yellow] 6 4 2" xfId="30401"/>
    <cellStyle name="Input [yellow] 6 5" xfId="6019"/>
    <cellStyle name="Input [yellow] 6 5 2" xfId="13274"/>
    <cellStyle name="Input [yellow] 6 5 2 2" xfId="33854"/>
    <cellStyle name="Input [yellow] 6 5 3" xfId="30272"/>
    <cellStyle name="Input [yellow] 6 6" xfId="4282"/>
    <cellStyle name="Input [yellow] 6 6 2" xfId="20326"/>
    <cellStyle name="Input [yellow] 6 6 2 2" xfId="36339"/>
    <cellStyle name="Input [yellow] 6 6 3" xfId="29224"/>
    <cellStyle name="Input [yellow] 6 7" xfId="4057"/>
    <cellStyle name="Input [yellow] 6 7 2" xfId="29142"/>
    <cellStyle name="Input [yellow] 7" xfId="2043"/>
    <cellStyle name="Input [yellow] 7 2" xfId="6643"/>
    <cellStyle name="Input [yellow] 7 2 2" xfId="13820"/>
    <cellStyle name="Input [yellow] 7 2 2 2" xfId="34263"/>
    <cellStyle name="Input [yellow] 7 2 3" xfId="30712"/>
    <cellStyle name="Input [yellow] 7 3" xfId="8826"/>
    <cellStyle name="Input [yellow] 7 3 2" xfId="31801"/>
    <cellStyle name="Input [yellow] 8" xfId="5627"/>
    <cellStyle name="Input [yellow] 8 2" xfId="12969"/>
    <cellStyle name="Input [yellow] 8 2 2" xfId="33700"/>
    <cellStyle name="Input [yellow] 8 3" xfId="30063"/>
    <cellStyle name="Input [yellow] 9" xfId="5590"/>
    <cellStyle name="Input [yellow] 9 2" xfId="30034"/>
    <cellStyle name="Input 10" xfId="723"/>
    <cellStyle name="Input 10 2" xfId="1487"/>
    <cellStyle name="Input 10 2 2" xfId="1863"/>
    <cellStyle name="Input 10 2 2 10" xfId="3924"/>
    <cellStyle name="Input 10 2 2 10 2" xfId="29090"/>
    <cellStyle name="Input 10 2 2 2" xfId="1932"/>
    <cellStyle name="Input 10 2 2 2 2" xfId="3437"/>
    <cellStyle name="Input 10 2 2 2 2 2" xfId="10192"/>
    <cellStyle name="Input 10 2 2 2 2 2 2" xfId="32455"/>
    <cellStyle name="Input 10 2 2 2 2 3" xfId="12122"/>
    <cellStyle name="Input 10 2 2 2 2 3 2" xfId="18446"/>
    <cellStyle name="Input 10 2 2 2 2 3 2 2" xfId="36119"/>
    <cellStyle name="Input 10 2 2 2 2 3 3" xfId="33366"/>
    <cellStyle name="Input 10 2 2 2 2 4" xfId="8013"/>
    <cellStyle name="Input 10 2 2 2 2 4 2" xfId="22016"/>
    <cellStyle name="Input 10 2 2 2 2 4 2 2" xfId="36683"/>
    <cellStyle name="Input 10 2 2 2 2 4 3" xfId="31363"/>
    <cellStyle name="Input 10 2 2 2 2 5" xfId="15170"/>
    <cellStyle name="Input 10 2 2 2 2 5 2" xfId="34911"/>
    <cellStyle name="Input 10 2 2 2 2 6" xfId="28878"/>
    <cellStyle name="Input 10 2 2 2 3" xfId="3910"/>
    <cellStyle name="Input 10 2 2 2 3 2" xfId="10665"/>
    <cellStyle name="Input 10 2 2 2 3 2 2" xfId="32656"/>
    <cellStyle name="Input 10 2 2 2 3 3" xfId="12595"/>
    <cellStyle name="Input 10 2 2 2 3 3 2" xfId="18917"/>
    <cellStyle name="Input 10 2 2 2 3 3 2 2" xfId="36320"/>
    <cellStyle name="Input 10 2 2 2 3 3 3" xfId="33567"/>
    <cellStyle name="Input 10 2 2 2 3 4" xfId="15641"/>
    <cellStyle name="Input 10 2 2 2 3 4 2" xfId="35112"/>
    <cellStyle name="Input 10 2 2 2 3 5" xfId="29079"/>
    <cellStyle name="Input 10 2 2 2 4" xfId="6532"/>
    <cellStyle name="Input 10 2 2 2 4 2" xfId="13710"/>
    <cellStyle name="Input 10 2 2 2 4 2 2" xfId="34192"/>
    <cellStyle name="Input 10 2 2 2 4 3" xfId="30641"/>
    <cellStyle name="Input 10 2 2 2 5" xfId="8715"/>
    <cellStyle name="Input 10 2 2 2 5 2" xfId="31730"/>
    <cellStyle name="Input 10 2 2 2 6" xfId="10829"/>
    <cellStyle name="Input 10 2 2 2 6 2" xfId="17161"/>
    <cellStyle name="Input 10 2 2 2 6 2 2" xfId="35571"/>
    <cellStyle name="Input 10 2 2 2 6 3" xfId="32818"/>
    <cellStyle name="Input 10 2 2 2 7" xfId="5053"/>
    <cellStyle name="Input 10 2 2 2 7 2" xfId="29695"/>
    <cellStyle name="Input 10 2 2 3" xfId="2398"/>
    <cellStyle name="Input 10 2 2 3 2" xfId="6998"/>
    <cellStyle name="Input 10 2 2 3 2 2" xfId="14172"/>
    <cellStyle name="Input 10 2 2 3 2 2 2" xfId="34484"/>
    <cellStyle name="Input 10 2 2 3 2 3" xfId="30933"/>
    <cellStyle name="Input 10 2 2 3 3" xfId="9180"/>
    <cellStyle name="Input 10 2 2 3 3 2" xfId="32022"/>
    <cellStyle name="Input 10 2 2 3 4" xfId="11195"/>
    <cellStyle name="Input 10 2 2 3 4 2" xfId="17524"/>
    <cellStyle name="Input 10 2 2 3 4 2 2" xfId="35767"/>
    <cellStyle name="Input 10 2 2 3 4 3" xfId="33014"/>
    <cellStyle name="Input 10 2 2 3 5" xfId="5428"/>
    <cellStyle name="Input 10 2 2 3 5 2" xfId="29907"/>
    <cellStyle name="Input 10 2 2 3 6" xfId="28526"/>
    <cellStyle name="Input 10 2 2 4" xfId="2528"/>
    <cellStyle name="Input 10 2 2 4 2" xfId="7128"/>
    <cellStyle name="Input 10 2 2 4 2 2" xfId="14302"/>
    <cellStyle name="Input 10 2 2 4 2 2 2" xfId="34614"/>
    <cellStyle name="Input 10 2 2 4 2 3" xfId="31063"/>
    <cellStyle name="Input 10 2 2 4 3" xfId="9310"/>
    <cellStyle name="Input 10 2 2 4 3 2" xfId="32152"/>
    <cellStyle name="Input 10 2 2 4 4" xfId="11270"/>
    <cellStyle name="Input 10 2 2 4 4 2" xfId="17599"/>
    <cellStyle name="Input 10 2 2 4 4 2 2" xfId="35842"/>
    <cellStyle name="Input 10 2 2 4 4 3" xfId="33089"/>
    <cellStyle name="Input 10 2 2 4 5" xfId="5527"/>
    <cellStyle name="Input 10 2 2 4 5 2" xfId="29994"/>
    <cellStyle name="Input 10 2 2 4 6" xfId="28601"/>
    <cellStyle name="Input 10 2 2 5" xfId="3190"/>
    <cellStyle name="Input 10 2 2 5 2" xfId="7766"/>
    <cellStyle name="Input 10 2 2 5 2 2" xfId="14924"/>
    <cellStyle name="Input 10 2 2 5 2 2 2" xfId="34800"/>
    <cellStyle name="Input 10 2 2 5 2 3" xfId="31252"/>
    <cellStyle name="Input 10 2 2 5 3" xfId="9945"/>
    <cellStyle name="Input 10 2 2 5 3 2" xfId="32344"/>
    <cellStyle name="Input 10 2 2 5 4" xfId="11876"/>
    <cellStyle name="Input 10 2 2 5 4 2" xfId="18201"/>
    <cellStyle name="Input 10 2 2 5 4 2 2" xfId="36009"/>
    <cellStyle name="Input 10 2 2 5 4 3" xfId="33256"/>
    <cellStyle name="Input 10 2 2 5 5" xfId="4986"/>
    <cellStyle name="Input 10 2 2 5 5 2" xfId="29628"/>
    <cellStyle name="Input 10 2 2 5 6" xfId="28768"/>
    <cellStyle name="Input 10 2 2 6" xfId="3664"/>
    <cellStyle name="Input 10 2 2 6 2" xfId="10419"/>
    <cellStyle name="Input 10 2 2 6 2 2" xfId="32546"/>
    <cellStyle name="Input 10 2 2 6 3" xfId="12349"/>
    <cellStyle name="Input 10 2 2 6 3 2" xfId="18672"/>
    <cellStyle name="Input 10 2 2 6 3 2 2" xfId="36210"/>
    <cellStyle name="Input 10 2 2 6 3 3" xfId="33457"/>
    <cellStyle name="Input 10 2 2 6 4" xfId="8240"/>
    <cellStyle name="Input 10 2 2 6 4 2" xfId="22237"/>
    <cellStyle name="Input 10 2 2 6 4 2 2" xfId="36774"/>
    <cellStyle name="Input 10 2 2 6 4 3" xfId="31454"/>
    <cellStyle name="Input 10 2 2 6 5" xfId="15396"/>
    <cellStyle name="Input 10 2 2 6 5 2" xfId="35002"/>
    <cellStyle name="Input 10 2 2 6 6" xfId="28969"/>
    <cellStyle name="Input 10 2 2 7" xfId="6463"/>
    <cellStyle name="Input 10 2 2 7 2" xfId="13641"/>
    <cellStyle name="Input 10 2 2 7 2 2" xfId="34125"/>
    <cellStyle name="Input 10 2 2 7 3" xfId="30574"/>
    <cellStyle name="Input 10 2 2 8" xfId="8646"/>
    <cellStyle name="Input 10 2 2 8 2" xfId="31663"/>
    <cellStyle name="Input 10 2 2 9" xfId="10760"/>
    <cellStyle name="Input 10 2 2 9 2" xfId="17092"/>
    <cellStyle name="Input 10 2 2 9 2 2" xfId="35504"/>
    <cellStyle name="Input 10 2 2 9 3" xfId="32751"/>
    <cellStyle name="Input 10 2 3" xfId="1918"/>
    <cellStyle name="Input 10 2 3 2" xfId="2453"/>
    <cellStyle name="Input 10 2 3 2 2" xfId="7053"/>
    <cellStyle name="Input 10 2 3 2 2 2" xfId="14227"/>
    <cellStyle name="Input 10 2 3 2 2 2 2" xfId="34539"/>
    <cellStyle name="Input 10 2 3 2 2 3" xfId="30988"/>
    <cellStyle name="Input 10 2 3 2 3" xfId="9235"/>
    <cellStyle name="Input 10 2 3 2 3 2" xfId="32077"/>
    <cellStyle name="Input 10 2 3 3" xfId="5041"/>
    <cellStyle name="Input 10 2 3 3 2" xfId="29683"/>
    <cellStyle name="Input 10 2 3 4" xfId="6518"/>
    <cellStyle name="Input 10 2 3 4 2" xfId="13696"/>
    <cellStyle name="Input 10 2 3 4 2 2" xfId="34180"/>
    <cellStyle name="Input 10 2 3 4 3" xfId="30629"/>
    <cellStyle name="Input 10 2 3 5" xfId="8701"/>
    <cellStyle name="Input 10 2 3 5 2" xfId="31718"/>
    <cellStyle name="Input 10 2 3 6" xfId="10815"/>
    <cellStyle name="Input 10 2 3 6 2" xfId="17147"/>
    <cellStyle name="Input 10 2 3 6 2 2" xfId="35559"/>
    <cellStyle name="Input 10 2 3 6 3" xfId="32806"/>
    <cellStyle name="Input 10 2 4" xfId="920"/>
    <cellStyle name="Input 10 2 4 2" xfId="4708"/>
    <cellStyle name="Input 10 2 4 2 2" xfId="29404"/>
    <cellStyle name="Input 10 2 4 3" xfId="5963"/>
    <cellStyle name="Input 10 2 4 3 2" xfId="13224"/>
    <cellStyle name="Input 10 2 4 3 2 2" xfId="33826"/>
    <cellStyle name="Input 10 2 4 3 3" xfId="30238"/>
    <cellStyle name="Input 10 2 4 4" xfId="5675"/>
    <cellStyle name="Input 10 2 4 4 2" xfId="30089"/>
    <cellStyle name="Input 10 2 4 5" xfId="5997"/>
    <cellStyle name="Input 10 2 4 5 2" xfId="13256"/>
    <cellStyle name="Input 10 2 4 5 2 2" xfId="33842"/>
    <cellStyle name="Input 10 2 4 5 3" xfId="30256"/>
    <cellStyle name="Input 10 2 4 6" xfId="4549"/>
    <cellStyle name="Input 10 2 4 6 2" xfId="20557"/>
    <cellStyle name="Input 10 2 4 6 2 2" xfId="36440"/>
    <cellStyle name="Input 10 2 4 6 3" xfId="29325"/>
    <cellStyle name="Input 10 2 4 7" xfId="4629"/>
    <cellStyle name="Input 10 2 4 7 2" xfId="29365"/>
    <cellStyle name="Input 10 2 5" xfId="2251"/>
    <cellStyle name="Input 10 2 5 2" xfId="6851"/>
    <cellStyle name="Input 10 2 5 2 2" xfId="14025"/>
    <cellStyle name="Input 10 2 5 2 2 2" xfId="34374"/>
    <cellStyle name="Input 10 2 5 2 3" xfId="30823"/>
    <cellStyle name="Input 10 2 5 3" xfId="9034"/>
    <cellStyle name="Input 10 2 5 3 2" xfId="31912"/>
    <cellStyle name="Input 10 2 6" xfId="4837"/>
    <cellStyle name="Input 10 2 6 2" xfId="29513"/>
    <cellStyle name="Input 10 2 7" xfId="6258"/>
    <cellStyle name="Input 10 2 7 2" xfId="13490"/>
    <cellStyle name="Input 10 2 7 2 2" xfId="34000"/>
    <cellStyle name="Input 10 2 7 3" xfId="30433"/>
    <cellStyle name="Input 10 2 8" xfId="8527"/>
    <cellStyle name="Input 10 2 8 2" xfId="31551"/>
    <cellStyle name="Input 10 2 9" xfId="6276"/>
    <cellStyle name="Input 10 2 9 2" xfId="13507"/>
    <cellStyle name="Input 10 2 9 2 2" xfId="34017"/>
    <cellStyle name="Input 10 2 9 3" xfId="30451"/>
    <cellStyle name="Input 10 3" xfId="1816"/>
    <cellStyle name="Input 10 3 10" xfId="4571"/>
    <cellStyle name="Input 10 3 10 2" xfId="29337"/>
    <cellStyle name="Input 10 3 2" xfId="1964"/>
    <cellStyle name="Input 10 3 2 2" xfId="3406"/>
    <cellStyle name="Input 10 3 2 2 2" xfId="10161"/>
    <cellStyle name="Input 10 3 2 2 2 2" xfId="32429"/>
    <cellStyle name="Input 10 3 2 2 3" xfId="12091"/>
    <cellStyle name="Input 10 3 2 2 3 2" xfId="18415"/>
    <cellStyle name="Input 10 3 2 2 3 2 2" xfId="36093"/>
    <cellStyle name="Input 10 3 2 2 3 3" xfId="33340"/>
    <cellStyle name="Input 10 3 2 2 4" xfId="7982"/>
    <cellStyle name="Input 10 3 2 2 4 2" xfId="21985"/>
    <cellStyle name="Input 10 3 2 2 4 2 2" xfId="36657"/>
    <cellStyle name="Input 10 3 2 2 4 3" xfId="31337"/>
    <cellStyle name="Input 10 3 2 2 5" xfId="15139"/>
    <cellStyle name="Input 10 3 2 2 5 2" xfId="34885"/>
    <cellStyle name="Input 10 3 2 2 6" xfId="28852"/>
    <cellStyle name="Input 10 3 2 3" xfId="3879"/>
    <cellStyle name="Input 10 3 2 3 2" xfId="10634"/>
    <cellStyle name="Input 10 3 2 3 2 2" xfId="32630"/>
    <cellStyle name="Input 10 3 2 3 3" xfId="12564"/>
    <cellStyle name="Input 10 3 2 3 3 2" xfId="18886"/>
    <cellStyle name="Input 10 3 2 3 3 2 2" xfId="36294"/>
    <cellStyle name="Input 10 3 2 3 3 3" xfId="33541"/>
    <cellStyle name="Input 10 3 2 3 4" xfId="15610"/>
    <cellStyle name="Input 10 3 2 3 4 2" xfId="35086"/>
    <cellStyle name="Input 10 3 2 3 5" xfId="29053"/>
    <cellStyle name="Input 10 3 2 4" xfId="6564"/>
    <cellStyle name="Input 10 3 2 4 2" xfId="13742"/>
    <cellStyle name="Input 10 3 2 4 2 2" xfId="34212"/>
    <cellStyle name="Input 10 3 2 4 3" xfId="30661"/>
    <cellStyle name="Input 10 3 2 5" xfId="8747"/>
    <cellStyle name="Input 10 3 2 5 2" xfId="31750"/>
    <cellStyle name="Input 10 3 2 6" xfId="10861"/>
    <cellStyle name="Input 10 3 2 6 2" xfId="17193"/>
    <cellStyle name="Input 10 3 2 6 2 2" xfId="35591"/>
    <cellStyle name="Input 10 3 2 6 3" xfId="32838"/>
    <cellStyle name="Input 10 3 2 7" xfId="5072"/>
    <cellStyle name="Input 10 3 2 7 2" xfId="29714"/>
    <cellStyle name="Input 10 3 3" xfId="2372"/>
    <cellStyle name="Input 10 3 3 2" xfId="6972"/>
    <cellStyle name="Input 10 3 3 2 2" xfId="14146"/>
    <cellStyle name="Input 10 3 3 2 2 2" xfId="34458"/>
    <cellStyle name="Input 10 3 3 2 3" xfId="30907"/>
    <cellStyle name="Input 10 3 3 3" xfId="9154"/>
    <cellStyle name="Input 10 3 3 3 2" xfId="31996"/>
    <cellStyle name="Input 10 3 3 4" xfId="11170"/>
    <cellStyle name="Input 10 3 3 4 2" xfId="17499"/>
    <cellStyle name="Input 10 3 3 4 2 2" xfId="35742"/>
    <cellStyle name="Input 10 3 3 4 3" xfId="32989"/>
    <cellStyle name="Input 10 3 3 5" xfId="5403"/>
    <cellStyle name="Input 10 3 3 5 2" xfId="29882"/>
    <cellStyle name="Input 10 3 3 6" xfId="28501"/>
    <cellStyle name="Input 10 3 4" xfId="2502"/>
    <cellStyle name="Input 10 3 4 2" xfId="7102"/>
    <cellStyle name="Input 10 3 4 2 2" xfId="14276"/>
    <cellStyle name="Input 10 3 4 2 2 2" xfId="34588"/>
    <cellStyle name="Input 10 3 4 2 3" xfId="31037"/>
    <cellStyle name="Input 10 3 4 3" xfId="9284"/>
    <cellStyle name="Input 10 3 4 3 2" xfId="32126"/>
    <cellStyle name="Input 10 3 4 4" xfId="11244"/>
    <cellStyle name="Input 10 3 4 4 2" xfId="17573"/>
    <cellStyle name="Input 10 3 4 4 2 2" xfId="35816"/>
    <cellStyle name="Input 10 3 4 4 3" xfId="33063"/>
    <cellStyle name="Input 10 3 4 5" xfId="5501"/>
    <cellStyle name="Input 10 3 4 5 2" xfId="29968"/>
    <cellStyle name="Input 10 3 4 6" xfId="28575"/>
    <cellStyle name="Input 10 3 5" xfId="3147"/>
    <cellStyle name="Input 10 3 5 2" xfId="7732"/>
    <cellStyle name="Input 10 3 5 2 2" xfId="14893"/>
    <cellStyle name="Input 10 3 5 2 2 2" xfId="34774"/>
    <cellStyle name="Input 10 3 5 2 3" xfId="31226"/>
    <cellStyle name="Input 10 3 5 3" xfId="9908"/>
    <cellStyle name="Input 10 3 5 3 2" xfId="32314"/>
    <cellStyle name="Input 10 3 5 4" xfId="11845"/>
    <cellStyle name="Input 10 3 5 4 2" xfId="18170"/>
    <cellStyle name="Input 10 3 5 4 2 2" xfId="35983"/>
    <cellStyle name="Input 10 3 5 4 3" xfId="33230"/>
    <cellStyle name="Input 10 3 5 5" xfId="4961"/>
    <cellStyle name="Input 10 3 5 5 2" xfId="29605"/>
    <cellStyle name="Input 10 3 5 6" xfId="28742"/>
    <cellStyle name="Input 10 3 6" xfId="3633"/>
    <cellStyle name="Input 10 3 6 2" xfId="10388"/>
    <cellStyle name="Input 10 3 6 2 2" xfId="32520"/>
    <cellStyle name="Input 10 3 6 3" xfId="12318"/>
    <cellStyle name="Input 10 3 6 3 2" xfId="18641"/>
    <cellStyle name="Input 10 3 6 3 2 2" xfId="36184"/>
    <cellStyle name="Input 10 3 6 3 3" xfId="33431"/>
    <cellStyle name="Input 10 3 6 4" xfId="8209"/>
    <cellStyle name="Input 10 3 6 4 2" xfId="22206"/>
    <cellStyle name="Input 10 3 6 4 2 2" xfId="36748"/>
    <cellStyle name="Input 10 3 6 4 3" xfId="31428"/>
    <cellStyle name="Input 10 3 6 5" xfId="15365"/>
    <cellStyle name="Input 10 3 6 5 2" xfId="34976"/>
    <cellStyle name="Input 10 3 6 6" xfId="28943"/>
    <cellStyle name="Input 10 3 7" xfId="6425"/>
    <cellStyle name="Input 10 3 7 2" xfId="13607"/>
    <cellStyle name="Input 10 3 7 2 2" xfId="34096"/>
    <cellStyle name="Input 10 3 7 3" xfId="30543"/>
    <cellStyle name="Input 10 3 8" xfId="8614"/>
    <cellStyle name="Input 10 3 8 2" xfId="31634"/>
    <cellStyle name="Input 10 3 9" xfId="10737"/>
    <cellStyle name="Input 10 3 9 2" xfId="17069"/>
    <cellStyle name="Input 10 3 9 2 2" xfId="35481"/>
    <cellStyle name="Input 10 3 9 3" xfId="32728"/>
    <cellStyle name="Input 10 4" xfId="1896"/>
    <cellStyle name="Input 10 4 2" xfId="2431"/>
    <cellStyle name="Input 10 4 2 2" xfId="7031"/>
    <cellStyle name="Input 10 4 2 2 2" xfId="14205"/>
    <cellStyle name="Input 10 4 2 2 2 2" xfId="34517"/>
    <cellStyle name="Input 10 4 2 2 3" xfId="30966"/>
    <cellStyle name="Input 10 4 2 3" xfId="9213"/>
    <cellStyle name="Input 10 4 2 3 2" xfId="32055"/>
    <cellStyle name="Input 10 4 3" xfId="5019"/>
    <cellStyle name="Input 10 4 3 2" xfId="29661"/>
    <cellStyle name="Input 10 4 4" xfId="6496"/>
    <cellStyle name="Input 10 4 4 2" xfId="13674"/>
    <cellStyle name="Input 10 4 4 2 2" xfId="34158"/>
    <cellStyle name="Input 10 4 4 3" xfId="30607"/>
    <cellStyle name="Input 10 4 5" xfId="8679"/>
    <cellStyle name="Input 10 4 5 2" xfId="31696"/>
    <cellStyle name="Input 10 4 6" xfId="10793"/>
    <cellStyle name="Input 10 4 6 2" xfId="17125"/>
    <cellStyle name="Input 10 4 6 2 2" xfId="35537"/>
    <cellStyle name="Input 10 4 6 3" xfId="32784"/>
    <cellStyle name="Input 10 5" xfId="1419"/>
    <cellStyle name="Input 10 5 2" xfId="2950"/>
    <cellStyle name="Input 10 5 2 2" xfId="7537"/>
    <cellStyle name="Input 10 5 2 2 2" xfId="14702"/>
    <cellStyle name="Input 10 5 2 2 2 2" xfId="34689"/>
    <cellStyle name="Input 10 5 2 2 3" xfId="31141"/>
    <cellStyle name="Input 10 5 2 3" xfId="9716"/>
    <cellStyle name="Input 10 5 2 3 2" xfId="32229"/>
    <cellStyle name="Input 10 5 3" xfId="6202"/>
    <cellStyle name="Input 10 5 3 2" xfId="13438"/>
    <cellStyle name="Input 10 5 3 2 2" xfId="33964"/>
    <cellStyle name="Input 10 5 3 3" xfId="30394"/>
    <cellStyle name="Input 10 5 4" xfId="8471"/>
    <cellStyle name="Input 10 5 4 2" xfId="31514"/>
    <cellStyle name="Input 10 5 5" xfId="6065"/>
    <cellStyle name="Input 10 5 5 2" xfId="13308"/>
    <cellStyle name="Input 10 5 5 2 2" xfId="33874"/>
    <cellStyle name="Input 10 5 5 3" xfId="30304"/>
    <cellStyle name="Input 10 5 6" xfId="4515"/>
    <cellStyle name="Input 10 5 6 2" xfId="20525"/>
    <cellStyle name="Input 10 5 6 2 2" xfId="36413"/>
    <cellStyle name="Input 10 5 6 3" xfId="29298"/>
    <cellStyle name="Input 10 5 7" xfId="4632"/>
    <cellStyle name="Input 10 5 7 2" xfId="29368"/>
    <cellStyle name="Input 10 6" xfId="1923"/>
    <cellStyle name="Input 10 6 2" xfId="6523"/>
    <cellStyle name="Input 10 6 2 2" xfId="13701"/>
    <cellStyle name="Input 10 6 2 2 2" xfId="34185"/>
    <cellStyle name="Input 10 6 2 3" xfId="30634"/>
    <cellStyle name="Input 10 6 3" xfId="8706"/>
    <cellStyle name="Input 10 6 3 2" xfId="31723"/>
    <cellStyle name="Input 10 6 4" xfId="10820"/>
    <cellStyle name="Input 10 6 4 2" xfId="17152"/>
    <cellStyle name="Input 10 6 4 2 2" xfId="35564"/>
    <cellStyle name="Input 10 6 4 3" xfId="32811"/>
    <cellStyle name="Input 10 6 5" xfId="5046"/>
    <cellStyle name="Input 10 6 5 2" xfId="29688"/>
    <cellStyle name="Input 10 7" xfId="2207"/>
    <cellStyle name="Input 10 7 2" xfId="6807"/>
    <cellStyle name="Input 10 7 2 2" xfId="13981"/>
    <cellStyle name="Input 10 7 2 2 2" xfId="34342"/>
    <cellStyle name="Input 10 7 2 3" xfId="30791"/>
    <cellStyle name="Input 10 7 3" xfId="8990"/>
    <cellStyle name="Input 10 7 3 2" xfId="31880"/>
    <cellStyle name="Input 10 8" xfId="5543"/>
    <cellStyle name="Input 10 8 2" xfId="12904"/>
    <cellStyle name="Input 10 8 2 2" xfId="33658"/>
    <cellStyle name="Input 10 8 3" xfId="30003"/>
    <cellStyle name="Input 10 9" xfId="6225"/>
    <cellStyle name="Input 10 9 2" xfId="30402"/>
    <cellStyle name="Input 11" xfId="783"/>
    <cellStyle name="Input 11 2" xfId="1833"/>
    <cellStyle name="Input 11 2 2" xfId="904"/>
    <cellStyle name="Input 11 2 2 2" xfId="3409"/>
    <cellStyle name="Input 11 2 2 2 2" xfId="10164"/>
    <cellStyle name="Input 11 2 2 2 2 2" xfId="16672"/>
    <cellStyle name="Input 11 2 2 2 2 2 2" xfId="35359"/>
    <cellStyle name="Input 11 2 2 2 2 3" xfId="32432"/>
    <cellStyle name="Input 11 2 2 2 3" xfId="12094"/>
    <cellStyle name="Input 11 2 2 2 3 2" xfId="18418"/>
    <cellStyle name="Input 11 2 2 2 3 2 2" xfId="36096"/>
    <cellStyle name="Input 11 2 2 2 3 3" xfId="33343"/>
    <cellStyle name="Input 11 2 2 2 4" xfId="7985"/>
    <cellStyle name="Input 11 2 2 2 4 2" xfId="21988"/>
    <cellStyle name="Input 11 2 2 2 4 2 2" xfId="36660"/>
    <cellStyle name="Input 11 2 2 2 4 3" xfId="31340"/>
    <cellStyle name="Input 11 2 2 2 5" xfId="15142"/>
    <cellStyle name="Input 11 2 2 2 5 2" xfId="34888"/>
    <cellStyle name="Input 11 2 2 2 6" xfId="28855"/>
    <cellStyle name="Input 11 2 2 3" xfId="3882"/>
    <cellStyle name="Input 11 2 2 3 2" xfId="10637"/>
    <cellStyle name="Input 11 2 2 3 2 2" xfId="16995"/>
    <cellStyle name="Input 11 2 2 3 2 2 2" xfId="35412"/>
    <cellStyle name="Input 11 2 2 3 2 3" xfId="32633"/>
    <cellStyle name="Input 11 2 2 3 3" xfId="12567"/>
    <cellStyle name="Input 11 2 2 3 3 2" xfId="18889"/>
    <cellStyle name="Input 11 2 2 3 3 2 2" xfId="36297"/>
    <cellStyle name="Input 11 2 2 3 3 3" xfId="33544"/>
    <cellStyle name="Input 11 2 2 3 4" xfId="15613"/>
    <cellStyle name="Input 11 2 2 3 4 2" xfId="35089"/>
    <cellStyle name="Input 11 2 2 3 5" xfId="29056"/>
    <cellStyle name="Input 11 2 2 4" xfId="5949"/>
    <cellStyle name="Input 11 2 2 4 2" xfId="13210"/>
    <cellStyle name="Input 11 2 2 4 2 2" xfId="33813"/>
    <cellStyle name="Input 11 2 2 4 3" xfId="30225"/>
    <cellStyle name="Input 11 2 2 5" xfId="5711"/>
    <cellStyle name="Input 11 2 2 5 2" xfId="13027"/>
    <cellStyle name="Input 11 2 2 5 2 2" xfId="33724"/>
    <cellStyle name="Input 11 2 2 5 3" xfId="30109"/>
    <cellStyle name="Input 11 2 2 6" xfId="5814"/>
    <cellStyle name="Input 11 2 2 6 2" xfId="13083"/>
    <cellStyle name="Input 11 2 2 6 2 2" xfId="33755"/>
    <cellStyle name="Input 11 2 2 6 3" xfId="30162"/>
    <cellStyle name="Input 11 2 2 7" xfId="4128"/>
    <cellStyle name="Input 11 2 2 7 2" xfId="29183"/>
    <cellStyle name="Input 11 2 2 8" xfId="28151"/>
    <cellStyle name="Input 11 2 3" xfId="2505"/>
    <cellStyle name="Input 11 2 3 2" xfId="7105"/>
    <cellStyle name="Input 11 2 3 2 2" xfId="14279"/>
    <cellStyle name="Input 11 2 3 2 2 2" xfId="34591"/>
    <cellStyle name="Input 11 2 3 2 3" xfId="31040"/>
    <cellStyle name="Input 11 2 3 3" xfId="9287"/>
    <cellStyle name="Input 11 2 3 3 2" xfId="15965"/>
    <cellStyle name="Input 11 2 3 3 2 2" xfId="35221"/>
    <cellStyle name="Input 11 2 3 3 3" xfId="32129"/>
    <cellStyle name="Input 11 2 3 4" xfId="11247"/>
    <cellStyle name="Input 11 2 3 4 2" xfId="17576"/>
    <cellStyle name="Input 11 2 3 4 2 2" xfId="35819"/>
    <cellStyle name="Input 11 2 3 4 3" xfId="33066"/>
    <cellStyle name="Input 11 2 3 5" xfId="5504"/>
    <cellStyle name="Input 11 2 3 5 2" xfId="20861"/>
    <cellStyle name="Input 11 2 3 5 2 2" xfId="36514"/>
    <cellStyle name="Input 11 2 3 5 3" xfId="29971"/>
    <cellStyle name="Input 11 2 3 6" xfId="12897"/>
    <cellStyle name="Input 11 2 3 6 2" xfId="33655"/>
    <cellStyle name="Input 11 2 3 7" xfId="28578"/>
    <cellStyle name="Input 11 2 4" xfId="3162"/>
    <cellStyle name="Input 11 2 4 2" xfId="9917"/>
    <cellStyle name="Input 11 2 4 2 2" xfId="16501"/>
    <cellStyle name="Input 11 2 4 2 2 2" xfId="35323"/>
    <cellStyle name="Input 11 2 4 2 3" xfId="32321"/>
    <cellStyle name="Input 11 2 4 3" xfId="11848"/>
    <cellStyle name="Input 11 2 4 3 2" xfId="18173"/>
    <cellStyle name="Input 11 2 4 3 2 2" xfId="35986"/>
    <cellStyle name="Input 11 2 4 3 3" xfId="33233"/>
    <cellStyle name="Input 11 2 4 4" xfId="7738"/>
    <cellStyle name="Input 11 2 4 4 2" xfId="21770"/>
    <cellStyle name="Input 11 2 4 4 2 2" xfId="36577"/>
    <cellStyle name="Input 11 2 4 4 3" xfId="31229"/>
    <cellStyle name="Input 11 2 4 5" xfId="14896"/>
    <cellStyle name="Input 11 2 4 5 2" xfId="34777"/>
    <cellStyle name="Input 11 2 4 6" xfId="28745"/>
    <cellStyle name="Input 11 2 5" xfId="3636"/>
    <cellStyle name="Input 11 2 5 2" xfId="10391"/>
    <cellStyle name="Input 11 2 5 2 2" xfId="16824"/>
    <cellStyle name="Input 11 2 5 2 2 2" xfId="35376"/>
    <cellStyle name="Input 11 2 5 2 3" xfId="32523"/>
    <cellStyle name="Input 11 2 5 3" xfId="12321"/>
    <cellStyle name="Input 11 2 5 3 2" xfId="18644"/>
    <cellStyle name="Input 11 2 5 3 2 2" xfId="36187"/>
    <cellStyle name="Input 11 2 5 3 3" xfId="33434"/>
    <cellStyle name="Input 11 2 5 4" xfId="8212"/>
    <cellStyle name="Input 11 2 5 4 2" xfId="22209"/>
    <cellStyle name="Input 11 2 5 4 2 2" xfId="36751"/>
    <cellStyle name="Input 11 2 5 4 3" xfId="31431"/>
    <cellStyle name="Input 11 2 5 5" xfId="15368"/>
    <cellStyle name="Input 11 2 5 5 2" xfId="34979"/>
    <cellStyle name="Input 11 2 5 6" xfId="28946"/>
    <cellStyle name="Input 11 2 6" xfId="4131"/>
    <cellStyle name="Input 11 2 6 2" xfId="29185"/>
    <cellStyle name="Input 11 2 7" xfId="28376"/>
    <cellStyle name="Input 11 3" xfId="2031"/>
    <cellStyle name="Input 11 3 2" xfId="2954"/>
    <cellStyle name="Input 11 3 2 2" xfId="7541"/>
    <cellStyle name="Input 11 3 2 2 2" xfId="14706"/>
    <cellStyle name="Input 11 3 2 2 2 2" xfId="34692"/>
    <cellStyle name="Input 11 3 2 2 3" xfId="31144"/>
    <cellStyle name="Input 11 3 2 3" xfId="9720"/>
    <cellStyle name="Input 11 3 2 3 2" xfId="16356"/>
    <cellStyle name="Input 11 3 2 3 2 2" xfId="35285"/>
    <cellStyle name="Input 11 3 2 3 3" xfId="32232"/>
    <cellStyle name="Input 11 3 2 4" xfId="11660"/>
    <cellStyle name="Input 11 3 2 4 2" xfId="17986"/>
    <cellStyle name="Input 11 3 2 4 2 2" xfId="35904"/>
    <cellStyle name="Input 11 3 2 4 3" xfId="33151"/>
    <cellStyle name="Input 11 3 2 5" xfId="5119"/>
    <cellStyle name="Input 11 3 2 5 2" xfId="20654"/>
    <cellStyle name="Input 11 3 2 5 2 2" xfId="36474"/>
    <cellStyle name="Input 11 3 2 5 3" xfId="29755"/>
    <cellStyle name="Input 11 3 2 6" xfId="12696"/>
    <cellStyle name="Input 11 3 2 6 2" xfId="33591"/>
    <cellStyle name="Input 11 3 2 7" xfId="28663"/>
    <cellStyle name="Input 11 3 3" xfId="3476"/>
    <cellStyle name="Input 11 3 3 2" xfId="10231"/>
    <cellStyle name="Input 11 3 3 2 2" xfId="16713"/>
    <cellStyle name="Input 11 3 3 2 2 2" xfId="35364"/>
    <cellStyle name="Input 11 3 3 2 3" xfId="32462"/>
    <cellStyle name="Input 11 3 3 3" xfId="12161"/>
    <cellStyle name="Input 11 3 3 3 2" xfId="18484"/>
    <cellStyle name="Input 11 3 3 3 2 2" xfId="36126"/>
    <cellStyle name="Input 11 3 3 3 3" xfId="33373"/>
    <cellStyle name="Input 11 3 3 4" xfId="8052"/>
    <cellStyle name="Input 11 3 3 4 2" xfId="22049"/>
    <cellStyle name="Input 11 3 3 4 2 2" xfId="36690"/>
    <cellStyle name="Input 11 3 3 4 3" xfId="31370"/>
    <cellStyle name="Input 11 3 3 5" xfId="15208"/>
    <cellStyle name="Input 11 3 3 5 2" xfId="34918"/>
    <cellStyle name="Input 11 3 3 6" xfId="28885"/>
    <cellStyle name="Input 11 3 4" xfId="6631"/>
    <cellStyle name="Input 11 3 4 2" xfId="13808"/>
    <cellStyle name="Input 11 3 4 2 2" xfId="34258"/>
    <cellStyle name="Input 11 3 4 3" xfId="30707"/>
    <cellStyle name="Input 11 3 5" xfId="8814"/>
    <cellStyle name="Input 11 3 5 2" xfId="15764"/>
    <cellStyle name="Input 11 3 5 2 2" xfId="35157"/>
    <cellStyle name="Input 11 3 5 3" xfId="31796"/>
    <cellStyle name="Input 11 3 6" xfId="10928"/>
    <cellStyle name="Input 11 3 6 2" xfId="17259"/>
    <cellStyle name="Input 11 3 6 2 2" xfId="35637"/>
    <cellStyle name="Input 11 3 6 3" xfId="32884"/>
    <cellStyle name="Input 11 3 7" xfId="4518"/>
    <cellStyle name="Input 11 3 7 2" xfId="20528"/>
    <cellStyle name="Input 11 3 7 2 2" xfId="36416"/>
    <cellStyle name="Input 11 3 7 3" xfId="29301"/>
    <cellStyle name="Input 11 3 8" xfId="5299"/>
    <cellStyle name="Input 11 3 8 2" xfId="29816"/>
    <cellStyle name="Input 11 3 9" xfId="28398"/>
    <cellStyle name="Input 11 4" xfId="2697"/>
    <cellStyle name="Input 11 4 2" xfId="9478"/>
    <cellStyle name="Input 11 4 2 2" xfId="16129"/>
    <cellStyle name="Input 11 4 2 2 2" xfId="35244"/>
    <cellStyle name="Input 11 4 2 3" xfId="32178"/>
    <cellStyle name="Input 11 4 3" xfId="11438"/>
    <cellStyle name="Input 11 4 3 2" xfId="17766"/>
    <cellStyle name="Input 11 4 3 2 2" xfId="35868"/>
    <cellStyle name="Input 11 4 3 3" xfId="33115"/>
    <cellStyle name="Input 11 4 4" xfId="7297"/>
    <cellStyle name="Input 11 4 4 2" xfId="21456"/>
    <cellStyle name="Input 11 4 4 2 2" xfId="36539"/>
    <cellStyle name="Input 11 4 4 3" xfId="31090"/>
    <cellStyle name="Input 11 4 5" xfId="14470"/>
    <cellStyle name="Input 11 4 5 2" xfId="34641"/>
    <cellStyle name="Input 11 4 6" xfId="28627"/>
    <cellStyle name="Input 11 5" xfId="28134"/>
    <cellStyle name="Input 12" xfId="778"/>
    <cellStyle name="Input 12 2" xfId="1832"/>
    <cellStyle name="Input 12 2 2" xfId="1963"/>
    <cellStyle name="Input 12 2 2 2" xfId="3408"/>
    <cellStyle name="Input 12 2 2 2 2" xfId="10163"/>
    <cellStyle name="Input 12 2 2 2 2 2" xfId="16671"/>
    <cellStyle name="Input 12 2 2 2 2 2 2" xfId="35358"/>
    <cellStyle name="Input 12 2 2 2 2 3" xfId="32431"/>
    <cellStyle name="Input 12 2 2 2 3" xfId="12093"/>
    <cellStyle name="Input 12 2 2 2 3 2" xfId="18417"/>
    <cellStyle name="Input 12 2 2 2 3 2 2" xfId="36095"/>
    <cellStyle name="Input 12 2 2 2 3 3" xfId="33342"/>
    <cellStyle name="Input 12 2 2 2 4" xfId="7984"/>
    <cellStyle name="Input 12 2 2 2 4 2" xfId="21987"/>
    <cellStyle name="Input 12 2 2 2 4 2 2" xfId="36659"/>
    <cellStyle name="Input 12 2 2 2 4 3" xfId="31339"/>
    <cellStyle name="Input 12 2 2 2 5" xfId="15141"/>
    <cellStyle name="Input 12 2 2 2 5 2" xfId="34887"/>
    <cellStyle name="Input 12 2 2 2 6" xfId="28854"/>
    <cellStyle name="Input 12 2 2 3" xfId="3881"/>
    <cellStyle name="Input 12 2 2 3 2" xfId="10636"/>
    <cellStyle name="Input 12 2 2 3 2 2" xfId="16994"/>
    <cellStyle name="Input 12 2 2 3 2 2 2" xfId="35411"/>
    <cellStyle name="Input 12 2 2 3 2 3" xfId="32632"/>
    <cellStyle name="Input 12 2 2 3 3" xfId="12566"/>
    <cellStyle name="Input 12 2 2 3 3 2" xfId="18888"/>
    <cellStyle name="Input 12 2 2 3 3 2 2" xfId="36296"/>
    <cellStyle name="Input 12 2 2 3 3 3" xfId="33543"/>
    <cellStyle name="Input 12 2 2 3 4" xfId="15612"/>
    <cellStyle name="Input 12 2 2 3 4 2" xfId="35088"/>
    <cellStyle name="Input 12 2 2 3 5" xfId="29055"/>
    <cellStyle name="Input 12 2 2 4" xfId="6563"/>
    <cellStyle name="Input 12 2 2 4 2" xfId="13741"/>
    <cellStyle name="Input 12 2 2 4 2 2" xfId="34211"/>
    <cellStyle name="Input 12 2 2 4 3" xfId="30660"/>
    <cellStyle name="Input 12 2 2 5" xfId="8746"/>
    <cellStyle name="Input 12 2 2 5 2" xfId="15732"/>
    <cellStyle name="Input 12 2 2 5 2 2" xfId="35145"/>
    <cellStyle name="Input 12 2 2 5 3" xfId="31749"/>
    <cellStyle name="Input 12 2 2 6" xfId="10860"/>
    <cellStyle name="Input 12 2 2 6 2" xfId="17192"/>
    <cellStyle name="Input 12 2 2 6 2 2" xfId="35590"/>
    <cellStyle name="Input 12 2 2 6 3" xfId="32837"/>
    <cellStyle name="Input 12 2 2 7" xfId="12664"/>
    <cellStyle name="Input 12 2 2 7 2" xfId="33579"/>
    <cellStyle name="Input 12 2 2 8" xfId="28384"/>
    <cellStyle name="Input 12 2 3" xfId="2504"/>
    <cellStyle name="Input 12 2 3 2" xfId="7104"/>
    <cellStyle name="Input 12 2 3 2 2" xfId="14278"/>
    <cellStyle name="Input 12 2 3 2 2 2" xfId="34590"/>
    <cellStyle name="Input 12 2 3 2 3" xfId="31039"/>
    <cellStyle name="Input 12 2 3 3" xfId="9286"/>
    <cellStyle name="Input 12 2 3 3 2" xfId="15964"/>
    <cellStyle name="Input 12 2 3 3 2 2" xfId="35220"/>
    <cellStyle name="Input 12 2 3 3 3" xfId="32128"/>
    <cellStyle name="Input 12 2 3 4" xfId="11246"/>
    <cellStyle name="Input 12 2 3 4 2" xfId="17575"/>
    <cellStyle name="Input 12 2 3 4 2 2" xfId="35818"/>
    <cellStyle name="Input 12 2 3 4 3" xfId="33065"/>
    <cellStyle name="Input 12 2 3 5" xfId="5503"/>
    <cellStyle name="Input 12 2 3 5 2" xfId="20860"/>
    <cellStyle name="Input 12 2 3 5 2 2" xfId="36513"/>
    <cellStyle name="Input 12 2 3 5 3" xfId="29970"/>
    <cellStyle name="Input 12 2 3 6" xfId="12896"/>
    <cellStyle name="Input 12 2 3 6 2" xfId="33654"/>
    <cellStyle name="Input 12 2 3 7" xfId="28577"/>
    <cellStyle name="Input 12 2 4" xfId="3161"/>
    <cellStyle name="Input 12 2 4 2" xfId="9916"/>
    <cellStyle name="Input 12 2 4 2 2" xfId="16500"/>
    <cellStyle name="Input 12 2 4 2 2 2" xfId="35322"/>
    <cellStyle name="Input 12 2 4 2 3" xfId="32320"/>
    <cellStyle name="Input 12 2 4 3" xfId="11847"/>
    <cellStyle name="Input 12 2 4 3 2" xfId="18172"/>
    <cellStyle name="Input 12 2 4 3 2 2" xfId="35985"/>
    <cellStyle name="Input 12 2 4 3 3" xfId="33232"/>
    <cellStyle name="Input 12 2 4 4" xfId="7737"/>
    <cellStyle name="Input 12 2 4 4 2" xfId="21769"/>
    <cellStyle name="Input 12 2 4 4 2 2" xfId="36576"/>
    <cellStyle name="Input 12 2 4 4 3" xfId="31228"/>
    <cellStyle name="Input 12 2 4 5" xfId="14895"/>
    <cellStyle name="Input 12 2 4 5 2" xfId="34776"/>
    <cellStyle name="Input 12 2 4 6" xfId="28744"/>
    <cellStyle name="Input 12 2 5" xfId="3635"/>
    <cellStyle name="Input 12 2 5 2" xfId="10390"/>
    <cellStyle name="Input 12 2 5 2 2" xfId="16823"/>
    <cellStyle name="Input 12 2 5 2 2 2" xfId="35375"/>
    <cellStyle name="Input 12 2 5 2 3" xfId="32522"/>
    <cellStyle name="Input 12 2 5 3" xfId="12320"/>
    <cellStyle name="Input 12 2 5 3 2" xfId="18643"/>
    <cellStyle name="Input 12 2 5 3 2 2" xfId="36186"/>
    <cellStyle name="Input 12 2 5 3 3" xfId="33433"/>
    <cellStyle name="Input 12 2 5 4" xfId="8211"/>
    <cellStyle name="Input 12 2 5 4 2" xfId="22208"/>
    <cellStyle name="Input 12 2 5 4 2 2" xfId="36750"/>
    <cellStyle name="Input 12 2 5 4 3" xfId="31430"/>
    <cellStyle name="Input 12 2 5 5" xfId="15367"/>
    <cellStyle name="Input 12 2 5 5 2" xfId="34978"/>
    <cellStyle name="Input 12 2 5 6" xfId="28945"/>
    <cellStyle name="Input 12 2 6" xfId="4235"/>
    <cellStyle name="Input 12 2 6 2" xfId="29211"/>
    <cellStyle name="Input 12 2 7" xfId="28375"/>
    <cellStyle name="Input 12 3" xfId="2032"/>
    <cellStyle name="Input 12 3 2" xfId="2953"/>
    <cellStyle name="Input 12 3 2 2" xfId="7540"/>
    <cellStyle name="Input 12 3 2 2 2" xfId="14705"/>
    <cellStyle name="Input 12 3 2 2 2 2" xfId="34691"/>
    <cellStyle name="Input 12 3 2 2 3" xfId="31143"/>
    <cellStyle name="Input 12 3 2 3" xfId="9719"/>
    <cellStyle name="Input 12 3 2 3 2" xfId="16355"/>
    <cellStyle name="Input 12 3 2 3 2 2" xfId="35284"/>
    <cellStyle name="Input 12 3 2 3 3" xfId="32231"/>
    <cellStyle name="Input 12 3 2 4" xfId="11659"/>
    <cellStyle name="Input 12 3 2 4 2" xfId="17985"/>
    <cellStyle name="Input 12 3 2 4 2 2" xfId="35903"/>
    <cellStyle name="Input 12 3 2 4 3" xfId="33150"/>
    <cellStyle name="Input 12 3 2 5" xfId="5120"/>
    <cellStyle name="Input 12 3 2 5 2" xfId="20655"/>
    <cellStyle name="Input 12 3 2 5 2 2" xfId="36475"/>
    <cellStyle name="Input 12 3 2 5 3" xfId="29756"/>
    <cellStyle name="Input 12 3 2 6" xfId="12697"/>
    <cellStyle name="Input 12 3 2 6 2" xfId="33592"/>
    <cellStyle name="Input 12 3 2 7" xfId="28662"/>
    <cellStyle name="Input 12 3 3" xfId="3475"/>
    <cellStyle name="Input 12 3 3 2" xfId="10230"/>
    <cellStyle name="Input 12 3 3 2 2" xfId="16712"/>
    <cellStyle name="Input 12 3 3 2 2 2" xfId="35363"/>
    <cellStyle name="Input 12 3 3 2 3" xfId="32461"/>
    <cellStyle name="Input 12 3 3 3" xfId="12160"/>
    <cellStyle name="Input 12 3 3 3 2" xfId="18483"/>
    <cellStyle name="Input 12 3 3 3 2 2" xfId="36125"/>
    <cellStyle name="Input 12 3 3 3 3" xfId="33372"/>
    <cellStyle name="Input 12 3 3 4" xfId="8051"/>
    <cellStyle name="Input 12 3 3 4 2" xfId="22048"/>
    <cellStyle name="Input 12 3 3 4 2 2" xfId="36689"/>
    <cellStyle name="Input 12 3 3 4 3" xfId="31369"/>
    <cellStyle name="Input 12 3 3 5" xfId="15207"/>
    <cellStyle name="Input 12 3 3 5 2" xfId="34917"/>
    <cellStyle name="Input 12 3 3 6" xfId="28884"/>
    <cellStyle name="Input 12 3 4" xfId="6632"/>
    <cellStyle name="Input 12 3 4 2" xfId="13809"/>
    <cellStyle name="Input 12 3 4 2 2" xfId="34259"/>
    <cellStyle name="Input 12 3 4 3" xfId="30708"/>
    <cellStyle name="Input 12 3 5" xfId="8815"/>
    <cellStyle name="Input 12 3 5 2" xfId="15765"/>
    <cellStyle name="Input 12 3 5 2 2" xfId="35158"/>
    <cellStyle name="Input 12 3 5 3" xfId="31797"/>
    <cellStyle name="Input 12 3 6" xfId="10929"/>
    <cellStyle name="Input 12 3 6 2" xfId="17260"/>
    <cellStyle name="Input 12 3 6 2 2" xfId="35638"/>
    <cellStyle name="Input 12 3 6 3" xfId="32885"/>
    <cellStyle name="Input 12 3 7" xfId="4517"/>
    <cellStyle name="Input 12 3 7 2" xfId="20527"/>
    <cellStyle name="Input 12 3 7 2 2" xfId="36415"/>
    <cellStyle name="Input 12 3 7 3" xfId="29300"/>
    <cellStyle name="Input 12 3 8" xfId="4609"/>
    <cellStyle name="Input 12 3 8 2" xfId="29356"/>
    <cellStyle name="Input 12 3 9" xfId="28399"/>
    <cellStyle name="Input 12 4" xfId="2696"/>
    <cellStyle name="Input 12 4 2" xfId="9477"/>
    <cellStyle name="Input 12 4 2 2" xfId="16128"/>
    <cellStyle name="Input 12 4 2 2 2" xfId="35243"/>
    <cellStyle name="Input 12 4 2 3" xfId="32177"/>
    <cellStyle name="Input 12 4 3" xfId="11437"/>
    <cellStyle name="Input 12 4 3 2" xfId="17765"/>
    <cellStyle name="Input 12 4 3 2 2" xfId="35867"/>
    <cellStyle name="Input 12 4 3 3" xfId="33114"/>
    <cellStyle name="Input 12 4 4" xfId="7296"/>
    <cellStyle name="Input 12 4 4 2" xfId="21455"/>
    <cellStyle name="Input 12 4 4 2 2" xfId="36538"/>
    <cellStyle name="Input 12 4 4 3" xfId="31089"/>
    <cellStyle name="Input 12 4 5" xfId="14469"/>
    <cellStyle name="Input 12 4 5 2" xfId="34640"/>
    <cellStyle name="Input 12 4 6" xfId="28626"/>
    <cellStyle name="Input 12 5" xfId="28133"/>
    <cellStyle name="Input 13" xfId="824"/>
    <cellStyle name="Input 13 2" xfId="1491"/>
    <cellStyle name="Input 13 2 2" xfId="1867"/>
    <cellStyle name="Input 13 2 2 10" xfId="3923"/>
    <cellStyle name="Input 13 2 2 10 2" xfId="29089"/>
    <cellStyle name="Input 13 2 2 2" xfId="1926"/>
    <cellStyle name="Input 13 2 2 2 2" xfId="3440"/>
    <cellStyle name="Input 13 2 2 2 2 2" xfId="10195"/>
    <cellStyle name="Input 13 2 2 2 2 2 2" xfId="32458"/>
    <cellStyle name="Input 13 2 2 2 2 3" xfId="12125"/>
    <cellStyle name="Input 13 2 2 2 2 3 2" xfId="18449"/>
    <cellStyle name="Input 13 2 2 2 2 3 2 2" xfId="36122"/>
    <cellStyle name="Input 13 2 2 2 2 3 3" xfId="33369"/>
    <cellStyle name="Input 13 2 2 2 2 4" xfId="8016"/>
    <cellStyle name="Input 13 2 2 2 2 4 2" xfId="22019"/>
    <cellStyle name="Input 13 2 2 2 2 4 2 2" xfId="36686"/>
    <cellStyle name="Input 13 2 2 2 2 4 3" xfId="31366"/>
    <cellStyle name="Input 13 2 2 2 2 5" xfId="15173"/>
    <cellStyle name="Input 13 2 2 2 2 5 2" xfId="34914"/>
    <cellStyle name="Input 13 2 2 2 2 6" xfId="28881"/>
    <cellStyle name="Input 13 2 2 2 3" xfId="3913"/>
    <cellStyle name="Input 13 2 2 2 3 2" xfId="10668"/>
    <cellStyle name="Input 13 2 2 2 3 2 2" xfId="32659"/>
    <cellStyle name="Input 13 2 2 2 3 3" xfId="12598"/>
    <cellStyle name="Input 13 2 2 2 3 3 2" xfId="18920"/>
    <cellStyle name="Input 13 2 2 2 3 3 2 2" xfId="36323"/>
    <cellStyle name="Input 13 2 2 2 3 3 3" xfId="33570"/>
    <cellStyle name="Input 13 2 2 2 3 4" xfId="15644"/>
    <cellStyle name="Input 13 2 2 2 3 4 2" xfId="35115"/>
    <cellStyle name="Input 13 2 2 2 3 5" xfId="29082"/>
    <cellStyle name="Input 13 2 2 2 4" xfId="6526"/>
    <cellStyle name="Input 13 2 2 2 4 2" xfId="13704"/>
    <cellStyle name="Input 13 2 2 2 4 2 2" xfId="34188"/>
    <cellStyle name="Input 13 2 2 2 4 3" xfId="30637"/>
    <cellStyle name="Input 13 2 2 2 5" xfId="8709"/>
    <cellStyle name="Input 13 2 2 2 5 2" xfId="31726"/>
    <cellStyle name="Input 13 2 2 2 6" xfId="10823"/>
    <cellStyle name="Input 13 2 2 2 6 2" xfId="17155"/>
    <cellStyle name="Input 13 2 2 2 6 2 2" xfId="35567"/>
    <cellStyle name="Input 13 2 2 2 6 3" xfId="32814"/>
    <cellStyle name="Input 13 2 2 2 7" xfId="5049"/>
    <cellStyle name="Input 13 2 2 2 7 2" xfId="29691"/>
    <cellStyle name="Input 13 2 2 3" xfId="2402"/>
    <cellStyle name="Input 13 2 2 3 2" xfId="7002"/>
    <cellStyle name="Input 13 2 2 3 2 2" xfId="14176"/>
    <cellStyle name="Input 13 2 2 3 2 2 2" xfId="34488"/>
    <cellStyle name="Input 13 2 2 3 2 3" xfId="30937"/>
    <cellStyle name="Input 13 2 2 3 3" xfId="9184"/>
    <cellStyle name="Input 13 2 2 3 3 2" xfId="32026"/>
    <cellStyle name="Input 13 2 2 3 4" xfId="11198"/>
    <cellStyle name="Input 13 2 2 3 4 2" xfId="17527"/>
    <cellStyle name="Input 13 2 2 3 4 2 2" xfId="35770"/>
    <cellStyle name="Input 13 2 2 3 4 3" xfId="33017"/>
    <cellStyle name="Input 13 2 2 3 5" xfId="5431"/>
    <cellStyle name="Input 13 2 2 3 5 2" xfId="29910"/>
    <cellStyle name="Input 13 2 2 3 6" xfId="28529"/>
    <cellStyle name="Input 13 2 2 4" xfId="2531"/>
    <cellStyle name="Input 13 2 2 4 2" xfId="7131"/>
    <cellStyle name="Input 13 2 2 4 2 2" xfId="14305"/>
    <cellStyle name="Input 13 2 2 4 2 2 2" xfId="34617"/>
    <cellStyle name="Input 13 2 2 4 2 3" xfId="31066"/>
    <cellStyle name="Input 13 2 2 4 3" xfId="9313"/>
    <cellStyle name="Input 13 2 2 4 3 2" xfId="32155"/>
    <cellStyle name="Input 13 2 2 4 4" xfId="11273"/>
    <cellStyle name="Input 13 2 2 4 4 2" xfId="17602"/>
    <cellStyle name="Input 13 2 2 4 4 2 2" xfId="35845"/>
    <cellStyle name="Input 13 2 2 4 4 3" xfId="33092"/>
    <cellStyle name="Input 13 2 2 4 5" xfId="5530"/>
    <cellStyle name="Input 13 2 2 4 5 2" xfId="29997"/>
    <cellStyle name="Input 13 2 2 4 6" xfId="28604"/>
    <cellStyle name="Input 13 2 2 5" xfId="3193"/>
    <cellStyle name="Input 13 2 2 5 2" xfId="7769"/>
    <cellStyle name="Input 13 2 2 5 2 2" xfId="14927"/>
    <cellStyle name="Input 13 2 2 5 2 2 2" xfId="34803"/>
    <cellStyle name="Input 13 2 2 5 2 3" xfId="31255"/>
    <cellStyle name="Input 13 2 2 5 3" xfId="9948"/>
    <cellStyle name="Input 13 2 2 5 3 2" xfId="32347"/>
    <cellStyle name="Input 13 2 2 5 4" xfId="11879"/>
    <cellStyle name="Input 13 2 2 5 4 2" xfId="18204"/>
    <cellStyle name="Input 13 2 2 5 4 2 2" xfId="36012"/>
    <cellStyle name="Input 13 2 2 5 4 3" xfId="33259"/>
    <cellStyle name="Input 13 2 2 5 5" xfId="4990"/>
    <cellStyle name="Input 13 2 2 5 5 2" xfId="29632"/>
    <cellStyle name="Input 13 2 2 5 6" xfId="28771"/>
    <cellStyle name="Input 13 2 2 6" xfId="3667"/>
    <cellStyle name="Input 13 2 2 6 2" xfId="10422"/>
    <cellStyle name="Input 13 2 2 6 2 2" xfId="32549"/>
    <cellStyle name="Input 13 2 2 6 3" xfId="12352"/>
    <cellStyle name="Input 13 2 2 6 3 2" xfId="18675"/>
    <cellStyle name="Input 13 2 2 6 3 2 2" xfId="36213"/>
    <cellStyle name="Input 13 2 2 6 3 3" xfId="33460"/>
    <cellStyle name="Input 13 2 2 6 4" xfId="8243"/>
    <cellStyle name="Input 13 2 2 6 4 2" xfId="22240"/>
    <cellStyle name="Input 13 2 2 6 4 2 2" xfId="36777"/>
    <cellStyle name="Input 13 2 2 6 4 3" xfId="31457"/>
    <cellStyle name="Input 13 2 2 6 5" xfId="15399"/>
    <cellStyle name="Input 13 2 2 6 5 2" xfId="35005"/>
    <cellStyle name="Input 13 2 2 6 6" xfId="28972"/>
    <cellStyle name="Input 13 2 2 7" xfId="6467"/>
    <cellStyle name="Input 13 2 2 7 2" xfId="13645"/>
    <cellStyle name="Input 13 2 2 7 2 2" xfId="34129"/>
    <cellStyle name="Input 13 2 2 7 3" xfId="30578"/>
    <cellStyle name="Input 13 2 2 8" xfId="8650"/>
    <cellStyle name="Input 13 2 2 8 2" xfId="31667"/>
    <cellStyle name="Input 13 2 2 9" xfId="10764"/>
    <cellStyle name="Input 13 2 2 9 2" xfId="17096"/>
    <cellStyle name="Input 13 2 2 9 2 2" xfId="35508"/>
    <cellStyle name="Input 13 2 2 9 3" xfId="32755"/>
    <cellStyle name="Input 13 2 3" xfId="1921"/>
    <cellStyle name="Input 13 2 3 2" xfId="2456"/>
    <cellStyle name="Input 13 2 3 2 2" xfId="7056"/>
    <cellStyle name="Input 13 2 3 2 2 2" xfId="14230"/>
    <cellStyle name="Input 13 2 3 2 2 2 2" xfId="34542"/>
    <cellStyle name="Input 13 2 3 2 2 3" xfId="30991"/>
    <cellStyle name="Input 13 2 3 2 3" xfId="9238"/>
    <cellStyle name="Input 13 2 3 2 3 2" xfId="32080"/>
    <cellStyle name="Input 13 2 3 3" xfId="5044"/>
    <cellStyle name="Input 13 2 3 3 2" xfId="29686"/>
    <cellStyle name="Input 13 2 3 4" xfId="6521"/>
    <cellStyle name="Input 13 2 3 4 2" xfId="13699"/>
    <cellStyle name="Input 13 2 3 4 2 2" xfId="34183"/>
    <cellStyle name="Input 13 2 3 4 3" xfId="30632"/>
    <cellStyle name="Input 13 2 3 5" xfId="8704"/>
    <cellStyle name="Input 13 2 3 5 2" xfId="31721"/>
    <cellStyle name="Input 13 2 3 6" xfId="10818"/>
    <cellStyle name="Input 13 2 3 6 2" xfId="17150"/>
    <cellStyle name="Input 13 2 3 6 2 2" xfId="35562"/>
    <cellStyle name="Input 13 2 3 6 3" xfId="32809"/>
    <cellStyle name="Input 13 2 4" xfId="1354"/>
    <cellStyle name="Input 13 2 4 2" xfId="4774"/>
    <cellStyle name="Input 13 2 4 2 2" xfId="29457"/>
    <cellStyle name="Input 13 2 4 3" xfId="6145"/>
    <cellStyle name="Input 13 2 4 3 2" xfId="13383"/>
    <cellStyle name="Input 13 2 4 3 2 2" xfId="33928"/>
    <cellStyle name="Input 13 2 4 3 3" xfId="30358"/>
    <cellStyle name="Input 13 2 4 4" xfId="8417"/>
    <cellStyle name="Input 13 2 4 4 2" xfId="31479"/>
    <cellStyle name="Input 13 2 4 5" xfId="6347"/>
    <cellStyle name="Input 13 2 4 5 2" xfId="13561"/>
    <cellStyle name="Input 13 2 4 5 2 2" xfId="34054"/>
    <cellStyle name="Input 13 2 4 5 3" xfId="30498"/>
    <cellStyle name="Input 13 2 4 6" xfId="4552"/>
    <cellStyle name="Input 13 2 4 6 2" xfId="20560"/>
    <cellStyle name="Input 13 2 4 6 2 2" xfId="36443"/>
    <cellStyle name="Input 13 2 4 6 3" xfId="29328"/>
    <cellStyle name="Input 13 2 4 7" xfId="5453"/>
    <cellStyle name="Input 13 2 4 7 2" xfId="29920"/>
    <cellStyle name="Input 13 2 5" xfId="2255"/>
    <cellStyle name="Input 13 2 5 2" xfId="6855"/>
    <cellStyle name="Input 13 2 5 2 2" xfId="14029"/>
    <cellStyle name="Input 13 2 5 2 2 2" xfId="34377"/>
    <cellStyle name="Input 13 2 5 2 3" xfId="30826"/>
    <cellStyle name="Input 13 2 5 3" xfId="9038"/>
    <cellStyle name="Input 13 2 5 3 2" xfId="31915"/>
    <cellStyle name="Input 13 2 6" xfId="4840"/>
    <cellStyle name="Input 13 2 6 2" xfId="29516"/>
    <cellStyle name="Input 13 2 7" xfId="6261"/>
    <cellStyle name="Input 13 2 7 2" xfId="13493"/>
    <cellStyle name="Input 13 2 7 2 2" xfId="34003"/>
    <cellStyle name="Input 13 2 7 3" xfId="30436"/>
    <cellStyle name="Input 13 2 8" xfId="8530"/>
    <cellStyle name="Input 13 2 8 2" xfId="31554"/>
    <cellStyle name="Input 13 2 9" xfId="7178"/>
    <cellStyle name="Input 13 2 9 2" xfId="14351"/>
    <cellStyle name="Input 13 2 9 2 2" xfId="34623"/>
    <cellStyle name="Input 13 2 9 3" xfId="31072"/>
    <cellStyle name="Input 13 3" xfId="1843"/>
    <cellStyle name="Input 13 3 10" xfId="4112"/>
    <cellStyle name="Input 13 3 10 2" xfId="29176"/>
    <cellStyle name="Input 13 3 2" xfId="1361"/>
    <cellStyle name="Input 13 3 2 2" xfId="3417"/>
    <cellStyle name="Input 13 3 2 2 2" xfId="10172"/>
    <cellStyle name="Input 13 3 2 2 2 2" xfId="32435"/>
    <cellStyle name="Input 13 3 2 2 3" xfId="12102"/>
    <cellStyle name="Input 13 3 2 2 3 2" xfId="18426"/>
    <cellStyle name="Input 13 3 2 2 3 2 2" xfId="36099"/>
    <cellStyle name="Input 13 3 2 2 3 3" xfId="33346"/>
    <cellStyle name="Input 13 3 2 2 4" xfId="7993"/>
    <cellStyle name="Input 13 3 2 2 4 2" xfId="21996"/>
    <cellStyle name="Input 13 3 2 2 4 2 2" xfId="36663"/>
    <cellStyle name="Input 13 3 2 2 4 3" xfId="31343"/>
    <cellStyle name="Input 13 3 2 2 5" xfId="15150"/>
    <cellStyle name="Input 13 3 2 2 5 2" xfId="34891"/>
    <cellStyle name="Input 13 3 2 2 6" xfId="28858"/>
    <cellStyle name="Input 13 3 2 3" xfId="3890"/>
    <cellStyle name="Input 13 3 2 3 2" xfId="10645"/>
    <cellStyle name="Input 13 3 2 3 2 2" xfId="32636"/>
    <cellStyle name="Input 13 3 2 3 3" xfId="12575"/>
    <cellStyle name="Input 13 3 2 3 3 2" xfId="18897"/>
    <cellStyle name="Input 13 3 2 3 3 2 2" xfId="36300"/>
    <cellStyle name="Input 13 3 2 3 3 3" xfId="33547"/>
    <cellStyle name="Input 13 3 2 3 4" xfId="15621"/>
    <cellStyle name="Input 13 3 2 3 4 2" xfId="35092"/>
    <cellStyle name="Input 13 3 2 3 5" xfId="29059"/>
    <cellStyle name="Input 13 3 2 4" xfId="6151"/>
    <cellStyle name="Input 13 3 2 4 2" xfId="13389"/>
    <cellStyle name="Input 13 3 2 4 2 2" xfId="33934"/>
    <cellStyle name="Input 13 3 2 4 3" xfId="30364"/>
    <cellStyle name="Input 13 3 2 5" xfId="8423"/>
    <cellStyle name="Input 13 3 2 5 2" xfId="31485"/>
    <cellStyle name="Input 13 3 2 6" xfId="6386"/>
    <cellStyle name="Input 13 3 2 6 2" xfId="13592"/>
    <cellStyle name="Input 13 3 2 6 2 2" xfId="34084"/>
    <cellStyle name="Input 13 3 2 6 3" xfId="30531"/>
    <cellStyle name="Input 13 3 2 7" xfId="4779"/>
    <cellStyle name="Input 13 3 2 7 2" xfId="29462"/>
    <cellStyle name="Input 13 3 3" xfId="2378"/>
    <cellStyle name="Input 13 3 3 2" xfId="6978"/>
    <cellStyle name="Input 13 3 3 2 2" xfId="14152"/>
    <cellStyle name="Input 13 3 3 2 2 2" xfId="34464"/>
    <cellStyle name="Input 13 3 3 2 3" xfId="30913"/>
    <cellStyle name="Input 13 3 3 3" xfId="9160"/>
    <cellStyle name="Input 13 3 3 3 2" xfId="32002"/>
    <cellStyle name="Input 13 3 3 4" xfId="11175"/>
    <cellStyle name="Input 13 3 3 4 2" xfId="17504"/>
    <cellStyle name="Input 13 3 3 4 2 2" xfId="35747"/>
    <cellStyle name="Input 13 3 3 4 3" xfId="32994"/>
    <cellStyle name="Input 13 3 3 5" xfId="5408"/>
    <cellStyle name="Input 13 3 3 5 2" xfId="29887"/>
    <cellStyle name="Input 13 3 3 6" xfId="28506"/>
    <cellStyle name="Input 13 3 4" xfId="2508"/>
    <cellStyle name="Input 13 3 4 2" xfId="7108"/>
    <cellStyle name="Input 13 3 4 2 2" xfId="14282"/>
    <cellStyle name="Input 13 3 4 2 2 2" xfId="34594"/>
    <cellStyle name="Input 13 3 4 2 3" xfId="31043"/>
    <cellStyle name="Input 13 3 4 3" xfId="9290"/>
    <cellStyle name="Input 13 3 4 3 2" xfId="32132"/>
    <cellStyle name="Input 13 3 4 4" xfId="11250"/>
    <cellStyle name="Input 13 3 4 4 2" xfId="17579"/>
    <cellStyle name="Input 13 3 4 4 2 2" xfId="35822"/>
    <cellStyle name="Input 13 3 4 4 3" xfId="33069"/>
    <cellStyle name="Input 13 3 4 5" xfId="5507"/>
    <cellStyle name="Input 13 3 4 5 2" xfId="29974"/>
    <cellStyle name="Input 13 3 4 6" xfId="28581"/>
    <cellStyle name="Input 13 3 5" xfId="3170"/>
    <cellStyle name="Input 13 3 5 2" xfId="7746"/>
    <cellStyle name="Input 13 3 5 2 2" xfId="14904"/>
    <cellStyle name="Input 13 3 5 2 2 2" xfId="34780"/>
    <cellStyle name="Input 13 3 5 2 3" xfId="31232"/>
    <cellStyle name="Input 13 3 5 3" xfId="9925"/>
    <cellStyle name="Input 13 3 5 3 2" xfId="32324"/>
    <cellStyle name="Input 13 3 5 4" xfId="11856"/>
    <cellStyle name="Input 13 3 5 4 2" xfId="18181"/>
    <cellStyle name="Input 13 3 5 4 2 2" xfId="35989"/>
    <cellStyle name="Input 13 3 5 4 3" xfId="33236"/>
    <cellStyle name="Input 13 3 5 5" xfId="4966"/>
    <cellStyle name="Input 13 3 5 5 2" xfId="29608"/>
    <cellStyle name="Input 13 3 5 6" xfId="28748"/>
    <cellStyle name="Input 13 3 6" xfId="3644"/>
    <cellStyle name="Input 13 3 6 2" xfId="10399"/>
    <cellStyle name="Input 13 3 6 2 2" xfId="32526"/>
    <cellStyle name="Input 13 3 6 3" xfId="12329"/>
    <cellStyle name="Input 13 3 6 3 2" xfId="18652"/>
    <cellStyle name="Input 13 3 6 3 2 2" xfId="36190"/>
    <cellStyle name="Input 13 3 6 3 3" xfId="33437"/>
    <cellStyle name="Input 13 3 6 4" xfId="8220"/>
    <cellStyle name="Input 13 3 6 4 2" xfId="22217"/>
    <cellStyle name="Input 13 3 6 4 2 2" xfId="36754"/>
    <cellStyle name="Input 13 3 6 4 3" xfId="31434"/>
    <cellStyle name="Input 13 3 6 5" xfId="15376"/>
    <cellStyle name="Input 13 3 6 5 2" xfId="34982"/>
    <cellStyle name="Input 13 3 6 6" xfId="28949"/>
    <cellStyle name="Input 13 3 7" xfId="6443"/>
    <cellStyle name="Input 13 3 7 2" xfId="13621"/>
    <cellStyle name="Input 13 3 7 2 2" xfId="34105"/>
    <cellStyle name="Input 13 3 7 3" xfId="30554"/>
    <cellStyle name="Input 13 3 8" xfId="8626"/>
    <cellStyle name="Input 13 3 8 2" xfId="31643"/>
    <cellStyle name="Input 13 3 9" xfId="10740"/>
    <cellStyle name="Input 13 3 9 2" xfId="17072"/>
    <cellStyle name="Input 13 3 9 2 2" xfId="35484"/>
    <cellStyle name="Input 13 3 9 3" xfId="32731"/>
    <cellStyle name="Input 13 4" xfId="1898"/>
    <cellStyle name="Input 13 4 2" xfId="2433"/>
    <cellStyle name="Input 13 4 2 2" xfId="7033"/>
    <cellStyle name="Input 13 4 2 2 2" xfId="14207"/>
    <cellStyle name="Input 13 4 2 2 2 2" xfId="34519"/>
    <cellStyle name="Input 13 4 2 2 3" xfId="30968"/>
    <cellStyle name="Input 13 4 2 3" xfId="9215"/>
    <cellStyle name="Input 13 4 2 3 2" xfId="32057"/>
    <cellStyle name="Input 13 4 3" xfId="5021"/>
    <cellStyle name="Input 13 4 3 2" xfId="29663"/>
    <cellStyle name="Input 13 4 4" xfId="6498"/>
    <cellStyle name="Input 13 4 4 2" xfId="13676"/>
    <cellStyle name="Input 13 4 4 2 2" xfId="34160"/>
    <cellStyle name="Input 13 4 4 3" xfId="30609"/>
    <cellStyle name="Input 13 4 5" xfId="8681"/>
    <cellStyle name="Input 13 4 5 2" xfId="31698"/>
    <cellStyle name="Input 13 4 6" xfId="10795"/>
    <cellStyle name="Input 13 4 6 2" xfId="17127"/>
    <cellStyle name="Input 13 4 6 2 2" xfId="35539"/>
    <cellStyle name="Input 13 4 6 3" xfId="32786"/>
    <cellStyle name="Input 13 5" xfId="1467"/>
    <cellStyle name="Input 13 5 2" xfId="2963"/>
    <cellStyle name="Input 13 5 2 2" xfId="7550"/>
    <cellStyle name="Input 13 5 2 2 2" xfId="14715"/>
    <cellStyle name="Input 13 5 2 2 2 2" xfId="34696"/>
    <cellStyle name="Input 13 5 2 2 3" xfId="31148"/>
    <cellStyle name="Input 13 5 2 3" xfId="9729"/>
    <cellStyle name="Input 13 5 2 3 2" xfId="32236"/>
    <cellStyle name="Input 13 5 3" xfId="6238"/>
    <cellStyle name="Input 13 5 3 2" xfId="13470"/>
    <cellStyle name="Input 13 5 3 2 2" xfId="33980"/>
    <cellStyle name="Input 13 5 3 3" xfId="30413"/>
    <cellStyle name="Input 13 5 4" xfId="8507"/>
    <cellStyle name="Input 13 5 4 2" xfId="31531"/>
    <cellStyle name="Input 13 5 5" xfId="5584"/>
    <cellStyle name="Input 13 5 5 2" xfId="12932"/>
    <cellStyle name="Input 13 5 5 2 2" xfId="33670"/>
    <cellStyle name="Input 13 5 5 3" xfId="30028"/>
    <cellStyle name="Input 13 5 6" xfId="4529"/>
    <cellStyle name="Input 13 5 6 2" xfId="20537"/>
    <cellStyle name="Input 13 5 6 2 2" xfId="36420"/>
    <cellStyle name="Input 13 5 6 3" xfId="29305"/>
    <cellStyle name="Input 13 5 7" xfId="8404"/>
    <cellStyle name="Input 13 5 7 2" xfId="31471"/>
    <cellStyle name="Input 13 6" xfId="1406"/>
    <cellStyle name="Input 13 6 2" xfId="6189"/>
    <cellStyle name="Input 13 6 2 2" xfId="13425"/>
    <cellStyle name="Input 13 6 2 2 2" xfId="33954"/>
    <cellStyle name="Input 13 6 2 3" xfId="30384"/>
    <cellStyle name="Input 13 6 3" xfId="8458"/>
    <cellStyle name="Input 13 6 3 2" xfId="31504"/>
    <cellStyle name="Input 13 6 4" xfId="6235"/>
    <cellStyle name="Input 13 6 4 2" xfId="13467"/>
    <cellStyle name="Input 13 6 4 2 2" xfId="33977"/>
    <cellStyle name="Input 13 6 4 3" xfId="30410"/>
    <cellStyle name="Input 13 6 5" xfId="4798"/>
    <cellStyle name="Input 13 6 5 2" xfId="29476"/>
    <cellStyle name="Input 13 7" xfId="2231"/>
    <cellStyle name="Input 13 7 2" xfId="6831"/>
    <cellStyle name="Input 13 7 2 2" xfId="14005"/>
    <cellStyle name="Input 13 7 2 2 2" xfId="34354"/>
    <cellStyle name="Input 13 7 2 3" xfId="30803"/>
    <cellStyle name="Input 13 7 3" xfId="9014"/>
    <cellStyle name="Input 13 7 3 2" xfId="31892"/>
    <cellStyle name="Input 13 8" xfId="5877"/>
    <cellStyle name="Input 13 8 2" xfId="13139"/>
    <cellStyle name="Input 13 8 2 2" xfId="33785"/>
    <cellStyle name="Input 13 8 3" xfId="30197"/>
    <cellStyle name="Input 13 9" xfId="5588"/>
    <cellStyle name="Input 13 9 2" xfId="30032"/>
    <cellStyle name="Input 14" xfId="825"/>
    <cellStyle name="Input 14 2" xfId="1492"/>
    <cellStyle name="Input 14 2 2" xfId="1868"/>
    <cellStyle name="Input 14 2 2 10" xfId="4555"/>
    <cellStyle name="Input 14 2 2 10 2" xfId="29330"/>
    <cellStyle name="Input 14 2 2 2" xfId="1935"/>
    <cellStyle name="Input 14 2 2 2 2" xfId="3441"/>
    <cellStyle name="Input 14 2 2 2 2 2" xfId="10196"/>
    <cellStyle name="Input 14 2 2 2 2 2 2" xfId="32459"/>
    <cellStyle name="Input 14 2 2 2 2 3" xfId="12126"/>
    <cellStyle name="Input 14 2 2 2 2 3 2" xfId="18450"/>
    <cellStyle name="Input 14 2 2 2 2 3 2 2" xfId="36123"/>
    <cellStyle name="Input 14 2 2 2 2 3 3" xfId="33370"/>
    <cellStyle name="Input 14 2 2 2 2 4" xfId="8017"/>
    <cellStyle name="Input 14 2 2 2 2 4 2" xfId="22020"/>
    <cellStyle name="Input 14 2 2 2 2 4 2 2" xfId="36687"/>
    <cellStyle name="Input 14 2 2 2 2 4 3" xfId="31367"/>
    <cellStyle name="Input 14 2 2 2 2 5" xfId="15174"/>
    <cellStyle name="Input 14 2 2 2 2 5 2" xfId="34915"/>
    <cellStyle name="Input 14 2 2 2 2 6" xfId="28882"/>
    <cellStyle name="Input 14 2 2 2 3" xfId="3914"/>
    <cellStyle name="Input 14 2 2 2 3 2" xfId="10669"/>
    <cellStyle name="Input 14 2 2 2 3 2 2" xfId="32660"/>
    <cellStyle name="Input 14 2 2 2 3 3" xfId="12599"/>
    <cellStyle name="Input 14 2 2 2 3 3 2" xfId="18921"/>
    <cellStyle name="Input 14 2 2 2 3 3 2 2" xfId="36324"/>
    <cellStyle name="Input 14 2 2 2 3 3 3" xfId="33571"/>
    <cellStyle name="Input 14 2 2 2 3 4" xfId="15645"/>
    <cellStyle name="Input 14 2 2 2 3 4 2" xfId="35116"/>
    <cellStyle name="Input 14 2 2 2 3 5" xfId="29083"/>
    <cellStyle name="Input 14 2 2 2 4" xfId="6535"/>
    <cellStyle name="Input 14 2 2 2 4 2" xfId="13713"/>
    <cellStyle name="Input 14 2 2 2 4 2 2" xfId="34194"/>
    <cellStyle name="Input 14 2 2 2 4 3" xfId="30643"/>
    <cellStyle name="Input 14 2 2 2 5" xfId="8718"/>
    <cellStyle name="Input 14 2 2 2 5 2" xfId="31732"/>
    <cellStyle name="Input 14 2 2 2 6" xfId="10832"/>
    <cellStyle name="Input 14 2 2 2 6 2" xfId="17164"/>
    <cellStyle name="Input 14 2 2 2 6 2 2" xfId="35573"/>
    <cellStyle name="Input 14 2 2 2 6 3" xfId="32820"/>
    <cellStyle name="Input 14 2 2 2 7" xfId="5055"/>
    <cellStyle name="Input 14 2 2 2 7 2" xfId="29697"/>
    <cellStyle name="Input 14 2 2 3" xfId="2403"/>
    <cellStyle name="Input 14 2 2 3 2" xfId="7003"/>
    <cellStyle name="Input 14 2 2 3 2 2" xfId="14177"/>
    <cellStyle name="Input 14 2 2 3 2 2 2" xfId="34489"/>
    <cellStyle name="Input 14 2 2 3 2 3" xfId="30938"/>
    <cellStyle name="Input 14 2 2 3 3" xfId="9185"/>
    <cellStyle name="Input 14 2 2 3 3 2" xfId="32027"/>
    <cellStyle name="Input 14 2 2 3 4" xfId="11199"/>
    <cellStyle name="Input 14 2 2 3 4 2" xfId="17528"/>
    <cellStyle name="Input 14 2 2 3 4 2 2" xfId="35771"/>
    <cellStyle name="Input 14 2 2 3 4 3" xfId="33018"/>
    <cellStyle name="Input 14 2 2 3 5" xfId="5432"/>
    <cellStyle name="Input 14 2 2 3 5 2" xfId="29911"/>
    <cellStyle name="Input 14 2 2 3 6" xfId="28530"/>
    <cellStyle name="Input 14 2 2 4" xfId="2532"/>
    <cellStyle name="Input 14 2 2 4 2" xfId="7132"/>
    <cellStyle name="Input 14 2 2 4 2 2" xfId="14306"/>
    <cellStyle name="Input 14 2 2 4 2 2 2" xfId="34618"/>
    <cellStyle name="Input 14 2 2 4 2 3" xfId="31067"/>
    <cellStyle name="Input 14 2 2 4 3" xfId="9314"/>
    <cellStyle name="Input 14 2 2 4 3 2" xfId="32156"/>
    <cellStyle name="Input 14 2 2 4 4" xfId="11274"/>
    <cellStyle name="Input 14 2 2 4 4 2" xfId="17603"/>
    <cellStyle name="Input 14 2 2 4 4 2 2" xfId="35846"/>
    <cellStyle name="Input 14 2 2 4 4 3" xfId="33093"/>
    <cellStyle name="Input 14 2 2 4 5" xfId="5531"/>
    <cellStyle name="Input 14 2 2 4 5 2" xfId="29998"/>
    <cellStyle name="Input 14 2 2 4 6" xfId="28605"/>
    <cellStyle name="Input 14 2 2 5" xfId="3194"/>
    <cellStyle name="Input 14 2 2 5 2" xfId="7770"/>
    <cellStyle name="Input 14 2 2 5 2 2" xfId="14928"/>
    <cellStyle name="Input 14 2 2 5 2 2 2" xfId="34804"/>
    <cellStyle name="Input 14 2 2 5 2 3" xfId="31256"/>
    <cellStyle name="Input 14 2 2 5 3" xfId="9949"/>
    <cellStyle name="Input 14 2 2 5 3 2" xfId="32348"/>
    <cellStyle name="Input 14 2 2 5 4" xfId="11880"/>
    <cellStyle name="Input 14 2 2 5 4 2" xfId="18205"/>
    <cellStyle name="Input 14 2 2 5 4 2 2" xfId="36013"/>
    <cellStyle name="Input 14 2 2 5 4 3" xfId="33260"/>
    <cellStyle name="Input 14 2 2 5 5" xfId="4991"/>
    <cellStyle name="Input 14 2 2 5 5 2" xfId="29633"/>
    <cellStyle name="Input 14 2 2 5 6" xfId="28772"/>
    <cellStyle name="Input 14 2 2 6" xfId="3668"/>
    <cellStyle name="Input 14 2 2 6 2" xfId="10423"/>
    <cellStyle name="Input 14 2 2 6 2 2" xfId="32550"/>
    <cellStyle name="Input 14 2 2 6 3" xfId="12353"/>
    <cellStyle name="Input 14 2 2 6 3 2" xfId="18676"/>
    <cellStyle name="Input 14 2 2 6 3 2 2" xfId="36214"/>
    <cellStyle name="Input 14 2 2 6 3 3" xfId="33461"/>
    <cellStyle name="Input 14 2 2 6 4" xfId="8244"/>
    <cellStyle name="Input 14 2 2 6 4 2" xfId="22241"/>
    <cellStyle name="Input 14 2 2 6 4 2 2" xfId="36778"/>
    <cellStyle name="Input 14 2 2 6 4 3" xfId="31458"/>
    <cellStyle name="Input 14 2 2 6 5" xfId="15400"/>
    <cellStyle name="Input 14 2 2 6 5 2" xfId="35006"/>
    <cellStyle name="Input 14 2 2 6 6" xfId="28973"/>
    <cellStyle name="Input 14 2 2 7" xfId="6468"/>
    <cellStyle name="Input 14 2 2 7 2" xfId="13646"/>
    <cellStyle name="Input 14 2 2 7 2 2" xfId="34130"/>
    <cellStyle name="Input 14 2 2 7 3" xfId="30579"/>
    <cellStyle name="Input 14 2 2 8" xfId="8651"/>
    <cellStyle name="Input 14 2 2 8 2" xfId="31668"/>
    <cellStyle name="Input 14 2 2 9" xfId="10765"/>
    <cellStyle name="Input 14 2 2 9 2" xfId="17097"/>
    <cellStyle name="Input 14 2 2 9 2 2" xfId="35509"/>
    <cellStyle name="Input 14 2 2 9 3" xfId="32756"/>
    <cellStyle name="Input 14 2 3" xfId="1922"/>
    <cellStyle name="Input 14 2 3 2" xfId="2457"/>
    <cellStyle name="Input 14 2 3 2 2" xfId="7057"/>
    <cellStyle name="Input 14 2 3 2 2 2" xfId="14231"/>
    <cellStyle name="Input 14 2 3 2 2 2 2" xfId="34543"/>
    <cellStyle name="Input 14 2 3 2 2 3" xfId="30992"/>
    <cellStyle name="Input 14 2 3 2 3" xfId="9239"/>
    <cellStyle name="Input 14 2 3 2 3 2" xfId="32081"/>
    <cellStyle name="Input 14 2 3 3" xfId="5045"/>
    <cellStyle name="Input 14 2 3 3 2" xfId="29687"/>
    <cellStyle name="Input 14 2 3 4" xfId="6522"/>
    <cellStyle name="Input 14 2 3 4 2" xfId="13700"/>
    <cellStyle name="Input 14 2 3 4 2 2" xfId="34184"/>
    <cellStyle name="Input 14 2 3 4 3" xfId="30633"/>
    <cellStyle name="Input 14 2 3 5" xfId="8705"/>
    <cellStyle name="Input 14 2 3 5 2" xfId="31722"/>
    <cellStyle name="Input 14 2 3 6" xfId="10819"/>
    <cellStyle name="Input 14 2 3 6 2" xfId="17151"/>
    <cellStyle name="Input 14 2 3 6 2 2" xfId="35563"/>
    <cellStyle name="Input 14 2 3 6 3" xfId="32810"/>
    <cellStyle name="Input 14 2 4" xfId="1278"/>
    <cellStyle name="Input 14 2 4 2" xfId="4739"/>
    <cellStyle name="Input 14 2 4 2 2" xfId="29427"/>
    <cellStyle name="Input 14 2 4 3" xfId="6084"/>
    <cellStyle name="Input 14 2 4 3 2" xfId="13325"/>
    <cellStyle name="Input 14 2 4 3 2 2" xfId="33890"/>
    <cellStyle name="Input 14 2 4 3 3" xfId="30321"/>
    <cellStyle name="Input 14 2 4 4" xfId="6044"/>
    <cellStyle name="Input 14 2 4 4 2" xfId="30288"/>
    <cellStyle name="Input 14 2 4 5" xfId="6000"/>
    <cellStyle name="Input 14 2 4 5 2" xfId="13259"/>
    <cellStyle name="Input 14 2 4 5 2 2" xfId="33845"/>
    <cellStyle name="Input 14 2 4 5 3" xfId="30259"/>
    <cellStyle name="Input 14 2 4 6" xfId="4553"/>
    <cellStyle name="Input 14 2 4 6 2" xfId="20561"/>
    <cellStyle name="Input 14 2 4 6 2 2" xfId="36444"/>
    <cellStyle name="Input 14 2 4 6 3" xfId="29329"/>
    <cellStyle name="Input 14 2 4 7" xfId="4640"/>
    <cellStyle name="Input 14 2 4 7 2" xfId="29371"/>
    <cellStyle name="Input 14 2 5" xfId="2256"/>
    <cellStyle name="Input 14 2 5 2" xfId="6856"/>
    <cellStyle name="Input 14 2 5 2 2" xfId="14030"/>
    <cellStyle name="Input 14 2 5 2 2 2" xfId="34378"/>
    <cellStyle name="Input 14 2 5 2 3" xfId="30827"/>
    <cellStyle name="Input 14 2 5 3" xfId="9039"/>
    <cellStyle name="Input 14 2 5 3 2" xfId="31916"/>
    <cellStyle name="Input 14 2 6" xfId="4841"/>
    <cellStyle name="Input 14 2 6 2" xfId="29517"/>
    <cellStyle name="Input 14 2 7" xfId="6262"/>
    <cellStyle name="Input 14 2 7 2" xfId="13494"/>
    <cellStyle name="Input 14 2 7 2 2" xfId="34004"/>
    <cellStyle name="Input 14 2 7 3" xfId="30437"/>
    <cellStyle name="Input 14 2 8" xfId="8531"/>
    <cellStyle name="Input 14 2 8 2" xfId="31555"/>
    <cellStyle name="Input 14 2 9" xfId="5702"/>
    <cellStyle name="Input 14 2 9 2" xfId="13018"/>
    <cellStyle name="Input 14 2 9 2 2" xfId="33717"/>
    <cellStyle name="Input 14 2 9 3" xfId="30102"/>
    <cellStyle name="Input 14 3" xfId="1844"/>
    <cellStyle name="Input 14 3 10" xfId="4087"/>
    <cellStyle name="Input 14 3 10 2" xfId="29160"/>
    <cellStyle name="Input 14 3 2" xfId="943"/>
    <cellStyle name="Input 14 3 2 2" xfId="3418"/>
    <cellStyle name="Input 14 3 2 2 2" xfId="10173"/>
    <cellStyle name="Input 14 3 2 2 2 2" xfId="32436"/>
    <cellStyle name="Input 14 3 2 2 3" xfId="12103"/>
    <cellStyle name="Input 14 3 2 2 3 2" xfId="18427"/>
    <cellStyle name="Input 14 3 2 2 3 2 2" xfId="36100"/>
    <cellStyle name="Input 14 3 2 2 3 3" xfId="33347"/>
    <cellStyle name="Input 14 3 2 2 4" xfId="7994"/>
    <cellStyle name="Input 14 3 2 2 4 2" xfId="21997"/>
    <cellStyle name="Input 14 3 2 2 4 2 2" xfId="36664"/>
    <cellStyle name="Input 14 3 2 2 4 3" xfId="31344"/>
    <cellStyle name="Input 14 3 2 2 5" xfId="15151"/>
    <cellStyle name="Input 14 3 2 2 5 2" xfId="34892"/>
    <cellStyle name="Input 14 3 2 2 6" xfId="28859"/>
    <cellStyle name="Input 14 3 2 3" xfId="3891"/>
    <cellStyle name="Input 14 3 2 3 2" xfId="10646"/>
    <cellStyle name="Input 14 3 2 3 2 2" xfId="32637"/>
    <cellStyle name="Input 14 3 2 3 3" xfId="12576"/>
    <cellStyle name="Input 14 3 2 3 3 2" xfId="18898"/>
    <cellStyle name="Input 14 3 2 3 3 2 2" xfId="36301"/>
    <cellStyle name="Input 14 3 2 3 3 3" xfId="33548"/>
    <cellStyle name="Input 14 3 2 3 4" xfId="15622"/>
    <cellStyle name="Input 14 3 2 3 4 2" xfId="35093"/>
    <cellStyle name="Input 14 3 2 3 5" xfId="29060"/>
    <cellStyle name="Input 14 3 2 4" xfId="5985"/>
    <cellStyle name="Input 14 3 2 4 2" xfId="13246"/>
    <cellStyle name="Input 14 3 2 4 2 2" xfId="33833"/>
    <cellStyle name="Input 14 3 2 4 3" xfId="30245"/>
    <cellStyle name="Input 14 3 2 5" xfId="6057"/>
    <cellStyle name="Input 14 3 2 5 2" xfId="30298"/>
    <cellStyle name="Input 14 3 2 6" xfId="6036"/>
    <cellStyle name="Input 14 3 2 6 2" xfId="13286"/>
    <cellStyle name="Input 14 3 2 6 2 2" xfId="33860"/>
    <cellStyle name="Input 14 3 2 6 3" xfId="30283"/>
    <cellStyle name="Input 14 3 2 7" xfId="4712"/>
    <cellStyle name="Input 14 3 2 7 2" xfId="29408"/>
    <cellStyle name="Input 14 3 3" xfId="2379"/>
    <cellStyle name="Input 14 3 3 2" xfId="6979"/>
    <cellStyle name="Input 14 3 3 2 2" xfId="14153"/>
    <cellStyle name="Input 14 3 3 2 2 2" xfId="34465"/>
    <cellStyle name="Input 14 3 3 2 3" xfId="30914"/>
    <cellStyle name="Input 14 3 3 3" xfId="9161"/>
    <cellStyle name="Input 14 3 3 3 2" xfId="32003"/>
    <cellStyle name="Input 14 3 3 4" xfId="11176"/>
    <cellStyle name="Input 14 3 3 4 2" xfId="17505"/>
    <cellStyle name="Input 14 3 3 4 2 2" xfId="35748"/>
    <cellStyle name="Input 14 3 3 4 3" xfId="32995"/>
    <cellStyle name="Input 14 3 3 5" xfId="5409"/>
    <cellStyle name="Input 14 3 3 5 2" xfId="29888"/>
    <cellStyle name="Input 14 3 3 6" xfId="28507"/>
    <cellStyle name="Input 14 3 4" xfId="2509"/>
    <cellStyle name="Input 14 3 4 2" xfId="7109"/>
    <cellStyle name="Input 14 3 4 2 2" xfId="14283"/>
    <cellStyle name="Input 14 3 4 2 2 2" xfId="34595"/>
    <cellStyle name="Input 14 3 4 2 3" xfId="31044"/>
    <cellStyle name="Input 14 3 4 3" xfId="9291"/>
    <cellStyle name="Input 14 3 4 3 2" xfId="32133"/>
    <cellStyle name="Input 14 3 4 4" xfId="11251"/>
    <cellStyle name="Input 14 3 4 4 2" xfId="17580"/>
    <cellStyle name="Input 14 3 4 4 2 2" xfId="35823"/>
    <cellStyle name="Input 14 3 4 4 3" xfId="33070"/>
    <cellStyle name="Input 14 3 4 5" xfId="5508"/>
    <cellStyle name="Input 14 3 4 5 2" xfId="29975"/>
    <cellStyle name="Input 14 3 4 6" xfId="28582"/>
    <cellStyle name="Input 14 3 5" xfId="3171"/>
    <cellStyle name="Input 14 3 5 2" xfId="7747"/>
    <cellStyle name="Input 14 3 5 2 2" xfId="14905"/>
    <cellStyle name="Input 14 3 5 2 2 2" xfId="34781"/>
    <cellStyle name="Input 14 3 5 2 3" xfId="31233"/>
    <cellStyle name="Input 14 3 5 3" xfId="9926"/>
    <cellStyle name="Input 14 3 5 3 2" xfId="32325"/>
    <cellStyle name="Input 14 3 5 4" xfId="11857"/>
    <cellStyle name="Input 14 3 5 4 2" xfId="18182"/>
    <cellStyle name="Input 14 3 5 4 2 2" xfId="35990"/>
    <cellStyle name="Input 14 3 5 4 3" xfId="33237"/>
    <cellStyle name="Input 14 3 5 5" xfId="4967"/>
    <cellStyle name="Input 14 3 5 5 2" xfId="29609"/>
    <cellStyle name="Input 14 3 5 6" xfId="28749"/>
    <cellStyle name="Input 14 3 6" xfId="3645"/>
    <cellStyle name="Input 14 3 6 2" xfId="10400"/>
    <cellStyle name="Input 14 3 6 2 2" xfId="32527"/>
    <cellStyle name="Input 14 3 6 3" xfId="12330"/>
    <cellStyle name="Input 14 3 6 3 2" xfId="18653"/>
    <cellStyle name="Input 14 3 6 3 2 2" xfId="36191"/>
    <cellStyle name="Input 14 3 6 3 3" xfId="33438"/>
    <cellStyle name="Input 14 3 6 4" xfId="8221"/>
    <cellStyle name="Input 14 3 6 4 2" xfId="22218"/>
    <cellStyle name="Input 14 3 6 4 2 2" xfId="36755"/>
    <cellStyle name="Input 14 3 6 4 3" xfId="31435"/>
    <cellStyle name="Input 14 3 6 5" xfId="15377"/>
    <cellStyle name="Input 14 3 6 5 2" xfId="34983"/>
    <cellStyle name="Input 14 3 6 6" xfId="28950"/>
    <cellStyle name="Input 14 3 7" xfId="6444"/>
    <cellStyle name="Input 14 3 7 2" xfId="13622"/>
    <cellStyle name="Input 14 3 7 2 2" xfId="34106"/>
    <cellStyle name="Input 14 3 7 3" xfId="30555"/>
    <cellStyle name="Input 14 3 8" xfId="8627"/>
    <cellStyle name="Input 14 3 8 2" xfId="31644"/>
    <cellStyle name="Input 14 3 9" xfId="10741"/>
    <cellStyle name="Input 14 3 9 2" xfId="17073"/>
    <cellStyle name="Input 14 3 9 2 2" xfId="35485"/>
    <cellStyle name="Input 14 3 9 3" xfId="32732"/>
    <cellStyle name="Input 14 4" xfId="1899"/>
    <cellStyle name="Input 14 4 2" xfId="2434"/>
    <cellStyle name="Input 14 4 2 2" xfId="7034"/>
    <cellStyle name="Input 14 4 2 2 2" xfId="14208"/>
    <cellStyle name="Input 14 4 2 2 2 2" xfId="34520"/>
    <cellStyle name="Input 14 4 2 2 3" xfId="30969"/>
    <cellStyle name="Input 14 4 2 3" xfId="9216"/>
    <cellStyle name="Input 14 4 2 3 2" xfId="32058"/>
    <cellStyle name="Input 14 4 3" xfId="5022"/>
    <cellStyle name="Input 14 4 3 2" xfId="29664"/>
    <cellStyle name="Input 14 4 4" xfId="6499"/>
    <cellStyle name="Input 14 4 4 2" xfId="13677"/>
    <cellStyle name="Input 14 4 4 2 2" xfId="34161"/>
    <cellStyle name="Input 14 4 4 3" xfId="30610"/>
    <cellStyle name="Input 14 4 5" xfId="8682"/>
    <cellStyle name="Input 14 4 5 2" xfId="31699"/>
    <cellStyle name="Input 14 4 6" xfId="10796"/>
    <cellStyle name="Input 14 4 6 2" xfId="17128"/>
    <cellStyle name="Input 14 4 6 2 2" xfId="35540"/>
    <cellStyle name="Input 14 4 6 3" xfId="32787"/>
    <cellStyle name="Input 14 5" xfId="1468"/>
    <cellStyle name="Input 14 5 2" xfId="2964"/>
    <cellStyle name="Input 14 5 2 2" xfId="7551"/>
    <cellStyle name="Input 14 5 2 2 2" xfId="14716"/>
    <cellStyle name="Input 14 5 2 2 2 2" xfId="34697"/>
    <cellStyle name="Input 14 5 2 2 3" xfId="31149"/>
    <cellStyle name="Input 14 5 2 3" xfId="9730"/>
    <cellStyle name="Input 14 5 2 3 2" xfId="32237"/>
    <cellStyle name="Input 14 5 3" xfId="6239"/>
    <cellStyle name="Input 14 5 3 2" xfId="13471"/>
    <cellStyle name="Input 14 5 3 2 2" xfId="33981"/>
    <cellStyle name="Input 14 5 3 3" xfId="30414"/>
    <cellStyle name="Input 14 5 4" xfId="8508"/>
    <cellStyle name="Input 14 5 4 2" xfId="31532"/>
    <cellStyle name="Input 14 5 5" xfId="5796"/>
    <cellStyle name="Input 14 5 5 2" xfId="13071"/>
    <cellStyle name="Input 14 5 5 2 2" xfId="33748"/>
    <cellStyle name="Input 14 5 5 3" xfId="30150"/>
    <cellStyle name="Input 14 5 6" xfId="4530"/>
    <cellStyle name="Input 14 5 6 2" xfId="20538"/>
    <cellStyle name="Input 14 5 6 2 2" xfId="36421"/>
    <cellStyle name="Input 14 5 6 3" xfId="29306"/>
    <cellStyle name="Input 14 5 7" xfId="4608"/>
    <cellStyle name="Input 14 5 7 2" xfId="29355"/>
    <cellStyle name="Input 14 6" xfId="1975"/>
    <cellStyle name="Input 14 6 2" xfId="6575"/>
    <cellStyle name="Input 14 6 2 2" xfId="13753"/>
    <cellStyle name="Input 14 6 2 2 2" xfId="34219"/>
    <cellStyle name="Input 14 6 2 3" xfId="30668"/>
    <cellStyle name="Input 14 6 3" xfId="8758"/>
    <cellStyle name="Input 14 6 3 2" xfId="31757"/>
    <cellStyle name="Input 14 6 4" xfId="10872"/>
    <cellStyle name="Input 14 6 4 2" xfId="17204"/>
    <cellStyle name="Input 14 6 4 2 2" xfId="35598"/>
    <cellStyle name="Input 14 6 4 3" xfId="32845"/>
    <cellStyle name="Input 14 6 5" xfId="5080"/>
    <cellStyle name="Input 14 6 5 2" xfId="29721"/>
    <cellStyle name="Input 14 7" xfId="2232"/>
    <cellStyle name="Input 14 7 2" xfId="6832"/>
    <cellStyle name="Input 14 7 2 2" xfId="14006"/>
    <cellStyle name="Input 14 7 2 2 2" xfId="34355"/>
    <cellStyle name="Input 14 7 2 3" xfId="30804"/>
    <cellStyle name="Input 14 7 3" xfId="9015"/>
    <cellStyle name="Input 14 7 3 2" xfId="31893"/>
    <cellStyle name="Input 14 8" xfId="5878"/>
    <cellStyle name="Input 14 8 2" xfId="13140"/>
    <cellStyle name="Input 14 8 2 2" xfId="33786"/>
    <cellStyle name="Input 14 8 3" xfId="30198"/>
    <cellStyle name="Input 14 9" xfId="5992"/>
    <cellStyle name="Input 14 9 2" xfId="30252"/>
    <cellStyle name="Input 15" xfId="823"/>
    <cellStyle name="Input 15 2" xfId="1490"/>
    <cellStyle name="Input 15 2 2" xfId="1866"/>
    <cellStyle name="Input 15 2 2 10" xfId="4021"/>
    <cellStyle name="Input 15 2 2 10 2" xfId="29124"/>
    <cellStyle name="Input 15 2 2 2" xfId="1947"/>
    <cellStyle name="Input 15 2 2 2 2" xfId="3439"/>
    <cellStyle name="Input 15 2 2 2 2 2" xfId="10194"/>
    <cellStyle name="Input 15 2 2 2 2 2 2" xfId="32457"/>
    <cellStyle name="Input 15 2 2 2 2 3" xfId="12124"/>
    <cellStyle name="Input 15 2 2 2 2 3 2" xfId="18448"/>
    <cellStyle name="Input 15 2 2 2 2 3 2 2" xfId="36121"/>
    <cellStyle name="Input 15 2 2 2 2 3 3" xfId="33368"/>
    <cellStyle name="Input 15 2 2 2 2 4" xfId="8015"/>
    <cellStyle name="Input 15 2 2 2 2 4 2" xfId="22018"/>
    <cellStyle name="Input 15 2 2 2 2 4 2 2" xfId="36685"/>
    <cellStyle name="Input 15 2 2 2 2 4 3" xfId="31365"/>
    <cellStyle name="Input 15 2 2 2 2 5" xfId="15172"/>
    <cellStyle name="Input 15 2 2 2 2 5 2" xfId="34913"/>
    <cellStyle name="Input 15 2 2 2 2 6" xfId="28880"/>
    <cellStyle name="Input 15 2 2 2 3" xfId="3912"/>
    <cellStyle name="Input 15 2 2 2 3 2" xfId="10667"/>
    <cellStyle name="Input 15 2 2 2 3 2 2" xfId="32658"/>
    <cellStyle name="Input 15 2 2 2 3 3" xfId="12597"/>
    <cellStyle name="Input 15 2 2 2 3 3 2" xfId="18919"/>
    <cellStyle name="Input 15 2 2 2 3 3 2 2" xfId="36322"/>
    <cellStyle name="Input 15 2 2 2 3 3 3" xfId="33569"/>
    <cellStyle name="Input 15 2 2 2 3 4" xfId="15643"/>
    <cellStyle name="Input 15 2 2 2 3 4 2" xfId="35114"/>
    <cellStyle name="Input 15 2 2 2 3 5" xfId="29081"/>
    <cellStyle name="Input 15 2 2 2 4" xfId="6547"/>
    <cellStyle name="Input 15 2 2 2 4 2" xfId="13725"/>
    <cellStyle name="Input 15 2 2 2 4 2 2" xfId="34200"/>
    <cellStyle name="Input 15 2 2 2 4 3" xfId="30649"/>
    <cellStyle name="Input 15 2 2 2 5" xfId="8730"/>
    <cellStyle name="Input 15 2 2 2 5 2" xfId="31738"/>
    <cellStyle name="Input 15 2 2 2 6" xfId="10844"/>
    <cellStyle name="Input 15 2 2 2 6 2" xfId="17176"/>
    <cellStyle name="Input 15 2 2 2 6 2 2" xfId="35579"/>
    <cellStyle name="Input 15 2 2 2 6 3" xfId="32826"/>
    <cellStyle name="Input 15 2 2 2 7" xfId="5061"/>
    <cellStyle name="Input 15 2 2 2 7 2" xfId="29703"/>
    <cellStyle name="Input 15 2 2 3" xfId="2401"/>
    <cellStyle name="Input 15 2 2 3 2" xfId="7001"/>
    <cellStyle name="Input 15 2 2 3 2 2" xfId="14175"/>
    <cellStyle name="Input 15 2 2 3 2 2 2" xfId="34487"/>
    <cellStyle name="Input 15 2 2 3 2 3" xfId="30936"/>
    <cellStyle name="Input 15 2 2 3 3" xfId="9183"/>
    <cellStyle name="Input 15 2 2 3 3 2" xfId="32025"/>
    <cellStyle name="Input 15 2 2 3 4" xfId="11197"/>
    <cellStyle name="Input 15 2 2 3 4 2" xfId="17526"/>
    <cellStyle name="Input 15 2 2 3 4 2 2" xfId="35769"/>
    <cellStyle name="Input 15 2 2 3 4 3" xfId="33016"/>
    <cellStyle name="Input 15 2 2 3 5" xfId="5430"/>
    <cellStyle name="Input 15 2 2 3 5 2" xfId="29909"/>
    <cellStyle name="Input 15 2 2 3 6" xfId="28528"/>
    <cellStyle name="Input 15 2 2 4" xfId="2530"/>
    <cellStyle name="Input 15 2 2 4 2" xfId="7130"/>
    <cellStyle name="Input 15 2 2 4 2 2" xfId="14304"/>
    <cellStyle name="Input 15 2 2 4 2 2 2" xfId="34616"/>
    <cellStyle name="Input 15 2 2 4 2 3" xfId="31065"/>
    <cellStyle name="Input 15 2 2 4 3" xfId="9312"/>
    <cellStyle name="Input 15 2 2 4 3 2" xfId="32154"/>
    <cellStyle name="Input 15 2 2 4 4" xfId="11272"/>
    <cellStyle name="Input 15 2 2 4 4 2" xfId="17601"/>
    <cellStyle name="Input 15 2 2 4 4 2 2" xfId="35844"/>
    <cellStyle name="Input 15 2 2 4 4 3" xfId="33091"/>
    <cellStyle name="Input 15 2 2 4 5" xfId="5529"/>
    <cellStyle name="Input 15 2 2 4 5 2" xfId="29996"/>
    <cellStyle name="Input 15 2 2 4 6" xfId="28603"/>
    <cellStyle name="Input 15 2 2 5" xfId="3192"/>
    <cellStyle name="Input 15 2 2 5 2" xfId="7768"/>
    <cellStyle name="Input 15 2 2 5 2 2" xfId="14926"/>
    <cellStyle name="Input 15 2 2 5 2 2 2" xfId="34802"/>
    <cellStyle name="Input 15 2 2 5 2 3" xfId="31254"/>
    <cellStyle name="Input 15 2 2 5 3" xfId="9947"/>
    <cellStyle name="Input 15 2 2 5 3 2" xfId="32346"/>
    <cellStyle name="Input 15 2 2 5 4" xfId="11878"/>
    <cellStyle name="Input 15 2 2 5 4 2" xfId="18203"/>
    <cellStyle name="Input 15 2 2 5 4 2 2" xfId="36011"/>
    <cellStyle name="Input 15 2 2 5 4 3" xfId="33258"/>
    <cellStyle name="Input 15 2 2 5 5" xfId="4989"/>
    <cellStyle name="Input 15 2 2 5 5 2" xfId="29631"/>
    <cellStyle name="Input 15 2 2 5 6" xfId="28770"/>
    <cellStyle name="Input 15 2 2 6" xfId="3666"/>
    <cellStyle name="Input 15 2 2 6 2" xfId="10421"/>
    <cellStyle name="Input 15 2 2 6 2 2" xfId="32548"/>
    <cellStyle name="Input 15 2 2 6 3" xfId="12351"/>
    <cellStyle name="Input 15 2 2 6 3 2" xfId="18674"/>
    <cellStyle name="Input 15 2 2 6 3 2 2" xfId="36212"/>
    <cellStyle name="Input 15 2 2 6 3 3" xfId="33459"/>
    <cellStyle name="Input 15 2 2 6 4" xfId="8242"/>
    <cellStyle name="Input 15 2 2 6 4 2" xfId="22239"/>
    <cellStyle name="Input 15 2 2 6 4 2 2" xfId="36776"/>
    <cellStyle name="Input 15 2 2 6 4 3" xfId="31456"/>
    <cellStyle name="Input 15 2 2 6 5" xfId="15398"/>
    <cellStyle name="Input 15 2 2 6 5 2" xfId="35004"/>
    <cellStyle name="Input 15 2 2 6 6" xfId="28971"/>
    <cellStyle name="Input 15 2 2 7" xfId="6466"/>
    <cellStyle name="Input 15 2 2 7 2" xfId="13644"/>
    <cellStyle name="Input 15 2 2 7 2 2" xfId="34128"/>
    <cellStyle name="Input 15 2 2 7 3" xfId="30577"/>
    <cellStyle name="Input 15 2 2 8" xfId="8649"/>
    <cellStyle name="Input 15 2 2 8 2" xfId="31666"/>
    <cellStyle name="Input 15 2 2 9" xfId="10763"/>
    <cellStyle name="Input 15 2 2 9 2" xfId="17095"/>
    <cellStyle name="Input 15 2 2 9 2 2" xfId="35507"/>
    <cellStyle name="Input 15 2 2 9 3" xfId="32754"/>
    <cellStyle name="Input 15 2 3" xfId="1920"/>
    <cellStyle name="Input 15 2 3 2" xfId="2455"/>
    <cellStyle name="Input 15 2 3 2 2" xfId="7055"/>
    <cellStyle name="Input 15 2 3 2 2 2" xfId="14229"/>
    <cellStyle name="Input 15 2 3 2 2 2 2" xfId="34541"/>
    <cellStyle name="Input 15 2 3 2 2 3" xfId="30990"/>
    <cellStyle name="Input 15 2 3 2 3" xfId="9237"/>
    <cellStyle name="Input 15 2 3 2 3 2" xfId="32079"/>
    <cellStyle name="Input 15 2 3 3" xfId="5043"/>
    <cellStyle name="Input 15 2 3 3 2" xfId="29685"/>
    <cellStyle name="Input 15 2 3 4" xfId="6520"/>
    <cellStyle name="Input 15 2 3 4 2" xfId="13698"/>
    <cellStyle name="Input 15 2 3 4 2 2" xfId="34182"/>
    <cellStyle name="Input 15 2 3 4 3" xfId="30631"/>
    <cellStyle name="Input 15 2 3 5" xfId="8703"/>
    <cellStyle name="Input 15 2 3 5 2" xfId="31720"/>
    <cellStyle name="Input 15 2 3 6" xfId="10817"/>
    <cellStyle name="Input 15 2 3 6 2" xfId="17149"/>
    <cellStyle name="Input 15 2 3 6 2 2" xfId="35561"/>
    <cellStyle name="Input 15 2 3 6 3" xfId="32808"/>
    <cellStyle name="Input 15 2 4" xfId="1331"/>
    <cellStyle name="Input 15 2 4 2" xfId="4762"/>
    <cellStyle name="Input 15 2 4 2 2" xfId="29447"/>
    <cellStyle name="Input 15 2 4 3" xfId="6126"/>
    <cellStyle name="Input 15 2 4 3 2" xfId="13365"/>
    <cellStyle name="Input 15 2 4 3 2 2" xfId="33916"/>
    <cellStyle name="Input 15 2 4 3 3" xfId="30346"/>
    <cellStyle name="Input 15 2 4 4" xfId="5799"/>
    <cellStyle name="Input 15 2 4 4 2" xfId="30152"/>
    <cellStyle name="Input 15 2 4 5" xfId="5820"/>
    <cellStyle name="Input 15 2 4 5 2" xfId="13088"/>
    <cellStyle name="Input 15 2 4 5 2 2" xfId="33760"/>
    <cellStyle name="Input 15 2 4 5 3" xfId="30168"/>
    <cellStyle name="Input 15 2 4 6" xfId="4551"/>
    <cellStyle name="Input 15 2 4 6 2" xfId="20559"/>
    <cellStyle name="Input 15 2 4 6 2 2" xfId="36442"/>
    <cellStyle name="Input 15 2 4 6 3" xfId="29327"/>
    <cellStyle name="Input 15 2 4 7" xfId="5295"/>
    <cellStyle name="Input 15 2 4 7 2" xfId="29814"/>
    <cellStyle name="Input 15 2 5" xfId="2254"/>
    <cellStyle name="Input 15 2 5 2" xfId="6854"/>
    <cellStyle name="Input 15 2 5 2 2" xfId="14028"/>
    <cellStyle name="Input 15 2 5 2 2 2" xfId="34376"/>
    <cellStyle name="Input 15 2 5 2 3" xfId="30825"/>
    <cellStyle name="Input 15 2 5 3" xfId="9037"/>
    <cellStyle name="Input 15 2 5 3 2" xfId="31914"/>
    <cellStyle name="Input 15 2 6" xfId="4839"/>
    <cellStyle name="Input 15 2 6 2" xfId="29515"/>
    <cellStyle name="Input 15 2 7" xfId="6260"/>
    <cellStyle name="Input 15 2 7 2" xfId="13492"/>
    <cellStyle name="Input 15 2 7 2 2" xfId="34002"/>
    <cellStyle name="Input 15 2 7 3" xfId="30435"/>
    <cellStyle name="Input 15 2 8" xfId="8529"/>
    <cellStyle name="Input 15 2 8 2" xfId="31553"/>
    <cellStyle name="Input 15 2 9" xfId="6078"/>
    <cellStyle name="Input 15 2 9 2" xfId="13320"/>
    <cellStyle name="Input 15 2 9 2 2" xfId="33885"/>
    <cellStyle name="Input 15 2 9 3" xfId="30316"/>
    <cellStyle name="Input 15 3" xfId="1842"/>
    <cellStyle name="Input 15 3 10" xfId="3929"/>
    <cellStyle name="Input 15 3 10 2" xfId="29095"/>
    <cellStyle name="Input 15 3 2" xfId="1454"/>
    <cellStyle name="Input 15 3 2 2" xfId="3416"/>
    <cellStyle name="Input 15 3 2 2 2" xfId="10171"/>
    <cellStyle name="Input 15 3 2 2 2 2" xfId="32434"/>
    <cellStyle name="Input 15 3 2 2 3" xfId="12101"/>
    <cellStyle name="Input 15 3 2 2 3 2" xfId="18425"/>
    <cellStyle name="Input 15 3 2 2 3 2 2" xfId="36098"/>
    <cellStyle name="Input 15 3 2 2 3 3" xfId="33345"/>
    <cellStyle name="Input 15 3 2 2 4" xfId="7992"/>
    <cellStyle name="Input 15 3 2 2 4 2" xfId="21995"/>
    <cellStyle name="Input 15 3 2 2 4 2 2" xfId="36662"/>
    <cellStyle name="Input 15 3 2 2 4 3" xfId="31342"/>
    <cellStyle name="Input 15 3 2 2 5" xfId="15149"/>
    <cellStyle name="Input 15 3 2 2 5 2" xfId="34890"/>
    <cellStyle name="Input 15 3 2 2 6" xfId="28857"/>
    <cellStyle name="Input 15 3 2 3" xfId="3889"/>
    <cellStyle name="Input 15 3 2 3 2" xfId="10644"/>
    <cellStyle name="Input 15 3 2 3 2 2" xfId="32635"/>
    <cellStyle name="Input 15 3 2 3 3" xfId="12574"/>
    <cellStyle name="Input 15 3 2 3 3 2" xfId="18896"/>
    <cellStyle name="Input 15 3 2 3 3 2 2" xfId="36299"/>
    <cellStyle name="Input 15 3 2 3 3 3" xfId="33546"/>
    <cellStyle name="Input 15 3 2 3 4" xfId="15620"/>
    <cellStyle name="Input 15 3 2 3 4 2" xfId="35091"/>
    <cellStyle name="Input 15 3 2 3 5" xfId="29058"/>
    <cellStyle name="Input 15 3 2 4" xfId="6230"/>
    <cellStyle name="Input 15 3 2 4 2" xfId="13463"/>
    <cellStyle name="Input 15 3 2 4 2 2" xfId="33973"/>
    <cellStyle name="Input 15 3 2 4 3" xfId="30406"/>
    <cellStyle name="Input 15 3 2 5" xfId="8501"/>
    <cellStyle name="Input 15 3 2 5 2" xfId="31525"/>
    <cellStyle name="Input 15 3 2 6" xfId="6385"/>
    <cellStyle name="Input 15 3 2 6 2" xfId="13591"/>
    <cellStyle name="Input 15 3 2 6 2 2" xfId="34083"/>
    <cellStyle name="Input 15 3 2 6 3" xfId="30530"/>
    <cellStyle name="Input 15 3 2 7" xfId="4813"/>
    <cellStyle name="Input 15 3 2 7 2" xfId="29491"/>
    <cellStyle name="Input 15 3 3" xfId="2377"/>
    <cellStyle name="Input 15 3 3 2" xfId="6977"/>
    <cellStyle name="Input 15 3 3 2 2" xfId="14151"/>
    <cellStyle name="Input 15 3 3 2 2 2" xfId="34463"/>
    <cellStyle name="Input 15 3 3 2 3" xfId="30912"/>
    <cellStyle name="Input 15 3 3 3" xfId="9159"/>
    <cellStyle name="Input 15 3 3 3 2" xfId="32001"/>
    <cellStyle name="Input 15 3 3 4" xfId="11174"/>
    <cellStyle name="Input 15 3 3 4 2" xfId="17503"/>
    <cellStyle name="Input 15 3 3 4 2 2" xfId="35746"/>
    <cellStyle name="Input 15 3 3 4 3" xfId="32993"/>
    <cellStyle name="Input 15 3 3 5" xfId="5407"/>
    <cellStyle name="Input 15 3 3 5 2" xfId="29886"/>
    <cellStyle name="Input 15 3 3 6" xfId="28505"/>
    <cellStyle name="Input 15 3 4" xfId="2507"/>
    <cellStyle name="Input 15 3 4 2" xfId="7107"/>
    <cellStyle name="Input 15 3 4 2 2" xfId="14281"/>
    <cellStyle name="Input 15 3 4 2 2 2" xfId="34593"/>
    <cellStyle name="Input 15 3 4 2 3" xfId="31042"/>
    <cellStyle name="Input 15 3 4 3" xfId="9289"/>
    <cellStyle name="Input 15 3 4 3 2" xfId="32131"/>
    <cellStyle name="Input 15 3 4 4" xfId="11249"/>
    <cellStyle name="Input 15 3 4 4 2" xfId="17578"/>
    <cellStyle name="Input 15 3 4 4 2 2" xfId="35821"/>
    <cellStyle name="Input 15 3 4 4 3" xfId="33068"/>
    <cellStyle name="Input 15 3 4 5" xfId="5506"/>
    <cellStyle name="Input 15 3 4 5 2" xfId="29973"/>
    <cellStyle name="Input 15 3 4 6" xfId="28580"/>
    <cellStyle name="Input 15 3 5" xfId="3169"/>
    <cellStyle name="Input 15 3 5 2" xfId="7745"/>
    <cellStyle name="Input 15 3 5 2 2" xfId="14903"/>
    <cellStyle name="Input 15 3 5 2 2 2" xfId="34779"/>
    <cellStyle name="Input 15 3 5 2 3" xfId="31231"/>
    <cellStyle name="Input 15 3 5 3" xfId="9924"/>
    <cellStyle name="Input 15 3 5 3 2" xfId="32323"/>
    <cellStyle name="Input 15 3 5 4" xfId="11855"/>
    <cellStyle name="Input 15 3 5 4 2" xfId="18180"/>
    <cellStyle name="Input 15 3 5 4 2 2" xfId="35988"/>
    <cellStyle name="Input 15 3 5 4 3" xfId="33235"/>
    <cellStyle name="Input 15 3 5 5" xfId="4965"/>
    <cellStyle name="Input 15 3 5 5 2" xfId="29607"/>
    <cellStyle name="Input 15 3 5 6" xfId="28747"/>
    <cellStyle name="Input 15 3 6" xfId="3643"/>
    <cellStyle name="Input 15 3 6 2" xfId="10398"/>
    <cellStyle name="Input 15 3 6 2 2" xfId="32525"/>
    <cellStyle name="Input 15 3 6 3" xfId="12328"/>
    <cellStyle name="Input 15 3 6 3 2" xfId="18651"/>
    <cellStyle name="Input 15 3 6 3 2 2" xfId="36189"/>
    <cellStyle name="Input 15 3 6 3 3" xfId="33436"/>
    <cellStyle name="Input 15 3 6 4" xfId="8219"/>
    <cellStyle name="Input 15 3 6 4 2" xfId="22216"/>
    <cellStyle name="Input 15 3 6 4 2 2" xfId="36753"/>
    <cellStyle name="Input 15 3 6 4 3" xfId="31433"/>
    <cellStyle name="Input 15 3 6 5" xfId="15375"/>
    <cellStyle name="Input 15 3 6 5 2" xfId="34981"/>
    <cellStyle name="Input 15 3 6 6" xfId="28948"/>
    <cellStyle name="Input 15 3 7" xfId="6442"/>
    <cellStyle name="Input 15 3 7 2" xfId="13620"/>
    <cellStyle name="Input 15 3 7 2 2" xfId="34104"/>
    <cellStyle name="Input 15 3 7 3" xfId="30553"/>
    <cellStyle name="Input 15 3 8" xfId="8625"/>
    <cellStyle name="Input 15 3 8 2" xfId="31642"/>
    <cellStyle name="Input 15 3 9" xfId="10739"/>
    <cellStyle name="Input 15 3 9 2" xfId="17071"/>
    <cellStyle name="Input 15 3 9 2 2" xfId="35483"/>
    <cellStyle name="Input 15 3 9 3" xfId="32730"/>
    <cellStyle name="Input 15 4" xfId="1897"/>
    <cellStyle name="Input 15 4 2" xfId="2432"/>
    <cellStyle name="Input 15 4 2 2" xfId="7032"/>
    <cellStyle name="Input 15 4 2 2 2" xfId="14206"/>
    <cellStyle name="Input 15 4 2 2 2 2" xfId="34518"/>
    <cellStyle name="Input 15 4 2 2 3" xfId="30967"/>
    <cellStyle name="Input 15 4 2 3" xfId="9214"/>
    <cellStyle name="Input 15 4 2 3 2" xfId="32056"/>
    <cellStyle name="Input 15 4 3" xfId="5020"/>
    <cellStyle name="Input 15 4 3 2" xfId="29662"/>
    <cellStyle name="Input 15 4 4" xfId="6497"/>
    <cellStyle name="Input 15 4 4 2" xfId="13675"/>
    <cellStyle name="Input 15 4 4 2 2" xfId="34159"/>
    <cellStyle name="Input 15 4 4 3" xfId="30608"/>
    <cellStyle name="Input 15 4 5" xfId="8680"/>
    <cellStyle name="Input 15 4 5 2" xfId="31697"/>
    <cellStyle name="Input 15 4 6" xfId="10794"/>
    <cellStyle name="Input 15 4 6 2" xfId="17126"/>
    <cellStyle name="Input 15 4 6 2 2" xfId="35538"/>
    <cellStyle name="Input 15 4 6 3" xfId="32785"/>
    <cellStyle name="Input 15 5" xfId="1466"/>
    <cellStyle name="Input 15 5 2" xfId="2962"/>
    <cellStyle name="Input 15 5 2 2" xfId="7549"/>
    <cellStyle name="Input 15 5 2 2 2" xfId="14714"/>
    <cellStyle name="Input 15 5 2 2 2 2" xfId="34695"/>
    <cellStyle name="Input 15 5 2 2 3" xfId="31147"/>
    <cellStyle name="Input 15 5 2 3" xfId="9728"/>
    <cellStyle name="Input 15 5 2 3 2" xfId="32235"/>
    <cellStyle name="Input 15 5 3" xfId="6237"/>
    <cellStyle name="Input 15 5 3 2" xfId="13469"/>
    <cellStyle name="Input 15 5 3 2 2" xfId="33979"/>
    <cellStyle name="Input 15 5 3 3" xfId="30412"/>
    <cellStyle name="Input 15 5 4" xfId="8506"/>
    <cellStyle name="Input 15 5 4 2" xfId="31530"/>
    <cellStyle name="Input 15 5 5" xfId="8551"/>
    <cellStyle name="Input 15 5 5 2" xfId="15697"/>
    <cellStyle name="Input 15 5 5 2 2" xfId="35130"/>
    <cellStyle name="Input 15 5 5 3" xfId="31574"/>
    <cellStyle name="Input 15 5 6" xfId="4528"/>
    <cellStyle name="Input 15 5 6 2" xfId="20536"/>
    <cellStyle name="Input 15 5 6 2 2" xfId="36419"/>
    <cellStyle name="Input 15 5 6 3" xfId="29304"/>
    <cellStyle name="Input 15 5 7" xfId="4631"/>
    <cellStyle name="Input 15 5 7 2" xfId="29367"/>
    <cellStyle name="Input 15 6" xfId="1976"/>
    <cellStyle name="Input 15 6 2" xfId="6576"/>
    <cellStyle name="Input 15 6 2 2" xfId="13754"/>
    <cellStyle name="Input 15 6 2 2 2" xfId="34220"/>
    <cellStyle name="Input 15 6 2 3" xfId="30669"/>
    <cellStyle name="Input 15 6 3" xfId="8759"/>
    <cellStyle name="Input 15 6 3 2" xfId="31758"/>
    <cellStyle name="Input 15 6 4" xfId="10873"/>
    <cellStyle name="Input 15 6 4 2" xfId="17205"/>
    <cellStyle name="Input 15 6 4 2 2" xfId="35599"/>
    <cellStyle name="Input 15 6 4 3" xfId="32846"/>
    <cellStyle name="Input 15 6 5" xfId="5081"/>
    <cellStyle name="Input 15 6 5 2" xfId="29722"/>
    <cellStyle name="Input 15 7" xfId="2230"/>
    <cellStyle name="Input 15 7 2" xfId="6830"/>
    <cellStyle name="Input 15 7 2 2" xfId="14004"/>
    <cellStyle name="Input 15 7 2 2 2" xfId="34353"/>
    <cellStyle name="Input 15 7 2 3" xfId="30802"/>
    <cellStyle name="Input 15 7 3" xfId="9013"/>
    <cellStyle name="Input 15 7 3 2" xfId="31891"/>
    <cellStyle name="Input 15 8" xfId="5876"/>
    <cellStyle name="Input 15 8 2" xfId="13138"/>
    <cellStyle name="Input 15 8 2 2" xfId="33784"/>
    <cellStyle name="Input 15 8 3" xfId="30196"/>
    <cellStyle name="Input 15 9" xfId="5635"/>
    <cellStyle name="Input 15 9 2" xfId="30066"/>
    <cellStyle name="Input 16" xfId="1314"/>
    <cellStyle name="Input 16 2" xfId="1733"/>
    <cellStyle name="Input 16 2 10" xfId="4038"/>
    <cellStyle name="Input 16 2 10 2" xfId="29133"/>
    <cellStyle name="Input 16 2 2" xfId="1414"/>
    <cellStyle name="Input 16 2 2 2" xfId="3357"/>
    <cellStyle name="Input 16 2 2 2 2" xfId="10112"/>
    <cellStyle name="Input 16 2 2 2 2 2" xfId="32406"/>
    <cellStyle name="Input 16 2 2 2 3" xfId="12042"/>
    <cellStyle name="Input 16 2 2 2 3 2" xfId="18367"/>
    <cellStyle name="Input 16 2 2 2 3 2 2" xfId="36070"/>
    <cellStyle name="Input 16 2 2 2 3 3" xfId="33317"/>
    <cellStyle name="Input 16 2 2 2 4" xfId="7933"/>
    <cellStyle name="Input 16 2 2 2 4 2" xfId="21937"/>
    <cellStyle name="Input 16 2 2 2 4 2 2" xfId="36634"/>
    <cellStyle name="Input 16 2 2 2 4 3" xfId="31314"/>
    <cellStyle name="Input 16 2 2 2 5" xfId="15091"/>
    <cellStyle name="Input 16 2 2 2 5 2" xfId="34862"/>
    <cellStyle name="Input 16 2 2 2 6" xfId="28829"/>
    <cellStyle name="Input 16 2 2 3" xfId="3830"/>
    <cellStyle name="Input 16 2 2 3 2" xfId="10585"/>
    <cellStyle name="Input 16 2 2 3 2 2" xfId="32607"/>
    <cellStyle name="Input 16 2 2 3 3" xfId="12515"/>
    <cellStyle name="Input 16 2 2 3 3 2" xfId="18838"/>
    <cellStyle name="Input 16 2 2 3 3 2 2" xfId="36271"/>
    <cellStyle name="Input 16 2 2 3 3 3" xfId="33518"/>
    <cellStyle name="Input 16 2 2 3 4" xfId="15562"/>
    <cellStyle name="Input 16 2 2 3 4 2" xfId="35063"/>
    <cellStyle name="Input 16 2 2 3 5" xfId="29030"/>
    <cellStyle name="Input 16 2 2 4" xfId="6197"/>
    <cellStyle name="Input 16 2 2 4 2" xfId="13433"/>
    <cellStyle name="Input 16 2 2 4 2 2" xfId="33959"/>
    <cellStyle name="Input 16 2 2 4 3" xfId="30389"/>
    <cellStyle name="Input 16 2 2 5" xfId="8466"/>
    <cellStyle name="Input 16 2 2 5 2" xfId="31509"/>
    <cellStyle name="Input 16 2 2 6" xfId="5620"/>
    <cellStyle name="Input 16 2 2 6 2" xfId="12962"/>
    <cellStyle name="Input 16 2 2 6 2 2" xfId="33694"/>
    <cellStyle name="Input 16 2 2 6 3" xfId="30057"/>
    <cellStyle name="Input 16 2 2 7" xfId="4803"/>
    <cellStyle name="Input 16 2 2 7 2" xfId="29481"/>
    <cellStyle name="Input 16 2 3" xfId="2342"/>
    <cellStyle name="Input 16 2 3 2" xfId="6942"/>
    <cellStyle name="Input 16 2 3 2 2" xfId="14116"/>
    <cellStyle name="Input 16 2 3 2 2 2" xfId="34431"/>
    <cellStyle name="Input 16 2 3 2 3" xfId="30880"/>
    <cellStyle name="Input 16 2 3 3" xfId="9125"/>
    <cellStyle name="Input 16 2 3 3 2" xfId="31969"/>
    <cellStyle name="Input 16 2 3 4" xfId="11143"/>
    <cellStyle name="Input 16 2 3 4 2" xfId="17472"/>
    <cellStyle name="Input 16 2 3 4 2 2" xfId="35717"/>
    <cellStyle name="Input 16 2 3 4 3" xfId="32964"/>
    <cellStyle name="Input 16 2 3 5" xfId="5373"/>
    <cellStyle name="Input 16 2 3 5 2" xfId="29855"/>
    <cellStyle name="Input 16 2 3 6" xfId="28476"/>
    <cellStyle name="Input 16 2 4" xfId="2479"/>
    <cellStyle name="Input 16 2 4 2" xfId="7079"/>
    <cellStyle name="Input 16 2 4 2 2" xfId="14253"/>
    <cellStyle name="Input 16 2 4 2 2 2" xfId="34565"/>
    <cellStyle name="Input 16 2 4 2 3" xfId="31014"/>
    <cellStyle name="Input 16 2 4 3" xfId="9261"/>
    <cellStyle name="Input 16 2 4 3 2" xfId="32103"/>
    <cellStyle name="Input 16 2 4 4" xfId="11221"/>
    <cellStyle name="Input 16 2 4 4 2" xfId="17550"/>
    <cellStyle name="Input 16 2 4 4 2 2" xfId="35793"/>
    <cellStyle name="Input 16 2 4 4 3" xfId="33040"/>
    <cellStyle name="Input 16 2 4 5" xfId="5478"/>
    <cellStyle name="Input 16 2 4 5 2" xfId="29945"/>
    <cellStyle name="Input 16 2 4 6" xfId="28552"/>
    <cellStyle name="Input 16 2 5" xfId="3094"/>
    <cellStyle name="Input 16 2 5 2" xfId="7681"/>
    <cellStyle name="Input 16 2 5 2 2" xfId="14845"/>
    <cellStyle name="Input 16 2 5 2 2 2" xfId="34751"/>
    <cellStyle name="Input 16 2 5 2 3" xfId="31203"/>
    <cellStyle name="Input 16 2 5 3" xfId="9860"/>
    <cellStyle name="Input 16 2 5 3 2" xfId="32291"/>
    <cellStyle name="Input 16 2 5 4" xfId="11797"/>
    <cellStyle name="Input 16 2 5 4 2" xfId="18122"/>
    <cellStyle name="Input 16 2 5 4 2 2" xfId="35960"/>
    <cellStyle name="Input 16 2 5 4 3" xfId="33207"/>
    <cellStyle name="Input 16 2 5 5" xfId="4913"/>
    <cellStyle name="Input 16 2 5 5 2" xfId="29580"/>
    <cellStyle name="Input 16 2 5 6" xfId="28719"/>
    <cellStyle name="Input 16 2 6" xfId="3587"/>
    <cellStyle name="Input 16 2 6 2" xfId="10342"/>
    <cellStyle name="Input 16 2 6 2 2" xfId="32499"/>
    <cellStyle name="Input 16 2 6 3" xfId="12272"/>
    <cellStyle name="Input 16 2 6 3 2" xfId="18595"/>
    <cellStyle name="Input 16 2 6 3 2 2" xfId="36163"/>
    <cellStyle name="Input 16 2 6 3 3" xfId="33410"/>
    <cellStyle name="Input 16 2 6 4" xfId="8163"/>
    <cellStyle name="Input 16 2 6 4 2" xfId="22160"/>
    <cellStyle name="Input 16 2 6 4 2 2" xfId="36727"/>
    <cellStyle name="Input 16 2 6 4 3" xfId="31407"/>
    <cellStyle name="Input 16 2 6 5" xfId="15319"/>
    <cellStyle name="Input 16 2 6 5 2" xfId="34955"/>
    <cellStyle name="Input 16 2 6 6" xfId="28922"/>
    <cellStyle name="Input 16 2 7" xfId="6368"/>
    <cellStyle name="Input 16 2 7 2" xfId="13577"/>
    <cellStyle name="Input 16 2 7 2 2" xfId="34069"/>
    <cellStyle name="Input 16 2 7 3" xfId="30515"/>
    <cellStyle name="Input 16 2 8" xfId="8590"/>
    <cellStyle name="Input 16 2 8 2" xfId="31610"/>
    <cellStyle name="Input 16 2 9" xfId="10714"/>
    <cellStyle name="Input 16 2 9 2" xfId="17046"/>
    <cellStyle name="Input 16 2 9 2 2" xfId="35458"/>
    <cellStyle name="Input 16 2 9 3" xfId="32705"/>
    <cellStyle name="Input 16 3" xfId="1875"/>
    <cellStyle name="Input 16 3 2" xfId="2410"/>
    <cellStyle name="Input 16 3 2 2" xfId="7010"/>
    <cellStyle name="Input 16 3 2 2 2" xfId="14184"/>
    <cellStyle name="Input 16 3 2 2 2 2" xfId="34496"/>
    <cellStyle name="Input 16 3 2 2 3" xfId="30945"/>
    <cellStyle name="Input 16 3 2 3" xfId="9192"/>
    <cellStyle name="Input 16 3 2 3 2" xfId="32034"/>
    <cellStyle name="Input 16 3 3" xfId="4998"/>
    <cellStyle name="Input 16 3 3 2" xfId="29640"/>
    <cellStyle name="Input 16 3 4" xfId="6475"/>
    <cellStyle name="Input 16 3 4 2" xfId="13653"/>
    <cellStyle name="Input 16 3 4 2 2" xfId="34137"/>
    <cellStyle name="Input 16 3 4 3" xfId="30586"/>
    <cellStyle name="Input 16 3 5" xfId="8658"/>
    <cellStyle name="Input 16 3 5 2" xfId="31675"/>
    <cellStyle name="Input 16 3 6" xfId="10772"/>
    <cellStyle name="Input 16 3 6 2" xfId="17104"/>
    <cellStyle name="Input 16 3 6 2 2" xfId="35516"/>
    <cellStyle name="Input 16 3 6 3" xfId="32763"/>
    <cellStyle name="Input 16 4" xfId="1359"/>
    <cellStyle name="Input 16 4 2" xfId="4777"/>
    <cellStyle name="Input 16 4 2 2" xfId="29460"/>
    <cellStyle name="Input 16 4 3" xfId="6149"/>
    <cellStyle name="Input 16 4 3 2" xfId="13387"/>
    <cellStyle name="Input 16 4 3 2 2" xfId="33932"/>
    <cellStyle name="Input 16 4 3 3" xfId="30362"/>
    <cellStyle name="Input 16 4 4" xfId="8421"/>
    <cellStyle name="Input 16 4 4 2" xfId="31483"/>
    <cellStyle name="Input 16 4 5" xfId="6282"/>
    <cellStyle name="Input 16 4 5 2" xfId="13513"/>
    <cellStyle name="Input 16 4 5 2 2" xfId="34019"/>
    <cellStyle name="Input 16 4 5 3" xfId="30453"/>
    <cellStyle name="Input 16 4 6" xfId="4432"/>
    <cellStyle name="Input 16 4 6 2" xfId="20468"/>
    <cellStyle name="Input 16 4 6 2 2" xfId="36382"/>
    <cellStyle name="Input 16 4 6 3" xfId="29267"/>
    <cellStyle name="Input 16 4 7" xfId="4589"/>
    <cellStyle name="Input 16 4 7 2" xfId="29345"/>
    <cellStyle name="Input 16 5" xfId="2151"/>
    <cellStyle name="Input 16 5 2" xfId="6751"/>
    <cellStyle name="Input 16 5 2 2" xfId="13925"/>
    <cellStyle name="Input 16 5 2 2 2" xfId="34299"/>
    <cellStyle name="Input 16 5 2 3" xfId="30748"/>
    <cellStyle name="Input 16 5 3" xfId="8934"/>
    <cellStyle name="Input 16 5 3 2" xfId="31837"/>
    <cellStyle name="Input 16 6" xfId="4750"/>
    <cellStyle name="Input 16 6 2" xfId="29435"/>
    <cellStyle name="Input 16 7" xfId="6111"/>
    <cellStyle name="Input 16 7 2" xfId="13350"/>
    <cellStyle name="Input 16 7 2 2" xfId="33903"/>
    <cellStyle name="Input 16 7 3" xfId="30333"/>
    <cellStyle name="Input 16 8" xfId="5547"/>
    <cellStyle name="Input 16 8 2" xfId="30005"/>
    <cellStyle name="Input 16 9" xfId="5623"/>
    <cellStyle name="Input 16 9 2" xfId="12965"/>
    <cellStyle name="Input 16 9 2 2" xfId="33696"/>
    <cellStyle name="Input 16 9 3" xfId="30059"/>
    <cellStyle name="Input 17" xfId="1322"/>
    <cellStyle name="Input 17 2" xfId="1738"/>
    <cellStyle name="Input 17 2 10" xfId="3937"/>
    <cellStyle name="Input 17 2 10 2" xfId="29097"/>
    <cellStyle name="Input 17 2 2" xfId="2015"/>
    <cellStyle name="Input 17 2 2 2" xfId="3362"/>
    <cellStyle name="Input 17 2 2 2 2" xfId="10117"/>
    <cellStyle name="Input 17 2 2 2 2 2" xfId="32411"/>
    <cellStyle name="Input 17 2 2 2 3" xfId="12047"/>
    <cellStyle name="Input 17 2 2 2 3 2" xfId="18372"/>
    <cellStyle name="Input 17 2 2 2 3 2 2" xfId="36075"/>
    <cellStyle name="Input 17 2 2 2 3 3" xfId="33322"/>
    <cellStyle name="Input 17 2 2 2 4" xfId="7938"/>
    <cellStyle name="Input 17 2 2 2 4 2" xfId="21942"/>
    <cellStyle name="Input 17 2 2 2 4 2 2" xfId="36639"/>
    <cellStyle name="Input 17 2 2 2 4 3" xfId="31319"/>
    <cellStyle name="Input 17 2 2 2 5" xfId="15096"/>
    <cellStyle name="Input 17 2 2 2 5 2" xfId="34867"/>
    <cellStyle name="Input 17 2 2 2 6" xfId="28834"/>
    <cellStyle name="Input 17 2 2 3" xfId="3835"/>
    <cellStyle name="Input 17 2 2 3 2" xfId="10590"/>
    <cellStyle name="Input 17 2 2 3 2 2" xfId="32612"/>
    <cellStyle name="Input 17 2 2 3 3" xfId="12520"/>
    <cellStyle name="Input 17 2 2 3 3 2" xfId="18843"/>
    <cellStyle name="Input 17 2 2 3 3 2 2" xfId="36276"/>
    <cellStyle name="Input 17 2 2 3 3 3" xfId="33523"/>
    <cellStyle name="Input 17 2 2 3 4" xfId="15567"/>
    <cellStyle name="Input 17 2 2 3 4 2" xfId="35068"/>
    <cellStyle name="Input 17 2 2 3 5" xfId="29035"/>
    <cellStyle name="Input 17 2 2 4" xfId="6615"/>
    <cellStyle name="Input 17 2 2 4 2" xfId="13792"/>
    <cellStyle name="Input 17 2 2 4 2 2" xfId="34243"/>
    <cellStyle name="Input 17 2 2 4 3" xfId="30692"/>
    <cellStyle name="Input 17 2 2 5" xfId="8798"/>
    <cellStyle name="Input 17 2 2 5 2" xfId="31781"/>
    <cellStyle name="Input 17 2 2 6" xfId="10912"/>
    <cellStyle name="Input 17 2 2 6 2" xfId="17243"/>
    <cellStyle name="Input 17 2 2 6 2 2" xfId="35622"/>
    <cellStyle name="Input 17 2 2 6 3" xfId="32869"/>
    <cellStyle name="Input 17 2 2 7" xfId="5104"/>
    <cellStyle name="Input 17 2 2 7 2" xfId="29740"/>
    <cellStyle name="Input 17 2 3" xfId="2347"/>
    <cellStyle name="Input 17 2 3 2" xfId="6947"/>
    <cellStyle name="Input 17 2 3 2 2" xfId="14121"/>
    <cellStyle name="Input 17 2 3 2 2 2" xfId="34436"/>
    <cellStyle name="Input 17 2 3 2 3" xfId="30885"/>
    <cellStyle name="Input 17 2 3 3" xfId="9130"/>
    <cellStyle name="Input 17 2 3 3 2" xfId="31974"/>
    <cellStyle name="Input 17 2 3 4" xfId="11148"/>
    <cellStyle name="Input 17 2 3 4 2" xfId="17477"/>
    <cellStyle name="Input 17 2 3 4 2 2" xfId="35722"/>
    <cellStyle name="Input 17 2 3 4 3" xfId="32969"/>
    <cellStyle name="Input 17 2 3 5" xfId="5378"/>
    <cellStyle name="Input 17 2 3 5 2" xfId="29860"/>
    <cellStyle name="Input 17 2 3 6" xfId="28481"/>
    <cellStyle name="Input 17 2 4" xfId="2484"/>
    <cellStyle name="Input 17 2 4 2" xfId="7084"/>
    <cellStyle name="Input 17 2 4 2 2" xfId="14258"/>
    <cellStyle name="Input 17 2 4 2 2 2" xfId="34570"/>
    <cellStyle name="Input 17 2 4 2 3" xfId="31019"/>
    <cellStyle name="Input 17 2 4 3" xfId="9266"/>
    <cellStyle name="Input 17 2 4 3 2" xfId="32108"/>
    <cellStyle name="Input 17 2 4 4" xfId="11226"/>
    <cellStyle name="Input 17 2 4 4 2" xfId="17555"/>
    <cellStyle name="Input 17 2 4 4 2 2" xfId="35798"/>
    <cellStyle name="Input 17 2 4 4 3" xfId="33045"/>
    <cellStyle name="Input 17 2 4 5" xfId="5483"/>
    <cellStyle name="Input 17 2 4 5 2" xfId="29950"/>
    <cellStyle name="Input 17 2 4 6" xfId="28557"/>
    <cellStyle name="Input 17 2 5" xfId="3099"/>
    <cellStyle name="Input 17 2 5 2" xfId="7686"/>
    <cellStyle name="Input 17 2 5 2 2" xfId="14850"/>
    <cellStyle name="Input 17 2 5 2 2 2" xfId="34756"/>
    <cellStyle name="Input 17 2 5 2 3" xfId="31208"/>
    <cellStyle name="Input 17 2 5 3" xfId="9865"/>
    <cellStyle name="Input 17 2 5 3 2" xfId="32296"/>
    <cellStyle name="Input 17 2 5 4" xfId="11802"/>
    <cellStyle name="Input 17 2 5 4 2" xfId="18127"/>
    <cellStyle name="Input 17 2 5 4 2 2" xfId="35965"/>
    <cellStyle name="Input 17 2 5 4 3" xfId="33212"/>
    <cellStyle name="Input 17 2 5 5" xfId="4918"/>
    <cellStyle name="Input 17 2 5 5 2" xfId="29585"/>
    <cellStyle name="Input 17 2 5 6" xfId="28724"/>
    <cellStyle name="Input 17 2 6" xfId="3592"/>
    <cellStyle name="Input 17 2 6 2" xfId="10347"/>
    <cellStyle name="Input 17 2 6 2 2" xfId="32504"/>
    <cellStyle name="Input 17 2 6 3" xfId="12277"/>
    <cellStyle name="Input 17 2 6 3 2" xfId="18600"/>
    <cellStyle name="Input 17 2 6 3 2 2" xfId="36168"/>
    <cellStyle name="Input 17 2 6 3 3" xfId="33415"/>
    <cellStyle name="Input 17 2 6 4" xfId="8168"/>
    <cellStyle name="Input 17 2 6 4 2" xfId="22165"/>
    <cellStyle name="Input 17 2 6 4 2 2" xfId="36732"/>
    <cellStyle name="Input 17 2 6 4 3" xfId="31412"/>
    <cellStyle name="Input 17 2 6 5" xfId="15324"/>
    <cellStyle name="Input 17 2 6 5 2" xfId="34960"/>
    <cellStyle name="Input 17 2 6 6" xfId="28927"/>
    <cellStyle name="Input 17 2 7" xfId="6373"/>
    <cellStyle name="Input 17 2 7 2" xfId="13582"/>
    <cellStyle name="Input 17 2 7 2 2" xfId="34074"/>
    <cellStyle name="Input 17 2 7 3" xfId="30520"/>
    <cellStyle name="Input 17 2 8" xfId="8595"/>
    <cellStyle name="Input 17 2 8 2" xfId="31615"/>
    <cellStyle name="Input 17 2 9" xfId="10719"/>
    <cellStyle name="Input 17 2 9 2" xfId="17051"/>
    <cellStyle name="Input 17 2 9 2 2" xfId="35463"/>
    <cellStyle name="Input 17 2 9 3" xfId="32710"/>
    <cellStyle name="Input 17 3" xfId="1880"/>
    <cellStyle name="Input 17 3 2" xfId="2415"/>
    <cellStyle name="Input 17 3 2 2" xfId="7015"/>
    <cellStyle name="Input 17 3 2 2 2" xfId="14189"/>
    <cellStyle name="Input 17 3 2 2 2 2" xfId="34501"/>
    <cellStyle name="Input 17 3 2 2 3" xfId="30950"/>
    <cellStyle name="Input 17 3 2 3" xfId="9197"/>
    <cellStyle name="Input 17 3 2 3 2" xfId="32039"/>
    <cellStyle name="Input 17 3 3" xfId="5003"/>
    <cellStyle name="Input 17 3 3 2" xfId="29645"/>
    <cellStyle name="Input 17 3 4" xfId="6480"/>
    <cellStyle name="Input 17 3 4 2" xfId="13658"/>
    <cellStyle name="Input 17 3 4 2 2" xfId="34142"/>
    <cellStyle name="Input 17 3 4 3" xfId="30591"/>
    <cellStyle name="Input 17 3 5" xfId="8663"/>
    <cellStyle name="Input 17 3 5 2" xfId="31680"/>
    <cellStyle name="Input 17 3 6" xfId="10777"/>
    <cellStyle name="Input 17 3 6 2" xfId="17109"/>
    <cellStyle name="Input 17 3 6 2 2" xfId="35521"/>
    <cellStyle name="Input 17 3 6 3" xfId="32768"/>
    <cellStyle name="Input 17 4" xfId="1991"/>
    <cellStyle name="Input 17 4 2" xfId="5089"/>
    <cellStyle name="Input 17 4 2 2" xfId="29730"/>
    <cellStyle name="Input 17 4 3" xfId="6591"/>
    <cellStyle name="Input 17 4 3 2" xfId="13769"/>
    <cellStyle name="Input 17 4 3 2 2" xfId="34231"/>
    <cellStyle name="Input 17 4 3 3" xfId="30680"/>
    <cellStyle name="Input 17 4 4" xfId="8774"/>
    <cellStyle name="Input 17 4 4 2" xfId="31769"/>
    <cellStyle name="Input 17 4 5" xfId="10888"/>
    <cellStyle name="Input 17 4 5 2" xfId="17220"/>
    <cellStyle name="Input 17 4 5 2 2" xfId="35610"/>
    <cellStyle name="Input 17 4 5 3" xfId="32857"/>
    <cellStyle name="Input 17 4 6" xfId="4439"/>
    <cellStyle name="Input 17 4 6 2" xfId="20475"/>
    <cellStyle name="Input 17 4 6 2 2" xfId="36388"/>
    <cellStyle name="Input 17 4 6 3" xfId="29273"/>
    <cellStyle name="Input 17 4 7" xfId="4622"/>
    <cellStyle name="Input 17 4 7 2" xfId="29361"/>
    <cellStyle name="Input 17 5" xfId="2157"/>
    <cellStyle name="Input 17 5 2" xfId="6757"/>
    <cellStyle name="Input 17 5 2 2" xfId="13931"/>
    <cellStyle name="Input 17 5 2 2 2" xfId="34304"/>
    <cellStyle name="Input 17 5 2 3" xfId="30753"/>
    <cellStyle name="Input 17 5 3" xfId="8940"/>
    <cellStyle name="Input 17 5 3 2" xfId="31842"/>
    <cellStyle name="Input 17 6" xfId="4756"/>
    <cellStyle name="Input 17 6 2" xfId="29441"/>
    <cellStyle name="Input 17 7" xfId="6119"/>
    <cellStyle name="Input 17 7 2" xfId="13358"/>
    <cellStyle name="Input 17 7 2 2" xfId="33909"/>
    <cellStyle name="Input 17 7 3" xfId="30339"/>
    <cellStyle name="Input 17 8" xfId="6301"/>
    <cellStyle name="Input 17 8 2" xfId="30466"/>
    <cellStyle name="Input 17 9" xfId="8554"/>
    <cellStyle name="Input 17 9 2" xfId="15698"/>
    <cellStyle name="Input 17 9 2 2" xfId="35131"/>
    <cellStyle name="Input 17 9 3" xfId="31577"/>
    <cellStyle name="Input 18" xfId="1488"/>
    <cellStyle name="Input 18 2" xfId="1864"/>
    <cellStyle name="Input 18 2 10" xfId="4117"/>
    <cellStyle name="Input 18 2 10 2" xfId="29181"/>
    <cellStyle name="Input 18 2 2" xfId="1933"/>
    <cellStyle name="Input 18 2 2 2" xfId="3438"/>
    <cellStyle name="Input 18 2 2 2 2" xfId="10193"/>
    <cellStyle name="Input 18 2 2 2 2 2" xfId="32456"/>
    <cellStyle name="Input 18 2 2 2 3" xfId="12123"/>
    <cellStyle name="Input 18 2 2 2 3 2" xfId="18447"/>
    <cellStyle name="Input 18 2 2 2 3 2 2" xfId="36120"/>
    <cellStyle name="Input 18 2 2 2 3 3" xfId="33367"/>
    <cellStyle name="Input 18 2 2 2 4" xfId="8014"/>
    <cellStyle name="Input 18 2 2 2 4 2" xfId="22017"/>
    <cellStyle name="Input 18 2 2 2 4 2 2" xfId="36684"/>
    <cellStyle name="Input 18 2 2 2 4 3" xfId="31364"/>
    <cellStyle name="Input 18 2 2 2 5" xfId="15171"/>
    <cellStyle name="Input 18 2 2 2 5 2" xfId="34912"/>
    <cellStyle name="Input 18 2 2 2 6" xfId="28879"/>
    <cellStyle name="Input 18 2 2 3" xfId="3911"/>
    <cellStyle name="Input 18 2 2 3 2" xfId="10666"/>
    <cellStyle name="Input 18 2 2 3 2 2" xfId="32657"/>
    <cellStyle name="Input 18 2 2 3 3" xfId="12596"/>
    <cellStyle name="Input 18 2 2 3 3 2" xfId="18918"/>
    <cellStyle name="Input 18 2 2 3 3 2 2" xfId="36321"/>
    <cellStyle name="Input 18 2 2 3 3 3" xfId="33568"/>
    <cellStyle name="Input 18 2 2 3 4" xfId="15642"/>
    <cellStyle name="Input 18 2 2 3 4 2" xfId="35113"/>
    <cellStyle name="Input 18 2 2 3 5" xfId="29080"/>
    <cellStyle name="Input 18 2 2 4" xfId="6533"/>
    <cellStyle name="Input 18 2 2 4 2" xfId="13711"/>
    <cellStyle name="Input 18 2 2 4 2 2" xfId="34193"/>
    <cellStyle name="Input 18 2 2 4 3" xfId="30642"/>
    <cellStyle name="Input 18 2 2 5" xfId="8716"/>
    <cellStyle name="Input 18 2 2 5 2" xfId="31731"/>
    <cellStyle name="Input 18 2 2 6" xfId="10830"/>
    <cellStyle name="Input 18 2 2 6 2" xfId="17162"/>
    <cellStyle name="Input 18 2 2 6 2 2" xfId="35572"/>
    <cellStyle name="Input 18 2 2 6 3" xfId="32819"/>
    <cellStyle name="Input 18 2 2 7" xfId="5054"/>
    <cellStyle name="Input 18 2 2 7 2" xfId="29696"/>
    <cellStyle name="Input 18 2 3" xfId="2399"/>
    <cellStyle name="Input 18 2 3 2" xfId="6999"/>
    <cellStyle name="Input 18 2 3 2 2" xfId="14173"/>
    <cellStyle name="Input 18 2 3 2 2 2" xfId="34485"/>
    <cellStyle name="Input 18 2 3 2 3" xfId="30934"/>
    <cellStyle name="Input 18 2 3 3" xfId="9181"/>
    <cellStyle name="Input 18 2 3 3 2" xfId="32023"/>
    <cellStyle name="Input 18 2 3 4" xfId="11196"/>
    <cellStyle name="Input 18 2 3 4 2" xfId="17525"/>
    <cellStyle name="Input 18 2 3 4 2 2" xfId="35768"/>
    <cellStyle name="Input 18 2 3 4 3" xfId="33015"/>
    <cellStyle name="Input 18 2 3 5" xfId="5429"/>
    <cellStyle name="Input 18 2 3 5 2" xfId="29908"/>
    <cellStyle name="Input 18 2 3 6" xfId="28527"/>
    <cellStyle name="Input 18 2 4" xfId="2529"/>
    <cellStyle name="Input 18 2 4 2" xfId="7129"/>
    <cellStyle name="Input 18 2 4 2 2" xfId="14303"/>
    <cellStyle name="Input 18 2 4 2 2 2" xfId="34615"/>
    <cellStyle name="Input 18 2 4 2 3" xfId="31064"/>
    <cellStyle name="Input 18 2 4 3" xfId="9311"/>
    <cellStyle name="Input 18 2 4 3 2" xfId="32153"/>
    <cellStyle name="Input 18 2 4 4" xfId="11271"/>
    <cellStyle name="Input 18 2 4 4 2" xfId="17600"/>
    <cellStyle name="Input 18 2 4 4 2 2" xfId="35843"/>
    <cellStyle name="Input 18 2 4 4 3" xfId="33090"/>
    <cellStyle name="Input 18 2 4 5" xfId="5528"/>
    <cellStyle name="Input 18 2 4 5 2" xfId="29995"/>
    <cellStyle name="Input 18 2 4 6" xfId="28602"/>
    <cellStyle name="Input 18 2 5" xfId="3191"/>
    <cellStyle name="Input 18 2 5 2" xfId="7767"/>
    <cellStyle name="Input 18 2 5 2 2" xfId="14925"/>
    <cellStyle name="Input 18 2 5 2 2 2" xfId="34801"/>
    <cellStyle name="Input 18 2 5 2 3" xfId="31253"/>
    <cellStyle name="Input 18 2 5 3" xfId="9946"/>
    <cellStyle name="Input 18 2 5 3 2" xfId="32345"/>
    <cellStyle name="Input 18 2 5 4" xfId="11877"/>
    <cellStyle name="Input 18 2 5 4 2" xfId="18202"/>
    <cellStyle name="Input 18 2 5 4 2 2" xfId="36010"/>
    <cellStyle name="Input 18 2 5 4 3" xfId="33257"/>
    <cellStyle name="Input 18 2 5 5" xfId="4987"/>
    <cellStyle name="Input 18 2 5 5 2" xfId="29629"/>
    <cellStyle name="Input 18 2 5 6" xfId="28769"/>
    <cellStyle name="Input 18 2 6" xfId="3665"/>
    <cellStyle name="Input 18 2 6 2" xfId="10420"/>
    <cellStyle name="Input 18 2 6 2 2" xfId="32547"/>
    <cellStyle name="Input 18 2 6 3" xfId="12350"/>
    <cellStyle name="Input 18 2 6 3 2" xfId="18673"/>
    <cellStyle name="Input 18 2 6 3 2 2" xfId="36211"/>
    <cellStyle name="Input 18 2 6 3 3" xfId="33458"/>
    <cellStyle name="Input 18 2 6 4" xfId="8241"/>
    <cellStyle name="Input 18 2 6 4 2" xfId="22238"/>
    <cellStyle name="Input 18 2 6 4 2 2" xfId="36775"/>
    <cellStyle name="Input 18 2 6 4 3" xfId="31455"/>
    <cellStyle name="Input 18 2 6 5" xfId="15397"/>
    <cellStyle name="Input 18 2 6 5 2" xfId="35003"/>
    <cellStyle name="Input 18 2 6 6" xfId="28970"/>
    <cellStyle name="Input 18 2 7" xfId="6464"/>
    <cellStyle name="Input 18 2 7 2" xfId="13642"/>
    <cellStyle name="Input 18 2 7 2 2" xfId="34126"/>
    <cellStyle name="Input 18 2 7 3" xfId="30575"/>
    <cellStyle name="Input 18 2 8" xfId="8647"/>
    <cellStyle name="Input 18 2 8 2" xfId="31664"/>
    <cellStyle name="Input 18 2 9" xfId="10761"/>
    <cellStyle name="Input 18 2 9 2" xfId="17093"/>
    <cellStyle name="Input 18 2 9 2 2" xfId="35505"/>
    <cellStyle name="Input 18 2 9 3" xfId="32752"/>
    <cellStyle name="Input 18 3" xfId="1919"/>
    <cellStyle name="Input 18 3 2" xfId="2454"/>
    <cellStyle name="Input 18 3 2 2" xfId="7054"/>
    <cellStyle name="Input 18 3 2 2 2" xfId="14228"/>
    <cellStyle name="Input 18 3 2 2 2 2" xfId="34540"/>
    <cellStyle name="Input 18 3 2 2 3" xfId="30989"/>
    <cellStyle name="Input 18 3 2 3" xfId="9236"/>
    <cellStyle name="Input 18 3 2 3 2" xfId="32078"/>
    <cellStyle name="Input 18 3 3" xfId="5042"/>
    <cellStyle name="Input 18 3 3 2" xfId="29684"/>
    <cellStyle name="Input 18 3 4" xfId="6519"/>
    <cellStyle name="Input 18 3 4 2" xfId="13697"/>
    <cellStyle name="Input 18 3 4 2 2" xfId="34181"/>
    <cellStyle name="Input 18 3 4 3" xfId="30630"/>
    <cellStyle name="Input 18 3 5" xfId="8702"/>
    <cellStyle name="Input 18 3 5 2" xfId="31719"/>
    <cellStyle name="Input 18 3 6" xfId="10816"/>
    <cellStyle name="Input 18 3 6 2" xfId="17148"/>
    <cellStyle name="Input 18 3 6 2 2" xfId="35560"/>
    <cellStyle name="Input 18 3 6 3" xfId="32807"/>
    <cellStyle name="Input 18 4" xfId="921"/>
    <cellStyle name="Input 18 4 2" xfId="4709"/>
    <cellStyle name="Input 18 4 2 2" xfId="29405"/>
    <cellStyle name="Input 18 4 3" xfId="5964"/>
    <cellStyle name="Input 18 4 3 2" xfId="13225"/>
    <cellStyle name="Input 18 4 3 2 2" xfId="33827"/>
    <cellStyle name="Input 18 4 3 3" xfId="30239"/>
    <cellStyle name="Input 18 4 4" xfId="5689"/>
    <cellStyle name="Input 18 4 4 2" xfId="30094"/>
    <cellStyle name="Input 18 4 5" xfId="6431"/>
    <cellStyle name="Input 18 4 5 2" xfId="13611"/>
    <cellStyle name="Input 18 4 5 2 2" xfId="34098"/>
    <cellStyle name="Input 18 4 5 3" xfId="30547"/>
    <cellStyle name="Input 18 4 6" xfId="4550"/>
    <cellStyle name="Input 18 4 6 2" xfId="20558"/>
    <cellStyle name="Input 18 4 6 2 2" xfId="36441"/>
    <cellStyle name="Input 18 4 6 3" xfId="29326"/>
    <cellStyle name="Input 18 4 7" xfId="8394"/>
    <cellStyle name="Input 18 4 7 2" xfId="31467"/>
    <cellStyle name="Input 18 5" xfId="2252"/>
    <cellStyle name="Input 18 5 2" xfId="6852"/>
    <cellStyle name="Input 18 5 2 2" xfId="14026"/>
    <cellStyle name="Input 18 5 2 2 2" xfId="34375"/>
    <cellStyle name="Input 18 5 2 3" xfId="30824"/>
    <cellStyle name="Input 18 5 3" xfId="9035"/>
    <cellStyle name="Input 18 5 3 2" xfId="31913"/>
    <cellStyle name="Input 18 6" xfId="4838"/>
    <cellStyle name="Input 18 6 2" xfId="29514"/>
    <cellStyle name="Input 18 7" xfId="6259"/>
    <cellStyle name="Input 18 7 2" xfId="13491"/>
    <cellStyle name="Input 18 7 2 2" xfId="34001"/>
    <cellStyle name="Input 18 7 3" xfId="30434"/>
    <cellStyle name="Input 18 8" xfId="8528"/>
    <cellStyle name="Input 18 8 2" xfId="31552"/>
    <cellStyle name="Input 18 9" xfId="6277"/>
    <cellStyle name="Input 18 9 2" xfId="13508"/>
    <cellStyle name="Input 18 9 2 2" xfId="34018"/>
    <cellStyle name="Input 18 9 3" xfId="30452"/>
    <cellStyle name="Input 19" xfId="1512"/>
    <cellStyle name="Input 19 10" xfId="4584"/>
    <cellStyle name="Input 19 10 2" xfId="29342"/>
    <cellStyle name="Input 19 2" xfId="877"/>
    <cellStyle name="Input 19 2 2" xfId="3199"/>
    <cellStyle name="Input 19 2 2 2" xfId="9954"/>
    <cellStyle name="Input 19 2 2 2 2" xfId="32353"/>
    <cellStyle name="Input 19 2 2 3" xfId="11884"/>
    <cellStyle name="Input 19 2 2 3 2" xfId="18209"/>
    <cellStyle name="Input 19 2 2 3 2 2" xfId="36017"/>
    <cellStyle name="Input 19 2 2 3 3" xfId="33264"/>
    <cellStyle name="Input 19 2 2 4" xfId="7775"/>
    <cellStyle name="Input 19 2 2 4 2" xfId="21779"/>
    <cellStyle name="Input 19 2 2 4 2 2" xfId="36581"/>
    <cellStyle name="Input 19 2 2 4 3" xfId="31261"/>
    <cellStyle name="Input 19 2 2 5" xfId="14933"/>
    <cellStyle name="Input 19 2 2 5 2" xfId="34809"/>
    <cellStyle name="Input 19 2 2 6" xfId="28776"/>
    <cellStyle name="Input 19 2 3" xfId="3672"/>
    <cellStyle name="Input 19 2 3 2" xfId="10427"/>
    <cellStyle name="Input 19 2 3 2 2" xfId="32554"/>
    <cellStyle name="Input 19 2 3 3" xfId="12357"/>
    <cellStyle name="Input 19 2 3 3 2" xfId="18680"/>
    <cellStyle name="Input 19 2 3 3 2 2" xfId="36218"/>
    <cellStyle name="Input 19 2 3 3 3" xfId="33465"/>
    <cellStyle name="Input 19 2 3 4" xfId="15404"/>
    <cellStyle name="Input 19 2 3 4 2" xfId="35010"/>
    <cellStyle name="Input 19 2 3 5" xfId="28977"/>
    <cellStyle name="Input 19 2 4" xfId="5922"/>
    <cellStyle name="Input 19 2 4 2" xfId="13183"/>
    <cellStyle name="Input 19 2 4 2 2" xfId="33802"/>
    <cellStyle name="Input 19 2 4 3" xfId="30214"/>
    <cellStyle name="Input 19 2 5" xfId="5650"/>
    <cellStyle name="Input 19 2 5 2" xfId="30072"/>
    <cellStyle name="Input 19 2 6" xfId="5744"/>
    <cellStyle name="Input 19 2 6 2" xfId="13035"/>
    <cellStyle name="Input 19 2 6 2 2" xfId="33728"/>
    <cellStyle name="Input 19 2 6 3" xfId="30116"/>
    <cellStyle name="Input 19 2 7" xfId="4688"/>
    <cellStyle name="Input 19 2 7 2" xfId="29385"/>
    <cellStyle name="Input 19 3" xfId="2266"/>
    <cellStyle name="Input 19 3 2" xfId="6866"/>
    <cellStyle name="Input 19 3 2 2" xfId="14040"/>
    <cellStyle name="Input 19 3 2 2 2" xfId="34387"/>
    <cellStyle name="Input 19 3 2 3" xfId="30836"/>
    <cellStyle name="Input 19 3 3" xfId="9049"/>
    <cellStyle name="Input 19 3 3 2" xfId="31925"/>
    <cellStyle name="Input 19 3 4" xfId="11078"/>
    <cellStyle name="Input 19 3 4 2" xfId="17407"/>
    <cellStyle name="Input 19 3 4 2 2" xfId="35684"/>
    <cellStyle name="Input 19 3 4 3" xfId="32931"/>
    <cellStyle name="Input 19 3 5" xfId="5306"/>
    <cellStyle name="Input 19 3 5 2" xfId="29821"/>
    <cellStyle name="Input 19 3 6" xfId="28443"/>
    <cellStyle name="Input 19 4" xfId="2215"/>
    <cellStyle name="Input 19 4 2" xfId="6815"/>
    <cellStyle name="Input 19 4 2 2" xfId="13989"/>
    <cellStyle name="Input 19 4 2 2 2" xfId="34349"/>
    <cellStyle name="Input 19 4 2 3" xfId="30798"/>
    <cellStyle name="Input 19 4 3" xfId="8998"/>
    <cellStyle name="Input 19 4 3 2" xfId="31887"/>
    <cellStyle name="Input 19 4 4" xfId="11059"/>
    <cellStyle name="Input 19 4 4 2" xfId="17388"/>
    <cellStyle name="Input 19 4 4 2 2" xfId="35678"/>
    <cellStyle name="Input 19 4 4 3" xfId="32925"/>
    <cellStyle name="Input 19 4 5" xfId="5271"/>
    <cellStyle name="Input 19 4 5 2" xfId="29806"/>
    <cellStyle name="Input 19 4 6" xfId="28438"/>
    <cellStyle name="Input 19 5" xfId="2971"/>
    <cellStyle name="Input 19 5 2" xfId="7558"/>
    <cellStyle name="Input 19 5 2 2" xfId="14723"/>
    <cellStyle name="Input 19 5 2 2 2" xfId="34700"/>
    <cellStyle name="Input 19 5 2 3" xfId="31152"/>
    <cellStyle name="Input 19 5 3" xfId="9737"/>
    <cellStyle name="Input 19 5 3 2" xfId="32240"/>
    <cellStyle name="Input 19 5 4" xfId="11674"/>
    <cellStyle name="Input 19 5 4 2" xfId="18000"/>
    <cellStyle name="Input 19 5 4 2 2" xfId="35909"/>
    <cellStyle name="Input 19 5 4 3" xfId="33156"/>
    <cellStyle name="Input 19 5 5" xfId="4849"/>
    <cellStyle name="Input 19 5 5 2" xfId="29525"/>
    <cellStyle name="Input 19 5 6" xfId="28668"/>
    <cellStyle name="Input 19 6" xfId="3486"/>
    <cellStyle name="Input 19 6 2" xfId="10241"/>
    <cellStyle name="Input 19 6 2 2" xfId="32467"/>
    <cellStyle name="Input 19 6 3" xfId="12171"/>
    <cellStyle name="Input 19 6 3 2" xfId="18494"/>
    <cellStyle name="Input 19 6 3 2 2" xfId="36131"/>
    <cellStyle name="Input 19 6 3 3" xfId="33378"/>
    <cellStyle name="Input 19 6 4" xfId="8062"/>
    <cellStyle name="Input 19 6 4 2" xfId="22059"/>
    <cellStyle name="Input 19 6 4 2 2" xfId="36695"/>
    <cellStyle name="Input 19 6 4 3" xfId="31375"/>
    <cellStyle name="Input 19 6 5" xfId="15218"/>
    <cellStyle name="Input 19 6 5 2" xfId="34923"/>
    <cellStyle name="Input 19 6 6" xfId="28890"/>
    <cellStyle name="Input 19 7" xfId="6272"/>
    <cellStyle name="Input 19 7 2" xfId="13503"/>
    <cellStyle name="Input 19 7 2 2" xfId="34013"/>
    <cellStyle name="Input 19 7 3" xfId="30447"/>
    <cellStyle name="Input 19 8" xfId="8542"/>
    <cellStyle name="Input 19 8 2" xfId="31566"/>
    <cellStyle name="Input 19 9" xfId="10677"/>
    <cellStyle name="Input 19 9 2" xfId="17009"/>
    <cellStyle name="Input 19 9 2 2" xfId="35421"/>
    <cellStyle name="Input 19 9 3" xfId="32668"/>
    <cellStyle name="Input 2" xfId="198"/>
    <cellStyle name="Input 2 10" xfId="2044"/>
    <cellStyle name="Input 2 10 2" xfId="6644"/>
    <cellStyle name="Input 2 10 2 2" xfId="13821"/>
    <cellStyle name="Input 2 10 2 2 2" xfId="34264"/>
    <cellStyle name="Input 2 10 2 3" xfId="30713"/>
    <cellStyle name="Input 2 10 3" xfId="8827"/>
    <cellStyle name="Input 2 10 3 2" xfId="31802"/>
    <cellStyle name="Input 2 11" xfId="5626"/>
    <cellStyle name="Input 2 11 2" xfId="12968"/>
    <cellStyle name="Input 2 11 2 2" xfId="33699"/>
    <cellStyle name="Input 2 11 3" xfId="30062"/>
    <cellStyle name="Input 2 12" xfId="5817"/>
    <cellStyle name="Input 2 12 2" xfId="30165"/>
    <cellStyle name="Input 2 2" xfId="474"/>
    <cellStyle name="Input 2 2 2" xfId="1343"/>
    <cellStyle name="Input 2 2 2 2" xfId="1757"/>
    <cellStyle name="Input 2 2 2 2 10" xfId="4080"/>
    <cellStyle name="Input 2 2 2 2 10 2" xfId="29157"/>
    <cellStyle name="Input 2 2 2 2 2" xfId="1995"/>
    <cellStyle name="Input 2 2 2 2 2 2" xfId="3376"/>
    <cellStyle name="Input 2 2 2 2 2 2 2" xfId="10131"/>
    <cellStyle name="Input 2 2 2 2 2 2 2 2" xfId="32418"/>
    <cellStyle name="Input 2 2 2 2 2 2 3" xfId="12061"/>
    <cellStyle name="Input 2 2 2 2 2 2 3 2" xfId="18386"/>
    <cellStyle name="Input 2 2 2 2 2 2 3 2 2" xfId="36082"/>
    <cellStyle name="Input 2 2 2 2 2 2 3 3" xfId="33329"/>
    <cellStyle name="Input 2 2 2 2 2 2 4" xfId="7952"/>
    <cellStyle name="Input 2 2 2 2 2 2 4 2" xfId="21956"/>
    <cellStyle name="Input 2 2 2 2 2 2 4 2 2" xfId="36646"/>
    <cellStyle name="Input 2 2 2 2 2 2 4 3" xfId="31326"/>
    <cellStyle name="Input 2 2 2 2 2 2 5" xfId="15110"/>
    <cellStyle name="Input 2 2 2 2 2 2 5 2" xfId="34874"/>
    <cellStyle name="Input 2 2 2 2 2 2 6" xfId="28841"/>
    <cellStyle name="Input 2 2 2 2 2 3" xfId="3849"/>
    <cellStyle name="Input 2 2 2 2 2 3 2" xfId="10604"/>
    <cellStyle name="Input 2 2 2 2 2 3 2 2" xfId="32619"/>
    <cellStyle name="Input 2 2 2 2 2 3 3" xfId="12534"/>
    <cellStyle name="Input 2 2 2 2 2 3 3 2" xfId="18857"/>
    <cellStyle name="Input 2 2 2 2 2 3 3 2 2" xfId="36283"/>
    <cellStyle name="Input 2 2 2 2 2 3 3 3" xfId="33530"/>
    <cellStyle name="Input 2 2 2 2 2 3 4" xfId="15581"/>
    <cellStyle name="Input 2 2 2 2 2 3 4 2" xfId="35075"/>
    <cellStyle name="Input 2 2 2 2 2 3 5" xfId="29042"/>
    <cellStyle name="Input 2 2 2 2 2 4" xfId="6595"/>
    <cellStyle name="Input 2 2 2 2 2 4 2" xfId="13773"/>
    <cellStyle name="Input 2 2 2 2 2 4 2 2" xfId="34233"/>
    <cellStyle name="Input 2 2 2 2 2 4 3" xfId="30682"/>
    <cellStyle name="Input 2 2 2 2 2 5" xfId="8778"/>
    <cellStyle name="Input 2 2 2 2 2 5 2" xfId="31771"/>
    <cellStyle name="Input 2 2 2 2 2 6" xfId="10892"/>
    <cellStyle name="Input 2 2 2 2 2 6 2" xfId="17224"/>
    <cellStyle name="Input 2 2 2 2 2 6 2 2" xfId="35612"/>
    <cellStyle name="Input 2 2 2 2 2 6 3" xfId="32859"/>
    <cellStyle name="Input 2 2 2 2 2 7" xfId="5093"/>
    <cellStyle name="Input 2 2 2 2 2 7 2" xfId="29732"/>
    <cellStyle name="Input 2 2 2 2 3" xfId="2354"/>
    <cellStyle name="Input 2 2 2 2 3 2" xfId="6954"/>
    <cellStyle name="Input 2 2 2 2 3 2 2" xfId="14128"/>
    <cellStyle name="Input 2 2 2 2 3 2 2 2" xfId="34442"/>
    <cellStyle name="Input 2 2 2 2 3 2 3" xfId="30891"/>
    <cellStyle name="Input 2 2 2 2 3 3" xfId="9137"/>
    <cellStyle name="Input 2 2 2 2 3 3 2" xfId="31980"/>
    <cellStyle name="Input 2 2 2 2 3 4" xfId="11155"/>
    <cellStyle name="Input 2 2 2 2 3 4 2" xfId="17484"/>
    <cellStyle name="Input 2 2 2 2 3 4 2 2" xfId="35728"/>
    <cellStyle name="Input 2 2 2 2 3 4 3" xfId="32975"/>
    <cellStyle name="Input 2 2 2 2 3 5" xfId="5385"/>
    <cellStyle name="Input 2 2 2 2 3 5 2" xfId="29866"/>
    <cellStyle name="Input 2 2 2 2 3 6" xfId="28487"/>
    <cellStyle name="Input 2 2 2 2 4" xfId="2491"/>
    <cellStyle name="Input 2 2 2 2 4 2" xfId="7091"/>
    <cellStyle name="Input 2 2 2 2 4 2 2" xfId="14265"/>
    <cellStyle name="Input 2 2 2 2 4 2 2 2" xfId="34577"/>
    <cellStyle name="Input 2 2 2 2 4 2 3" xfId="31026"/>
    <cellStyle name="Input 2 2 2 2 4 3" xfId="9273"/>
    <cellStyle name="Input 2 2 2 2 4 3 2" xfId="32115"/>
    <cellStyle name="Input 2 2 2 2 4 4" xfId="11233"/>
    <cellStyle name="Input 2 2 2 2 4 4 2" xfId="17562"/>
    <cellStyle name="Input 2 2 2 2 4 4 2 2" xfId="35805"/>
    <cellStyle name="Input 2 2 2 2 4 4 3" xfId="33052"/>
    <cellStyle name="Input 2 2 2 2 4 5" xfId="5490"/>
    <cellStyle name="Input 2 2 2 2 4 5 2" xfId="29957"/>
    <cellStyle name="Input 2 2 2 2 4 6" xfId="28564"/>
    <cellStyle name="Input 2 2 2 2 5" xfId="3116"/>
    <cellStyle name="Input 2 2 2 2 5 2" xfId="7701"/>
    <cellStyle name="Input 2 2 2 2 5 2 2" xfId="14864"/>
    <cellStyle name="Input 2 2 2 2 5 2 2 2" xfId="34763"/>
    <cellStyle name="Input 2 2 2 2 5 2 3" xfId="31215"/>
    <cellStyle name="Input 2 2 2 2 5 3" xfId="9879"/>
    <cellStyle name="Input 2 2 2 2 5 3 2" xfId="32303"/>
    <cellStyle name="Input 2 2 2 2 5 4" xfId="11816"/>
    <cellStyle name="Input 2 2 2 2 5 4 2" xfId="18141"/>
    <cellStyle name="Input 2 2 2 2 5 4 2 2" xfId="35972"/>
    <cellStyle name="Input 2 2 2 2 5 4 3" xfId="33219"/>
    <cellStyle name="Input 2 2 2 2 5 5" xfId="4926"/>
    <cellStyle name="Input 2 2 2 2 5 5 2" xfId="29592"/>
    <cellStyle name="Input 2 2 2 2 5 6" xfId="28731"/>
    <cellStyle name="Input 2 2 2 2 6" xfId="3605"/>
    <cellStyle name="Input 2 2 2 2 6 2" xfId="10360"/>
    <cellStyle name="Input 2 2 2 2 6 2 2" xfId="32510"/>
    <cellStyle name="Input 2 2 2 2 6 3" xfId="12290"/>
    <cellStyle name="Input 2 2 2 2 6 3 2" xfId="18613"/>
    <cellStyle name="Input 2 2 2 2 6 3 2 2" xfId="36174"/>
    <cellStyle name="Input 2 2 2 2 6 3 3" xfId="33421"/>
    <cellStyle name="Input 2 2 2 2 6 4" xfId="8181"/>
    <cellStyle name="Input 2 2 2 2 6 4 2" xfId="22178"/>
    <cellStyle name="Input 2 2 2 2 6 4 2 2" xfId="36738"/>
    <cellStyle name="Input 2 2 2 2 6 4 3" xfId="31418"/>
    <cellStyle name="Input 2 2 2 2 6 5" xfId="15337"/>
    <cellStyle name="Input 2 2 2 2 6 5 2" xfId="34966"/>
    <cellStyle name="Input 2 2 2 2 6 6" xfId="28933"/>
    <cellStyle name="Input 2 2 2 2 7" xfId="6383"/>
    <cellStyle name="Input 2 2 2 2 7 2" xfId="13589"/>
    <cellStyle name="Input 2 2 2 2 7 2 2" xfId="34081"/>
    <cellStyle name="Input 2 2 2 2 7 3" xfId="30528"/>
    <cellStyle name="Input 2 2 2 2 8" xfId="8601"/>
    <cellStyle name="Input 2 2 2 2 8 2" xfId="31621"/>
    <cellStyle name="Input 2 2 2 2 9" xfId="10725"/>
    <cellStyle name="Input 2 2 2 2 9 2" xfId="17057"/>
    <cellStyle name="Input 2 2 2 2 9 2 2" xfId="35469"/>
    <cellStyle name="Input 2 2 2 2 9 3" xfId="32716"/>
    <cellStyle name="Input 2 2 2 3" xfId="1886"/>
    <cellStyle name="Input 2 2 2 3 2" xfId="2421"/>
    <cellStyle name="Input 2 2 2 3 2 2" xfId="7021"/>
    <cellStyle name="Input 2 2 2 3 2 2 2" xfId="14195"/>
    <cellStyle name="Input 2 2 2 3 2 2 2 2" xfId="34507"/>
    <cellStyle name="Input 2 2 2 3 2 2 3" xfId="30956"/>
    <cellStyle name="Input 2 2 2 3 2 3" xfId="9203"/>
    <cellStyle name="Input 2 2 2 3 2 3 2" xfId="32045"/>
    <cellStyle name="Input 2 2 2 3 3" xfId="5009"/>
    <cellStyle name="Input 2 2 2 3 3 2" xfId="29651"/>
    <cellStyle name="Input 2 2 2 3 4" xfId="6486"/>
    <cellStyle name="Input 2 2 2 3 4 2" xfId="13664"/>
    <cellStyle name="Input 2 2 2 3 4 2 2" xfId="34148"/>
    <cellStyle name="Input 2 2 2 3 4 3" xfId="30597"/>
    <cellStyle name="Input 2 2 2 3 5" xfId="8669"/>
    <cellStyle name="Input 2 2 2 3 5 2" xfId="31686"/>
    <cellStyle name="Input 2 2 2 3 6" xfId="10783"/>
    <cellStyle name="Input 2 2 2 3 6 2" xfId="17115"/>
    <cellStyle name="Input 2 2 2 3 6 2 2" xfId="35527"/>
    <cellStyle name="Input 2 2 2 3 6 3" xfId="32774"/>
    <cellStyle name="Input 2 2 2 4" xfId="1990"/>
    <cellStyle name="Input 2 2 2 4 2" xfId="5088"/>
    <cellStyle name="Input 2 2 2 4 2 2" xfId="29729"/>
    <cellStyle name="Input 2 2 2 4 3" xfId="6590"/>
    <cellStyle name="Input 2 2 2 4 3 2" xfId="13768"/>
    <cellStyle name="Input 2 2 2 4 3 2 2" xfId="34230"/>
    <cellStyle name="Input 2 2 2 4 3 3" xfId="30679"/>
    <cellStyle name="Input 2 2 2 4 4" xfId="8773"/>
    <cellStyle name="Input 2 2 2 4 4 2" xfId="31768"/>
    <cellStyle name="Input 2 2 2 4 5" xfId="10887"/>
    <cellStyle name="Input 2 2 2 4 5 2" xfId="17219"/>
    <cellStyle name="Input 2 2 2 4 5 2 2" xfId="35609"/>
    <cellStyle name="Input 2 2 2 4 5 3" xfId="32856"/>
    <cellStyle name="Input 2 2 2 4 6" xfId="4458"/>
    <cellStyle name="Input 2 2 2 4 6 2" xfId="20491"/>
    <cellStyle name="Input 2 2 2 4 6 2 2" xfId="36397"/>
    <cellStyle name="Input 2 2 2 4 6 3" xfId="29283"/>
    <cellStyle name="Input 2 2 2 4 7" xfId="4062"/>
    <cellStyle name="Input 2 2 2 4 7 2" xfId="29145"/>
    <cellStyle name="Input 2 2 2 5" xfId="2171"/>
    <cellStyle name="Input 2 2 2 5 2" xfId="6771"/>
    <cellStyle name="Input 2 2 2 5 2 2" xfId="13945"/>
    <cellStyle name="Input 2 2 2 5 2 2 2" xfId="34312"/>
    <cellStyle name="Input 2 2 2 5 2 3" xfId="30761"/>
    <cellStyle name="Input 2 2 2 5 3" xfId="8954"/>
    <cellStyle name="Input 2 2 2 5 3 2" xfId="31850"/>
    <cellStyle name="Input 2 2 2 6" xfId="4769"/>
    <cellStyle name="Input 2 2 2 6 2" xfId="29452"/>
    <cellStyle name="Input 2 2 2 7" xfId="6135"/>
    <cellStyle name="Input 2 2 2 7 2" xfId="13373"/>
    <cellStyle name="Input 2 2 2 7 2 2" xfId="33921"/>
    <cellStyle name="Input 2 2 2 7 3" xfId="30351"/>
    <cellStyle name="Input 2 2 2 8" xfId="5774"/>
    <cellStyle name="Input 2 2 2 8 2" xfId="30136"/>
    <cellStyle name="Input 2 2 2 9" xfId="5704"/>
    <cellStyle name="Input 2 2 2 9 2" xfId="13020"/>
    <cellStyle name="Input 2 2 2 9 2 2" xfId="33719"/>
    <cellStyle name="Input 2 2 2 9 3" xfId="30104"/>
    <cellStyle name="Input 2 2 3" xfId="1473"/>
    <cellStyle name="Input 2 2 3 2" xfId="1849"/>
    <cellStyle name="Input 2 2 3 2 10" xfId="4025"/>
    <cellStyle name="Input 2 2 3 2 10 2" xfId="29128"/>
    <cellStyle name="Input 2 2 3 2 2" xfId="1960"/>
    <cellStyle name="Input 2 2 3 2 2 2" xfId="3423"/>
    <cellStyle name="Input 2 2 3 2 2 2 2" xfId="10178"/>
    <cellStyle name="Input 2 2 3 2 2 2 2 2" xfId="32441"/>
    <cellStyle name="Input 2 2 3 2 2 2 3" xfId="12108"/>
    <cellStyle name="Input 2 2 3 2 2 2 3 2" xfId="18432"/>
    <cellStyle name="Input 2 2 3 2 2 2 3 2 2" xfId="36105"/>
    <cellStyle name="Input 2 2 3 2 2 2 3 3" xfId="33352"/>
    <cellStyle name="Input 2 2 3 2 2 2 4" xfId="7999"/>
    <cellStyle name="Input 2 2 3 2 2 2 4 2" xfId="22002"/>
    <cellStyle name="Input 2 2 3 2 2 2 4 2 2" xfId="36669"/>
    <cellStyle name="Input 2 2 3 2 2 2 4 3" xfId="31349"/>
    <cellStyle name="Input 2 2 3 2 2 2 5" xfId="15156"/>
    <cellStyle name="Input 2 2 3 2 2 2 5 2" xfId="34897"/>
    <cellStyle name="Input 2 2 3 2 2 2 6" xfId="28864"/>
    <cellStyle name="Input 2 2 3 2 2 3" xfId="3896"/>
    <cellStyle name="Input 2 2 3 2 2 3 2" xfId="10651"/>
    <cellStyle name="Input 2 2 3 2 2 3 2 2" xfId="32642"/>
    <cellStyle name="Input 2 2 3 2 2 3 3" xfId="12581"/>
    <cellStyle name="Input 2 2 3 2 2 3 3 2" xfId="18903"/>
    <cellStyle name="Input 2 2 3 2 2 3 3 2 2" xfId="36306"/>
    <cellStyle name="Input 2 2 3 2 2 3 3 3" xfId="33553"/>
    <cellStyle name="Input 2 2 3 2 2 3 4" xfId="15627"/>
    <cellStyle name="Input 2 2 3 2 2 3 4 2" xfId="35098"/>
    <cellStyle name="Input 2 2 3 2 2 3 5" xfId="29065"/>
    <cellStyle name="Input 2 2 3 2 2 4" xfId="6560"/>
    <cellStyle name="Input 2 2 3 2 2 4 2" xfId="13738"/>
    <cellStyle name="Input 2 2 3 2 2 4 2 2" xfId="34209"/>
    <cellStyle name="Input 2 2 3 2 2 4 3" xfId="30658"/>
    <cellStyle name="Input 2 2 3 2 2 5" xfId="8743"/>
    <cellStyle name="Input 2 2 3 2 2 5 2" xfId="31747"/>
    <cellStyle name="Input 2 2 3 2 2 6" xfId="10857"/>
    <cellStyle name="Input 2 2 3 2 2 6 2" xfId="17189"/>
    <cellStyle name="Input 2 2 3 2 2 6 2 2" xfId="35588"/>
    <cellStyle name="Input 2 2 3 2 2 6 3" xfId="32835"/>
    <cellStyle name="Input 2 2 3 2 2 7" xfId="5069"/>
    <cellStyle name="Input 2 2 3 2 2 7 2" xfId="29711"/>
    <cellStyle name="Input 2 2 3 2 3" xfId="2384"/>
    <cellStyle name="Input 2 2 3 2 3 2" xfId="6984"/>
    <cellStyle name="Input 2 2 3 2 3 2 2" xfId="14158"/>
    <cellStyle name="Input 2 2 3 2 3 2 2 2" xfId="34470"/>
    <cellStyle name="Input 2 2 3 2 3 2 3" xfId="30919"/>
    <cellStyle name="Input 2 2 3 2 3 3" xfId="9166"/>
    <cellStyle name="Input 2 2 3 2 3 3 2" xfId="32008"/>
    <cellStyle name="Input 2 2 3 2 3 4" xfId="11181"/>
    <cellStyle name="Input 2 2 3 2 3 4 2" xfId="17510"/>
    <cellStyle name="Input 2 2 3 2 3 4 2 2" xfId="35753"/>
    <cellStyle name="Input 2 2 3 2 3 4 3" xfId="33000"/>
    <cellStyle name="Input 2 2 3 2 3 5" xfId="5414"/>
    <cellStyle name="Input 2 2 3 2 3 5 2" xfId="29893"/>
    <cellStyle name="Input 2 2 3 2 3 6" xfId="28512"/>
    <cellStyle name="Input 2 2 3 2 4" xfId="2514"/>
    <cellStyle name="Input 2 2 3 2 4 2" xfId="7114"/>
    <cellStyle name="Input 2 2 3 2 4 2 2" xfId="14288"/>
    <cellStyle name="Input 2 2 3 2 4 2 2 2" xfId="34600"/>
    <cellStyle name="Input 2 2 3 2 4 2 3" xfId="31049"/>
    <cellStyle name="Input 2 2 3 2 4 3" xfId="9296"/>
    <cellStyle name="Input 2 2 3 2 4 3 2" xfId="32138"/>
    <cellStyle name="Input 2 2 3 2 4 4" xfId="11256"/>
    <cellStyle name="Input 2 2 3 2 4 4 2" xfId="17585"/>
    <cellStyle name="Input 2 2 3 2 4 4 2 2" xfId="35828"/>
    <cellStyle name="Input 2 2 3 2 4 4 3" xfId="33075"/>
    <cellStyle name="Input 2 2 3 2 4 5" xfId="5513"/>
    <cellStyle name="Input 2 2 3 2 4 5 2" xfId="29980"/>
    <cellStyle name="Input 2 2 3 2 4 6" xfId="28587"/>
    <cellStyle name="Input 2 2 3 2 5" xfId="3176"/>
    <cellStyle name="Input 2 2 3 2 5 2" xfId="7752"/>
    <cellStyle name="Input 2 2 3 2 5 2 2" xfId="14910"/>
    <cellStyle name="Input 2 2 3 2 5 2 2 2" xfId="34786"/>
    <cellStyle name="Input 2 2 3 2 5 2 3" xfId="31238"/>
    <cellStyle name="Input 2 2 3 2 5 3" xfId="9931"/>
    <cellStyle name="Input 2 2 3 2 5 3 2" xfId="32330"/>
    <cellStyle name="Input 2 2 3 2 5 4" xfId="11862"/>
    <cellStyle name="Input 2 2 3 2 5 4 2" xfId="18187"/>
    <cellStyle name="Input 2 2 3 2 5 4 2 2" xfId="35995"/>
    <cellStyle name="Input 2 2 3 2 5 4 3" xfId="33242"/>
    <cellStyle name="Input 2 2 3 2 5 5" xfId="4972"/>
    <cellStyle name="Input 2 2 3 2 5 5 2" xfId="29614"/>
    <cellStyle name="Input 2 2 3 2 5 6" xfId="28754"/>
    <cellStyle name="Input 2 2 3 2 6" xfId="3650"/>
    <cellStyle name="Input 2 2 3 2 6 2" xfId="10405"/>
    <cellStyle name="Input 2 2 3 2 6 2 2" xfId="32532"/>
    <cellStyle name="Input 2 2 3 2 6 3" xfId="12335"/>
    <cellStyle name="Input 2 2 3 2 6 3 2" xfId="18658"/>
    <cellStyle name="Input 2 2 3 2 6 3 2 2" xfId="36196"/>
    <cellStyle name="Input 2 2 3 2 6 3 3" xfId="33443"/>
    <cellStyle name="Input 2 2 3 2 6 4" xfId="8226"/>
    <cellStyle name="Input 2 2 3 2 6 4 2" xfId="22223"/>
    <cellStyle name="Input 2 2 3 2 6 4 2 2" xfId="36760"/>
    <cellStyle name="Input 2 2 3 2 6 4 3" xfId="31440"/>
    <cellStyle name="Input 2 2 3 2 6 5" xfId="15382"/>
    <cellStyle name="Input 2 2 3 2 6 5 2" xfId="34988"/>
    <cellStyle name="Input 2 2 3 2 6 6" xfId="28955"/>
    <cellStyle name="Input 2 2 3 2 7" xfId="6449"/>
    <cellStyle name="Input 2 2 3 2 7 2" xfId="13627"/>
    <cellStyle name="Input 2 2 3 2 7 2 2" xfId="34111"/>
    <cellStyle name="Input 2 2 3 2 7 3" xfId="30560"/>
    <cellStyle name="Input 2 2 3 2 8" xfId="8632"/>
    <cellStyle name="Input 2 2 3 2 8 2" xfId="31649"/>
    <cellStyle name="Input 2 2 3 2 9" xfId="10746"/>
    <cellStyle name="Input 2 2 3 2 9 2" xfId="17078"/>
    <cellStyle name="Input 2 2 3 2 9 2 2" xfId="35490"/>
    <cellStyle name="Input 2 2 3 2 9 3" xfId="32737"/>
    <cellStyle name="Input 2 2 3 3" xfId="1904"/>
    <cellStyle name="Input 2 2 3 3 2" xfId="2439"/>
    <cellStyle name="Input 2 2 3 3 2 2" xfId="7039"/>
    <cellStyle name="Input 2 2 3 3 2 2 2" xfId="14213"/>
    <cellStyle name="Input 2 2 3 3 2 2 2 2" xfId="34525"/>
    <cellStyle name="Input 2 2 3 3 2 2 3" xfId="30974"/>
    <cellStyle name="Input 2 2 3 3 2 3" xfId="9221"/>
    <cellStyle name="Input 2 2 3 3 2 3 2" xfId="32063"/>
    <cellStyle name="Input 2 2 3 3 3" xfId="5027"/>
    <cellStyle name="Input 2 2 3 3 3 2" xfId="29669"/>
    <cellStyle name="Input 2 2 3 3 4" xfId="6504"/>
    <cellStyle name="Input 2 2 3 3 4 2" xfId="13682"/>
    <cellStyle name="Input 2 2 3 3 4 2 2" xfId="34166"/>
    <cellStyle name="Input 2 2 3 3 4 3" xfId="30615"/>
    <cellStyle name="Input 2 2 3 3 5" xfId="8687"/>
    <cellStyle name="Input 2 2 3 3 5 2" xfId="31704"/>
    <cellStyle name="Input 2 2 3 3 6" xfId="10801"/>
    <cellStyle name="Input 2 2 3 3 6 2" xfId="17133"/>
    <cellStyle name="Input 2 2 3 3 6 2 2" xfId="35545"/>
    <cellStyle name="Input 2 2 3 3 6 3" xfId="32792"/>
    <cellStyle name="Input 2 2 3 4" xfId="911"/>
    <cellStyle name="Input 2 2 3 4 2" xfId="4699"/>
    <cellStyle name="Input 2 2 3 4 2 2" xfId="29395"/>
    <cellStyle name="Input 2 2 3 4 3" xfId="5954"/>
    <cellStyle name="Input 2 2 3 4 3 2" xfId="13215"/>
    <cellStyle name="Input 2 2 3 4 3 2 2" xfId="33817"/>
    <cellStyle name="Input 2 2 3 4 3 3" xfId="30229"/>
    <cellStyle name="Input 2 2 3 4 4" xfId="5668"/>
    <cellStyle name="Input 2 2 3 4 4 2" xfId="30082"/>
    <cellStyle name="Input 2 2 3 4 5" xfId="5810"/>
    <cellStyle name="Input 2 2 3 4 5 2" xfId="13079"/>
    <cellStyle name="Input 2 2 3 4 5 2 2" xfId="33753"/>
    <cellStyle name="Input 2 2 3 4 5 3" xfId="30160"/>
    <cellStyle name="Input 2 2 3 4 6" xfId="4535"/>
    <cellStyle name="Input 2 2 3 4 6 2" xfId="20543"/>
    <cellStyle name="Input 2 2 3 4 6 2 2" xfId="36426"/>
    <cellStyle name="Input 2 2 3 4 6 3" xfId="29311"/>
    <cellStyle name="Input 2 2 3 4 7" xfId="4618"/>
    <cellStyle name="Input 2 2 3 4 7 2" xfId="29359"/>
    <cellStyle name="Input 2 2 3 5" xfId="2237"/>
    <cellStyle name="Input 2 2 3 5 2" xfId="6837"/>
    <cellStyle name="Input 2 2 3 5 2 2" xfId="14011"/>
    <cellStyle name="Input 2 2 3 5 2 2 2" xfId="34360"/>
    <cellStyle name="Input 2 2 3 5 2 3" xfId="30809"/>
    <cellStyle name="Input 2 2 3 5 3" xfId="9020"/>
    <cellStyle name="Input 2 2 3 5 3 2" xfId="31898"/>
    <cellStyle name="Input 2 2 3 6" xfId="4823"/>
    <cellStyle name="Input 2 2 3 6 2" xfId="29499"/>
    <cellStyle name="Input 2 2 3 7" xfId="6244"/>
    <cellStyle name="Input 2 2 3 7 2" xfId="13476"/>
    <cellStyle name="Input 2 2 3 7 2 2" xfId="33986"/>
    <cellStyle name="Input 2 2 3 7 3" xfId="30419"/>
    <cellStyle name="Input 2 2 3 8" xfId="8513"/>
    <cellStyle name="Input 2 2 3 8 2" xfId="31537"/>
    <cellStyle name="Input 2 2 3 9" xfId="6283"/>
    <cellStyle name="Input 2 2 3 9 2" xfId="13514"/>
    <cellStyle name="Input 2 2 3 9 2 2" xfId="34020"/>
    <cellStyle name="Input 2 2 3 9 3" xfId="30454"/>
    <cellStyle name="Input 2 2 4" xfId="1669"/>
    <cellStyle name="Input 2 2 4 10" xfId="3959"/>
    <cellStyle name="Input 2 2 4 10 2" xfId="29107"/>
    <cellStyle name="Input 2 2 4 2" xfId="1984"/>
    <cellStyle name="Input 2 2 4 2 2" xfId="3305"/>
    <cellStyle name="Input 2 2 4 2 2 2" xfId="10060"/>
    <cellStyle name="Input 2 2 4 2 2 2 2" xfId="32383"/>
    <cellStyle name="Input 2 2 4 2 2 3" xfId="11990"/>
    <cellStyle name="Input 2 2 4 2 2 3 2" xfId="18315"/>
    <cellStyle name="Input 2 2 4 2 2 3 2 2" xfId="36047"/>
    <cellStyle name="Input 2 2 4 2 2 3 3" xfId="33294"/>
    <cellStyle name="Input 2 2 4 2 2 4" xfId="7881"/>
    <cellStyle name="Input 2 2 4 2 2 4 2" xfId="21885"/>
    <cellStyle name="Input 2 2 4 2 2 4 2 2" xfId="36611"/>
    <cellStyle name="Input 2 2 4 2 2 4 3" xfId="31291"/>
    <cellStyle name="Input 2 2 4 2 2 5" xfId="15039"/>
    <cellStyle name="Input 2 2 4 2 2 5 2" xfId="34839"/>
    <cellStyle name="Input 2 2 4 2 2 6" xfId="28806"/>
    <cellStyle name="Input 2 2 4 2 3" xfId="3778"/>
    <cellStyle name="Input 2 2 4 2 3 2" xfId="10533"/>
    <cellStyle name="Input 2 2 4 2 3 2 2" xfId="32584"/>
    <cellStyle name="Input 2 2 4 2 3 3" xfId="12463"/>
    <cellStyle name="Input 2 2 4 2 3 3 2" xfId="18786"/>
    <cellStyle name="Input 2 2 4 2 3 3 2 2" xfId="36248"/>
    <cellStyle name="Input 2 2 4 2 3 3 3" xfId="33495"/>
    <cellStyle name="Input 2 2 4 2 3 4" xfId="15510"/>
    <cellStyle name="Input 2 2 4 2 3 4 2" xfId="35040"/>
    <cellStyle name="Input 2 2 4 2 3 5" xfId="29007"/>
    <cellStyle name="Input 2 2 4 2 4" xfId="6584"/>
    <cellStyle name="Input 2 2 4 2 4 2" xfId="13762"/>
    <cellStyle name="Input 2 2 4 2 4 2 2" xfId="34227"/>
    <cellStyle name="Input 2 2 4 2 4 3" xfId="30676"/>
    <cellStyle name="Input 2 2 4 2 5" xfId="8767"/>
    <cellStyle name="Input 2 2 4 2 5 2" xfId="31765"/>
    <cellStyle name="Input 2 2 4 2 6" xfId="10881"/>
    <cellStyle name="Input 2 2 4 2 6 2" xfId="17213"/>
    <cellStyle name="Input 2 2 4 2 6 2 2" xfId="35606"/>
    <cellStyle name="Input 2 2 4 2 6 3" xfId="32853"/>
    <cellStyle name="Input 2 2 4 2 7" xfId="5086"/>
    <cellStyle name="Input 2 2 4 2 7 2" xfId="29727"/>
    <cellStyle name="Input 2 2 4 3" xfId="2312"/>
    <cellStyle name="Input 2 2 4 3 2" xfId="6912"/>
    <cellStyle name="Input 2 2 4 3 2 2" xfId="14086"/>
    <cellStyle name="Input 2 2 4 3 2 2 2" xfId="34415"/>
    <cellStyle name="Input 2 2 4 3 2 3" xfId="30864"/>
    <cellStyle name="Input 2 2 4 3 3" xfId="9095"/>
    <cellStyle name="Input 2 2 4 3 3 2" xfId="31953"/>
    <cellStyle name="Input 2 2 4 3 4" xfId="11117"/>
    <cellStyle name="Input 2 2 4 3 4 2" xfId="17446"/>
    <cellStyle name="Input 2 2 4 3 4 2 2" xfId="35705"/>
    <cellStyle name="Input 2 2 4 3 4 3" xfId="32952"/>
    <cellStyle name="Input 2 2 4 3 5" xfId="5347"/>
    <cellStyle name="Input 2 2 4 3 5 2" xfId="29843"/>
    <cellStyle name="Input 2 2 4 3 6" xfId="28464"/>
    <cellStyle name="Input 2 2 4 4" xfId="2201"/>
    <cellStyle name="Input 2 2 4 4 2" xfId="6801"/>
    <cellStyle name="Input 2 2 4 4 2 2" xfId="13975"/>
    <cellStyle name="Input 2 2 4 4 2 2 2" xfId="34337"/>
    <cellStyle name="Input 2 2 4 4 2 3" xfId="30786"/>
    <cellStyle name="Input 2 2 4 4 3" xfId="8984"/>
    <cellStyle name="Input 2 2 4 4 3 2" xfId="31875"/>
    <cellStyle name="Input 2 2 4 4 4" xfId="11048"/>
    <cellStyle name="Input 2 2 4 4 4 2" xfId="17377"/>
    <cellStyle name="Input 2 2 4 4 4 2 2" xfId="35669"/>
    <cellStyle name="Input 2 2 4 4 4 3" xfId="32916"/>
    <cellStyle name="Input 2 2 4 4 5" xfId="5258"/>
    <cellStyle name="Input 2 2 4 4 5 2" xfId="29794"/>
    <cellStyle name="Input 2 2 4 4 6" xfId="28429"/>
    <cellStyle name="Input 2 2 4 5" xfId="3042"/>
    <cellStyle name="Input 2 2 4 5 2" xfId="7629"/>
    <cellStyle name="Input 2 2 4 5 2 2" xfId="14793"/>
    <cellStyle name="Input 2 2 4 5 2 2 2" xfId="34728"/>
    <cellStyle name="Input 2 2 4 5 2 3" xfId="31180"/>
    <cellStyle name="Input 2 2 4 5 3" xfId="9808"/>
    <cellStyle name="Input 2 2 4 5 3 2" xfId="32268"/>
    <cellStyle name="Input 2 2 4 5 4" xfId="11745"/>
    <cellStyle name="Input 2 2 4 5 4 2" xfId="18070"/>
    <cellStyle name="Input 2 2 4 5 4 2 2" xfId="35937"/>
    <cellStyle name="Input 2 2 4 5 4 3" xfId="33184"/>
    <cellStyle name="Input 2 2 4 5 5" xfId="4883"/>
    <cellStyle name="Input 2 2 4 5 5 2" xfId="29553"/>
    <cellStyle name="Input 2 2 4 5 6" xfId="28696"/>
    <cellStyle name="Input 2 2 4 6" xfId="3547"/>
    <cellStyle name="Input 2 2 4 6 2" xfId="10302"/>
    <cellStyle name="Input 2 2 4 6 2 2" xfId="32488"/>
    <cellStyle name="Input 2 2 4 6 3" xfId="12232"/>
    <cellStyle name="Input 2 2 4 6 3 2" xfId="18555"/>
    <cellStyle name="Input 2 2 4 6 3 2 2" xfId="36152"/>
    <cellStyle name="Input 2 2 4 6 3 3" xfId="33399"/>
    <cellStyle name="Input 2 2 4 6 4" xfId="8123"/>
    <cellStyle name="Input 2 2 4 6 4 2" xfId="22120"/>
    <cellStyle name="Input 2 2 4 6 4 2 2" xfId="36716"/>
    <cellStyle name="Input 2 2 4 6 4 3" xfId="31396"/>
    <cellStyle name="Input 2 2 4 6 5" xfId="15279"/>
    <cellStyle name="Input 2 2 4 6 5 2" xfId="34944"/>
    <cellStyle name="Input 2 2 4 6 6" xfId="28911"/>
    <cellStyle name="Input 2 2 4 7" xfId="6338"/>
    <cellStyle name="Input 2 2 4 7 2" xfId="13552"/>
    <cellStyle name="Input 2 2 4 7 2 2" xfId="34047"/>
    <cellStyle name="Input 2 2 4 7 3" xfId="30491"/>
    <cellStyle name="Input 2 2 4 8" xfId="8575"/>
    <cellStyle name="Input 2 2 4 8 2" xfId="31595"/>
    <cellStyle name="Input 2 2 4 9" xfId="10699"/>
    <cellStyle name="Input 2 2 4 9 2" xfId="17031"/>
    <cellStyle name="Input 2 2 4 9 2 2" xfId="35443"/>
    <cellStyle name="Input 2 2 4 9 3" xfId="32690"/>
    <cellStyle name="Input 2 2 5" xfId="1603"/>
    <cellStyle name="Input 2 2 5 2" xfId="2296"/>
    <cellStyle name="Input 2 2 5 2 2" xfId="6896"/>
    <cellStyle name="Input 2 2 5 2 2 2" xfId="14070"/>
    <cellStyle name="Input 2 2 5 2 2 2 2" xfId="34401"/>
    <cellStyle name="Input 2 2 5 2 2 3" xfId="30850"/>
    <cellStyle name="Input 2 2 5 2 3" xfId="9079"/>
    <cellStyle name="Input 2 2 5 2 3 2" xfId="31939"/>
    <cellStyle name="Input 2 2 5 3" xfId="4865"/>
    <cellStyle name="Input 2 2 5 3 2" xfId="29540"/>
    <cellStyle name="Input 2 2 5 4" xfId="6306"/>
    <cellStyle name="Input 2 2 5 4 2" xfId="13528"/>
    <cellStyle name="Input 2 2 5 4 2 2" xfId="34029"/>
    <cellStyle name="Input 2 2 5 4 3" xfId="30470"/>
    <cellStyle name="Input 2 2 5 5" xfId="8560"/>
    <cellStyle name="Input 2 2 5 5 2" xfId="31581"/>
    <cellStyle name="Input 2 2 5 6" xfId="10687"/>
    <cellStyle name="Input 2 2 5 6 2" xfId="17019"/>
    <cellStyle name="Input 2 2 5 6 2 2" xfId="35431"/>
    <cellStyle name="Input 2 2 5 6 3" xfId="32678"/>
    <cellStyle name="Input 2 2 6" xfId="1041"/>
    <cellStyle name="Input 2 2 6 2" xfId="2829"/>
    <cellStyle name="Input 2 2 6 2 2" xfId="7416"/>
    <cellStyle name="Input 2 2 6 2 2 2" xfId="14583"/>
    <cellStyle name="Input 2 2 6 2 2 2 2" xfId="34661"/>
    <cellStyle name="Input 2 2 6 2 2 3" xfId="31113"/>
    <cellStyle name="Input 2 2 6 2 3" xfId="9596"/>
    <cellStyle name="Input 2 2 6 2 3 2" xfId="32201"/>
    <cellStyle name="Input 2 2 6 3" xfId="6013"/>
    <cellStyle name="Input 2 2 6 3 2" xfId="13269"/>
    <cellStyle name="Input 2 2 6 3 2 2" xfId="33851"/>
    <cellStyle name="Input 2 2 6 3 3" xfId="30268"/>
    <cellStyle name="Input 2 2 6 4" xfId="6430"/>
    <cellStyle name="Input 2 2 6 4 2" xfId="30546"/>
    <cellStyle name="Input 2 2 6 5" xfId="6352"/>
    <cellStyle name="Input 2 2 6 5 2" xfId="13564"/>
    <cellStyle name="Input 2 2 6 5 2 2" xfId="34057"/>
    <cellStyle name="Input 2 2 6 5 3" xfId="30503"/>
    <cellStyle name="Input 2 2 6 6" xfId="4370"/>
    <cellStyle name="Input 2 2 6 6 2" xfId="20414"/>
    <cellStyle name="Input 2 2 6 6 2 2" xfId="36358"/>
    <cellStyle name="Input 2 2 6 6 3" xfId="29243"/>
    <cellStyle name="Input 2 2 6 7" xfId="8410"/>
    <cellStyle name="Input 2 2 6 7 2" xfId="31474"/>
    <cellStyle name="Input 2 2 7" xfId="2095"/>
    <cellStyle name="Input 2 2 7 2" xfId="6695"/>
    <cellStyle name="Input 2 2 7 2 2" xfId="13871"/>
    <cellStyle name="Input 2 2 7 2 2 2" xfId="34276"/>
    <cellStyle name="Input 2 2 7 2 3" xfId="30725"/>
    <cellStyle name="Input 2 2 7 3" xfId="8878"/>
    <cellStyle name="Input 2 2 7 3 2" xfId="31814"/>
    <cellStyle name="Input 2 2 8" xfId="5587"/>
    <cellStyle name="Input 2 2 8 2" xfId="12935"/>
    <cellStyle name="Input 2 2 8 2 2" xfId="33673"/>
    <cellStyle name="Input 2 2 8 3" xfId="30031"/>
    <cellStyle name="Input 2 2 9" xfId="6317"/>
    <cellStyle name="Input 2 2 9 2" xfId="30478"/>
    <cellStyle name="Input 2 3" xfId="1056"/>
    <cellStyle name="Input 2 3 2" xfId="1673"/>
    <cellStyle name="Input 2 3 2 10" xfId="3956"/>
    <cellStyle name="Input 2 3 2 10 2" xfId="29106"/>
    <cellStyle name="Input 2 3 2 2" xfId="1417"/>
    <cellStyle name="Input 2 3 2 2 2" xfId="3308"/>
    <cellStyle name="Input 2 3 2 2 2 2" xfId="10063"/>
    <cellStyle name="Input 2 3 2 2 2 2 2" xfId="32384"/>
    <cellStyle name="Input 2 3 2 2 2 3" xfId="11993"/>
    <cellStyle name="Input 2 3 2 2 2 3 2" xfId="18318"/>
    <cellStyle name="Input 2 3 2 2 2 3 2 2" xfId="36048"/>
    <cellStyle name="Input 2 3 2 2 2 3 3" xfId="33295"/>
    <cellStyle name="Input 2 3 2 2 2 4" xfId="7884"/>
    <cellStyle name="Input 2 3 2 2 2 4 2" xfId="21888"/>
    <cellStyle name="Input 2 3 2 2 2 4 2 2" xfId="36612"/>
    <cellStyle name="Input 2 3 2 2 2 4 3" xfId="31292"/>
    <cellStyle name="Input 2 3 2 2 2 5" xfId="15042"/>
    <cellStyle name="Input 2 3 2 2 2 5 2" xfId="34840"/>
    <cellStyle name="Input 2 3 2 2 2 6" xfId="28807"/>
    <cellStyle name="Input 2 3 2 2 3" xfId="3781"/>
    <cellStyle name="Input 2 3 2 2 3 2" xfId="10536"/>
    <cellStyle name="Input 2 3 2 2 3 2 2" xfId="32585"/>
    <cellStyle name="Input 2 3 2 2 3 3" xfId="12466"/>
    <cellStyle name="Input 2 3 2 2 3 3 2" xfId="18789"/>
    <cellStyle name="Input 2 3 2 2 3 3 2 2" xfId="36249"/>
    <cellStyle name="Input 2 3 2 2 3 3 3" xfId="33496"/>
    <cellStyle name="Input 2 3 2 2 3 4" xfId="15513"/>
    <cellStyle name="Input 2 3 2 2 3 4 2" xfId="35041"/>
    <cellStyle name="Input 2 3 2 2 3 5" xfId="29008"/>
    <cellStyle name="Input 2 3 2 2 4" xfId="6200"/>
    <cellStyle name="Input 2 3 2 2 4 2" xfId="13436"/>
    <cellStyle name="Input 2 3 2 2 4 2 2" xfId="33962"/>
    <cellStyle name="Input 2 3 2 2 4 3" xfId="30392"/>
    <cellStyle name="Input 2 3 2 2 5" xfId="8469"/>
    <cellStyle name="Input 2 3 2 2 5 2" xfId="31512"/>
    <cellStyle name="Input 2 3 2 2 6" xfId="5821"/>
    <cellStyle name="Input 2 3 2 2 6 2" xfId="13089"/>
    <cellStyle name="Input 2 3 2 2 6 2 2" xfId="33761"/>
    <cellStyle name="Input 2 3 2 2 6 3" xfId="30169"/>
    <cellStyle name="Input 2 3 2 2 7" xfId="4806"/>
    <cellStyle name="Input 2 3 2 2 7 2" xfId="29484"/>
    <cellStyle name="Input 2 3 2 3" xfId="2314"/>
    <cellStyle name="Input 2 3 2 3 2" xfId="6914"/>
    <cellStyle name="Input 2 3 2 3 2 2" xfId="14088"/>
    <cellStyle name="Input 2 3 2 3 2 2 2" xfId="34417"/>
    <cellStyle name="Input 2 3 2 3 2 3" xfId="30866"/>
    <cellStyle name="Input 2 3 2 3 3" xfId="9097"/>
    <cellStyle name="Input 2 3 2 3 3 2" xfId="31955"/>
    <cellStyle name="Input 2 3 2 3 4" xfId="11118"/>
    <cellStyle name="Input 2 3 2 3 4 2" xfId="17447"/>
    <cellStyle name="Input 2 3 2 3 4 2 2" xfId="35706"/>
    <cellStyle name="Input 2 3 2 3 4 3" xfId="32953"/>
    <cellStyle name="Input 2 3 2 3 5" xfId="5348"/>
    <cellStyle name="Input 2 3 2 3 5 2" xfId="29844"/>
    <cellStyle name="Input 2 3 2 3 6" xfId="28465"/>
    <cellStyle name="Input 2 3 2 4" xfId="2204"/>
    <cellStyle name="Input 2 3 2 4 2" xfId="6804"/>
    <cellStyle name="Input 2 3 2 4 2 2" xfId="13978"/>
    <cellStyle name="Input 2 3 2 4 2 2 2" xfId="34339"/>
    <cellStyle name="Input 2 3 2 4 2 3" xfId="30788"/>
    <cellStyle name="Input 2 3 2 4 3" xfId="8987"/>
    <cellStyle name="Input 2 3 2 4 3 2" xfId="31877"/>
    <cellStyle name="Input 2 3 2 4 4" xfId="11051"/>
    <cellStyle name="Input 2 3 2 4 4 2" xfId="17380"/>
    <cellStyle name="Input 2 3 2 4 4 2 2" xfId="35671"/>
    <cellStyle name="Input 2 3 2 4 4 3" xfId="32918"/>
    <cellStyle name="Input 2 3 2 4 5" xfId="5261"/>
    <cellStyle name="Input 2 3 2 4 5 2" xfId="29796"/>
    <cellStyle name="Input 2 3 2 4 6" xfId="28431"/>
    <cellStyle name="Input 2 3 2 5" xfId="3045"/>
    <cellStyle name="Input 2 3 2 5 2" xfId="7632"/>
    <cellStyle name="Input 2 3 2 5 2 2" xfId="14796"/>
    <cellStyle name="Input 2 3 2 5 2 2 2" xfId="34729"/>
    <cellStyle name="Input 2 3 2 5 2 3" xfId="31181"/>
    <cellStyle name="Input 2 3 2 5 3" xfId="9811"/>
    <cellStyle name="Input 2 3 2 5 3 2" xfId="32269"/>
    <cellStyle name="Input 2 3 2 5 4" xfId="11748"/>
    <cellStyle name="Input 2 3 2 5 4 2" xfId="18073"/>
    <cellStyle name="Input 2 3 2 5 4 2 2" xfId="35938"/>
    <cellStyle name="Input 2 3 2 5 4 3" xfId="33185"/>
    <cellStyle name="Input 2 3 2 5 5" xfId="4885"/>
    <cellStyle name="Input 2 3 2 5 5 2" xfId="29555"/>
    <cellStyle name="Input 2 3 2 5 6" xfId="28697"/>
    <cellStyle name="Input 2 3 2 6" xfId="3550"/>
    <cellStyle name="Input 2 3 2 6 2" xfId="10305"/>
    <cellStyle name="Input 2 3 2 6 2 2" xfId="32489"/>
    <cellStyle name="Input 2 3 2 6 3" xfId="12235"/>
    <cellStyle name="Input 2 3 2 6 3 2" xfId="18558"/>
    <cellStyle name="Input 2 3 2 6 3 2 2" xfId="36153"/>
    <cellStyle name="Input 2 3 2 6 3 3" xfId="33400"/>
    <cellStyle name="Input 2 3 2 6 4" xfId="8126"/>
    <cellStyle name="Input 2 3 2 6 4 2" xfId="22123"/>
    <cellStyle name="Input 2 3 2 6 4 2 2" xfId="36717"/>
    <cellStyle name="Input 2 3 2 6 4 3" xfId="31397"/>
    <cellStyle name="Input 2 3 2 6 5" xfId="15282"/>
    <cellStyle name="Input 2 3 2 6 5 2" xfId="34945"/>
    <cellStyle name="Input 2 3 2 6 6" xfId="28912"/>
    <cellStyle name="Input 2 3 2 7" xfId="6341"/>
    <cellStyle name="Input 2 3 2 7 2" xfId="13555"/>
    <cellStyle name="Input 2 3 2 7 2 2" xfId="34049"/>
    <cellStyle name="Input 2 3 2 7 3" xfId="30493"/>
    <cellStyle name="Input 2 3 2 8" xfId="8577"/>
    <cellStyle name="Input 2 3 2 8 2" xfId="31597"/>
    <cellStyle name="Input 2 3 2 9" xfId="10701"/>
    <cellStyle name="Input 2 3 2 9 2" xfId="17033"/>
    <cellStyle name="Input 2 3 2 9 2 2" xfId="35445"/>
    <cellStyle name="Input 2 3 2 9 3" xfId="32692"/>
    <cellStyle name="Input 2 3 3" xfId="1495"/>
    <cellStyle name="Input 2 3 3 2" xfId="2258"/>
    <cellStyle name="Input 2 3 3 2 2" xfId="6858"/>
    <cellStyle name="Input 2 3 3 2 2 2" xfId="14032"/>
    <cellStyle name="Input 2 3 3 2 2 2 2" xfId="34380"/>
    <cellStyle name="Input 2 3 3 2 2 3" xfId="30829"/>
    <cellStyle name="Input 2 3 3 2 3" xfId="9041"/>
    <cellStyle name="Input 2 3 3 2 3 2" xfId="31918"/>
    <cellStyle name="Input 2 3 3 3" xfId="4842"/>
    <cellStyle name="Input 2 3 3 3 2" xfId="29518"/>
    <cellStyle name="Input 2 3 3 4" xfId="6264"/>
    <cellStyle name="Input 2 3 3 4 2" xfId="13495"/>
    <cellStyle name="Input 2 3 3 4 2 2" xfId="34005"/>
    <cellStyle name="Input 2 3 3 4 3" xfId="30439"/>
    <cellStyle name="Input 2 3 3 5" xfId="8533"/>
    <cellStyle name="Input 2 3 3 5 2" xfId="31557"/>
    <cellStyle name="Input 2 3 3 6" xfId="10670"/>
    <cellStyle name="Input 2 3 3 6 2" xfId="17002"/>
    <cellStyle name="Input 2 3 3 6 2 2" xfId="35414"/>
    <cellStyle name="Input 2 3 3 6 3" xfId="32661"/>
    <cellStyle name="Input 2 3 4" xfId="2098"/>
    <cellStyle name="Input 2 3 4 2" xfId="5178"/>
    <cellStyle name="Input 2 3 4 2 2" xfId="29765"/>
    <cellStyle name="Input 2 3 4 3" xfId="6698"/>
    <cellStyle name="Input 2 3 4 3 2" xfId="13874"/>
    <cellStyle name="Input 2 3 4 3 2 2" xfId="34278"/>
    <cellStyle name="Input 2 3 4 3 3" xfId="30727"/>
    <cellStyle name="Input 2 3 4 4" xfId="8881"/>
    <cellStyle name="Input 2 3 4 4 2" xfId="31816"/>
    <cellStyle name="Input 2 3 4 5" xfId="4373"/>
    <cellStyle name="Input 2 3 4 5 2" xfId="20417"/>
    <cellStyle name="Input 2 3 4 5 2 2" xfId="36359"/>
    <cellStyle name="Input 2 3 4 5 3" xfId="29244"/>
    <cellStyle name="Input 2 3 4 6" xfId="4180"/>
    <cellStyle name="Input 2 3 4 6 2" xfId="29196"/>
    <cellStyle name="Input 2 3 5" xfId="4728"/>
    <cellStyle name="Input 2 3 5 2" xfId="29417"/>
    <cellStyle name="Input 2 3 6" xfId="6023"/>
    <cellStyle name="Input 2 3 6 2" xfId="13278"/>
    <cellStyle name="Input 2 3 6 2 2" xfId="33857"/>
    <cellStyle name="Input 2 3 6 3" xfId="30275"/>
    <cellStyle name="Input 2 3 7" xfId="6307"/>
    <cellStyle name="Input 2 3 7 2" xfId="30471"/>
    <cellStyle name="Input 2 3 8" xfId="5826"/>
    <cellStyle name="Input 2 3 8 2" xfId="13094"/>
    <cellStyle name="Input 2 3 8 2 2" xfId="33765"/>
    <cellStyle name="Input 2 3 8 3" xfId="30173"/>
    <cellStyle name="Input 2 4" xfId="1018"/>
    <cellStyle name="Input 2 4 2" xfId="1659"/>
    <cellStyle name="Input 2 4 2 10" xfId="4141"/>
    <cellStyle name="Input 2 4 2 10 2" xfId="29187"/>
    <cellStyle name="Input 2 4 2 2" xfId="1319"/>
    <cellStyle name="Input 2 4 2 2 2" xfId="3295"/>
    <cellStyle name="Input 2 4 2 2 2 2" xfId="10050"/>
    <cellStyle name="Input 2 4 2 2 2 2 2" xfId="32382"/>
    <cellStyle name="Input 2 4 2 2 2 3" xfId="11980"/>
    <cellStyle name="Input 2 4 2 2 2 3 2" xfId="18305"/>
    <cellStyle name="Input 2 4 2 2 2 3 2 2" xfId="36046"/>
    <cellStyle name="Input 2 4 2 2 2 3 3" xfId="33293"/>
    <cellStyle name="Input 2 4 2 2 2 4" xfId="7871"/>
    <cellStyle name="Input 2 4 2 2 2 4 2" xfId="21875"/>
    <cellStyle name="Input 2 4 2 2 2 4 2 2" xfId="36610"/>
    <cellStyle name="Input 2 4 2 2 2 4 3" xfId="31290"/>
    <cellStyle name="Input 2 4 2 2 2 5" xfId="15029"/>
    <cellStyle name="Input 2 4 2 2 2 5 2" xfId="34838"/>
    <cellStyle name="Input 2 4 2 2 2 6" xfId="28805"/>
    <cellStyle name="Input 2 4 2 2 3" xfId="3768"/>
    <cellStyle name="Input 2 4 2 2 3 2" xfId="10523"/>
    <cellStyle name="Input 2 4 2 2 3 2 2" xfId="32583"/>
    <cellStyle name="Input 2 4 2 2 3 3" xfId="12453"/>
    <cellStyle name="Input 2 4 2 2 3 3 2" xfId="18776"/>
    <cellStyle name="Input 2 4 2 2 3 3 2 2" xfId="36247"/>
    <cellStyle name="Input 2 4 2 2 3 3 3" xfId="33494"/>
    <cellStyle name="Input 2 4 2 2 3 4" xfId="15500"/>
    <cellStyle name="Input 2 4 2 2 3 4 2" xfId="35039"/>
    <cellStyle name="Input 2 4 2 2 3 5" xfId="29006"/>
    <cellStyle name="Input 2 4 2 2 4" xfId="6116"/>
    <cellStyle name="Input 2 4 2 2 4 2" xfId="13355"/>
    <cellStyle name="Input 2 4 2 2 4 2 2" xfId="33906"/>
    <cellStyle name="Input 2 4 2 2 4 3" xfId="30336"/>
    <cellStyle name="Input 2 4 2 2 5" xfId="5803"/>
    <cellStyle name="Input 2 4 2 2 5 2" xfId="30154"/>
    <cellStyle name="Input 2 4 2 2 6" xfId="8617"/>
    <cellStyle name="Input 2 4 2 2 6 2" xfId="15709"/>
    <cellStyle name="Input 2 4 2 2 6 2 2" xfId="35139"/>
    <cellStyle name="Input 2 4 2 2 6 3" xfId="31637"/>
    <cellStyle name="Input 2 4 2 2 7" xfId="4753"/>
    <cellStyle name="Input 2 4 2 2 7 2" xfId="29438"/>
    <cellStyle name="Input 2 4 2 3" xfId="2311"/>
    <cellStyle name="Input 2 4 2 3 2" xfId="6911"/>
    <cellStyle name="Input 2 4 2 3 2 2" xfId="14085"/>
    <cellStyle name="Input 2 4 2 3 2 2 2" xfId="34414"/>
    <cellStyle name="Input 2 4 2 3 2 3" xfId="30863"/>
    <cellStyle name="Input 2 4 2 3 3" xfId="9094"/>
    <cellStyle name="Input 2 4 2 3 3 2" xfId="31952"/>
    <cellStyle name="Input 2 4 2 3 4" xfId="11116"/>
    <cellStyle name="Input 2 4 2 3 4 2" xfId="17445"/>
    <cellStyle name="Input 2 4 2 3 4 2 2" xfId="35704"/>
    <cellStyle name="Input 2 4 2 3 4 3" xfId="32951"/>
    <cellStyle name="Input 2 4 2 3 5" xfId="5346"/>
    <cellStyle name="Input 2 4 2 3 5 2" xfId="29842"/>
    <cellStyle name="Input 2 4 2 3 6" xfId="28463"/>
    <cellStyle name="Input 2 4 2 4" xfId="2198"/>
    <cellStyle name="Input 2 4 2 4 2" xfId="6798"/>
    <cellStyle name="Input 2 4 2 4 2 2" xfId="13972"/>
    <cellStyle name="Input 2 4 2 4 2 2 2" xfId="34334"/>
    <cellStyle name="Input 2 4 2 4 2 3" xfId="30783"/>
    <cellStyle name="Input 2 4 2 4 3" xfId="8981"/>
    <cellStyle name="Input 2 4 2 4 3 2" xfId="31872"/>
    <cellStyle name="Input 2 4 2 4 4" xfId="11045"/>
    <cellStyle name="Input 2 4 2 4 4 2" xfId="17374"/>
    <cellStyle name="Input 2 4 2 4 4 2 2" xfId="35666"/>
    <cellStyle name="Input 2 4 2 4 4 3" xfId="32913"/>
    <cellStyle name="Input 2 4 2 4 5" xfId="5255"/>
    <cellStyle name="Input 2 4 2 4 5 2" xfId="29791"/>
    <cellStyle name="Input 2 4 2 4 6" xfId="28426"/>
    <cellStyle name="Input 2 4 2 5" xfId="3032"/>
    <cellStyle name="Input 2 4 2 5 2" xfId="7619"/>
    <cellStyle name="Input 2 4 2 5 2 2" xfId="14783"/>
    <cellStyle name="Input 2 4 2 5 2 2 2" xfId="34727"/>
    <cellStyle name="Input 2 4 2 5 2 3" xfId="31179"/>
    <cellStyle name="Input 2 4 2 5 3" xfId="9798"/>
    <cellStyle name="Input 2 4 2 5 3 2" xfId="32267"/>
    <cellStyle name="Input 2 4 2 5 4" xfId="11735"/>
    <cellStyle name="Input 2 4 2 5 4 2" xfId="18060"/>
    <cellStyle name="Input 2 4 2 5 4 2 2" xfId="35936"/>
    <cellStyle name="Input 2 4 2 5 4 3" xfId="33183"/>
    <cellStyle name="Input 2 4 2 5 5" xfId="4882"/>
    <cellStyle name="Input 2 4 2 5 5 2" xfId="29552"/>
    <cellStyle name="Input 2 4 2 5 6" xfId="28695"/>
    <cellStyle name="Input 2 4 2 6" xfId="3537"/>
    <cellStyle name="Input 2 4 2 6 2" xfId="10292"/>
    <cellStyle name="Input 2 4 2 6 2 2" xfId="32487"/>
    <cellStyle name="Input 2 4 2 6 3" xfId="12222"/>
    <cellStyle name="Input 2 4 2 6 3 2" xfId="18545"/>
    <cellStyle name="Input 2 4 2 6 3 2 2" xfId="36151"/>
    <cellStyle name="Input 2 4 2 6 3 3" xfId="33398"/>
    <cellStyle name="Input 2 4 2 6 4" xfId="8113"/>
    <cellStyle name="Input 2 4 2 6 4 2" xfId="22110"/>
    <cellStyle name="Input 2 4 2 6 4 2 2" xfId="36715"/>
    <cellStyle name="Input 2 4 2 6 4 3" xfId="31395"/>
    <cellStyle name="Input 2 4 2 6 5" xfId="15269"/>
    <cellStyle name="Input 2 4 2 6 5 2" xfId="34943"/>
    <cellStyle name="Input 2 4 2 6 6" xfId="28910"/>
    <cellStyle name="Input 2 4 2 7" xfId="6333"/>
    <cellStyle name="Input 2 4 2 7 2" xfId="13548"/>
    <cellStyle name="Input 2 4 2 7 2 2" xfId="34043"/>
    <cellStyle name="Input 2 4 2 7 3" xfId="30486"/>
    <cellStyle name="Input 2 4 2 8" xfId="8574"/>
    <cellStyle name="Input 2 4 2 8 2" xfId="31594"/>
    <cellStyle name="Input 2 4 2 9" xfId="10698"/>
    <cellStyle name="Input 2 4 2 9 2" xfId="17030"/>
    <cellStyle name="Input 2 4 2 9 2 2" xfId="35442"/>
    <cellStyle name="Input 2 4 2 9 3" xfId="32689"/>
    <cellStyle name="Input 2 4 3" xfId="1652"/>
    <cellStyle name="Input 2 4 3 2" xfId="2309"/>
    <cellStyle name="Input 2 4 3 2 2" xfId="6909"/>
    <cellStyle name="Input 2 4 3 2 2 2" xfId="14083"/>
    <cellStyle name="Input 2 4 3 2 2 2 2" xfId="34412"/>
    <cellStyle name="Input 2 4 3 2 2 3" xfId="30861"/>
    <cellStyle name="Input 2 4 3 2 3" xfId="9092"/>
    <cellStyle name="Input 2 4 3 2 3 2" xfId="31950"/>
    <cellStyle name="Input 2 4 3 3" xfId="4880"/>
    <cellStyle name="Input 2 4 3 3 2" xfId="29550"/>
    <cellStyle name="Input 2 4 3 4" xfId="6330"/>
    <cellStyle name="Input 2 4 3 4 2" xfId="13545"/>
    <cellStyle name="Input 2 4 3 4 2 2" xfId="34040"/>
    <cellStyle name="Input 2 4 3 4 3" xfId="30483"/>
    <cellStyle name="Input 2 4 3 5" xfId="8572"/>
    <cellStyle name="Input 2 4 3 5 2" xfId="31592"/>
    <cellStyle name="Input 2 4 3 6" xfId="10696"/>
    <cellStyle name="Input 2 4 3 6 2" xfId="17028"/>
    <cellStyle name="Input 2 4 3 6 2 2" xfId="35440"/>
    <cellStyle name="Input 2 4 3 6 3" xfId="32687"/>
    <cellStyle name="Input 2 4 4" xfId="2094"/>
    <cellStyle name="Input 2 4 4 2" xfId="5174"/>
    <cellStyle name="Input 2 4 4 2 2" xfId="29763"/>
    <cellStyle name="Input 2 4 4 3" xfId="6694"/>
    <cellStyle name="Input 2 4 4 3 2" xfId="13870"/>
    <cellStyle name="Input 2 4 4 3 2 2" xfId="34275"/>
    <cellStyle name="Input 2 4 4 3 3" xfId="30724"/>
    <cellStyle name="Input 2 4 4 4" xfId="8877"/>
    <cellStyle name="Input 2 4 4 4 2" xfId="31813"/>
    <cellStyle name="Input 2 4 4 5" xfId="4360"/>
    <cellStyle name="Input 2 4 4 5 2" xfId="20404"/>
    <cellStyle name="Input 2 4 4 5 2 2" xfId="36357"/>
    <cellStyle name="Input 2 4 4 5 3" xfId="29242"/>
    <cellStyle name="Input 2 4 4 6" xfId="4223"/>
    <cellStyle name="Input 2 4 4 6 2" xfId="29206"/>
    <cellStyle name="Input 2 4 5" xfId="4722"/>
    <cellStyle name="Input 2 4 5 2" xfId="29415"/>
    <cellStyle name="Input 2 4 6" xfId="6006"/>
    <cellStyle name="Input 2 4 6 2" xfId="13263"/>
    <cellStyle name="Input 2 4 6 2 2" xfId="33847"/>
    <cellStyle name="Input 2 4 6 3" xfId="30263"/>
    <cellStyle name="Input 2 4 7" xfId="5795"/>
    <cellStyle name="Input 2 4 7 2" xfId="30149"/>
    <cellStyle name="Input 2 4 8" xfId="6074"/>
    <cellStyle name="Input 2 4 8 2" xfId="13316"/>
    <cellStyle name="Input 2 4 8 2 2" xfId="33881"/>
    <cellStyle name="Input 2 4 8 3" xfId="30312"/>
    <cellStyle name="Input 2 5" xfId="1316"/>
    <cellStyle name="Input 2 5 2" xfId="1735"/>
    <cellStyle name="Input 2 5 2 10" xfId="4100"/>
    <cellStyle name="Input 2 5 2 10 2" xfId="29170"/>
    <cellStyle name="Input 2 5 2 2" xfId="901"/>
    <cellStyle name="Input 2 5 2 2 2" xfId="3359"/>
    <cellStyle name="Input 2 5 2 2 2 2" xfId="10114"/>
    <cellStyle name="Input 2 5 2 2 2 2 2" xfId="32408"/>
    <cellStyle name="Input 2 5 2 2 2 3" xfId="12044"/>
    <cellStyle name="Input 2 5 2 2 2 3 2" xfId="18369"/>
    <cellStyle name="Input 2 5 2 2 2 3 2 2" xfId="36072"/>
    <cellStyle name="Input 2 5 2 2 2 3 3" xfId="33319"/>
    <cellStyle name="Input 2 5 2 2 2 4" xfId="7935"/>
    <cellStyle name="Input 2 5 2 2 2 4 2" xfId="21939"/>
    <cellStyle name="Input 2 5 2 2 2 4 2 2" xfId="36636"/>
    <cellStyle name="Input 2 5 2 2 2 4 3" xfId="31316"/>
    <cellStyle name="Input 2 5 2 2 2 5" xfId="15093"/>
    <cellStyle name="Input 2 5 2 2 2 5 2" xfId="34864"/>
    <cellStyle name="Input 2 5 2 2 2 6" xfId="28831"/>
    <cellStyle name="Input 2 5 2 2 3" xfId="3832"/>
    <cellStyle name="Input 2 5 2 2 3 2" xfId="10587"/>
    <cellStyle name="Input 2 5 2 2 3 2 2" xfId="32609"/>
    <cellStyle name="Input 2 5 2 2 3 3" xfId="12517"/>
    <cellStyle name="Input 2 5 2 2 3 3 2" xfId="18840"/>
    <cellStyle name="Input 2 5 2 2 3 3 2 2" xfId="36273"/>
    <cellStyle name="Input 2 5 2 2 3 3 3" xfId="33520"/>
    <cellStyle name="Input 2 5 2 2 3 4" xfId="15564"/>
    <cellStyle name="Input 2 5 2 2 3 4 2" xfId="35065"/>
    <cellStyle name="Input 2 5 2 2 3 5" xfId="29032"/>
    <cellStyle name="Input 2 5 2 2 4" xfId="5946"/>
    <cellStyle name="Input 2 5 2 2 4 2" xfId="13207"/>
    <cellStyle name="Input 2 5 2 2 4 2 2" xfId="33811"/>
    <cellStyle name="Input 2 5 2 2 4 3" xfId="30223"/>
    <cellStyle name="Input 2 5 2 2 5" xfId="5663"/>
    <cellStyle name="Input 2 5 2 2 5 2" xfId="30077"/>
    <cellStyle name="Input 2 5 2 2 6" xfId="5781"/>
    <cellStyle name="Input 2 5 2 2 6 2" xfId="13062"/>
    <cellStyle name="Input 2 5 2 2 6 2 2" xfId="33743"/>
    <cellStyle name="Input 2 5 2 2 6 3" xfId="30141"/>
    <cellStyle name="Input 2 5 2 2 7" xfId="4692"/>
    <cellStyle name="Input 2 5 2 2 7 2" xfId="29389"/>
    <cellStyle name="Input 2 5 2 3" xfId="2344"/>
    <cellStyle name="Input 2 5 2 3 2" xfId="6944"/>
    <cellStyle name="Input 2 5 2 3 2 2" xfId="14118"/>
    <cellStyle name="Input 2 5 2 3 2 2 2" xfId="34433"/>
    <cellStyle name="Input 2 5 2 3 2 3" xfId="30882"/>
    <cellStyle name="Input 2 5 2 3 3" xfId="9127"/>
    <cellStyle name="Input 2 5 2 3 3 2" xfId="31971"/>
    <cellStyle name="Input 2 5 2 3 4" xfId="11145"/>
    <cellStyle name="Input 2 5 2 3 4 2" xfId="17474"/>
    <cellStyle name="Input 2 5 2 3 4 2 2" xfId="35719"/>
    <cellStyle name="Input 2 5 2 3 4 3" xfId="32966"/>
    <cellStyle name="Input 2 5 2 3 5" xfId="5375"/>
    <cellStyle name="Input 2 5 2 3 5 2" xfId="29857"/>
    <cellStyle name="Input 2 5 2 3 6" xfId="28478"/>
    <cellStyle name="Input 2 5 2 4" xfId="2481"/>
    <cellStyle name="Input 2 5 2 4 2" xfId="7081"/>
    <cellStyle name="Input 2 5 2 4 2 2" xfId="14255"/>
    <cellStyle name="Input 2 5 2 4 2 2 2" xfId="34567"/>
    <cellStyle name="Input 2 5 2 4 2 3" xfId="31016"/>
    <cellStyle name="Input 2 5 2 4 3" xfId="9263"/>
    <cellStyle name="Input 2 5 2 4 3 2" xfId="32105"/>
    <cellStyle name="Input 2 5 2 4 4" xfId="11223"/>
    <cellStyle name="Input 2 5 2 4 4 2" xfId="17552"/>
    <cellStyle name="Input 2 5 2 4 4 2 2" xfId="35795"/>
    <cellStyle name="Input 2 5 2 4 4 3" xfId="33042"/>
    <cellStyle name="Input 2 5 2 4 5" xfId="5480"/>
    <cellStyle name="Input 2 5 2 4 5 2" xfId="29947"/>
    <cellStyle name="Input 2 5 2 4 6" xfId="28554"/>
    <cellStyle name="Input 2 5 2 5" xfId="3096"/>
    <cellStyle name="Input 2 5 2 5 2" xfId="7683"/>
    <cellStyle name="Input 2 5 2 5 2 2" xfId="14847"/>
    <cellStyle name="Input 2 5 2 5 2 2 2" xfId="34753"/>
    <cellStyle name="Input 2 5 2 5 2 3" xfId="31205"/>
    <cellStyle name="Input 2 5 2 5 3" xfId="9862"/>
    <cellStyle name="Input 2 5 2 5 3 2" xfId="32293"/>
    <cellStyle name="Input 2 5 2 5 4" xfId="11799"/>
    <cellStyle name="Input 2 5 2 5 4 2" xfId="18124"/>
    <cellStyle name="Input 2 5 2 5 4 2 2" xfId="35962"/>
    <cellStyle name="Input 2 5 2 5 4 3" xfId="33209"/>
    <cellStyle name="Input 2 5 2 5 5" xfId="4915"/>
    <cellStyle name="Input 2 5 2 5 5 2" xfId="29582"/>
    <cellStyle name="Input 2 5 2 5 6" xfId="28721"/>
    <cellStyle name="Input 2 5 2 6" xfId="3589"/>
    <cellStyle name="Input 2 5 2 6 2" xfId="10344"/>
    <cellStyle name="Input 2 5 2 6 2 2" xfId="32501"/>
    <cellStyle name="Input 2 5 2 6 3" xfId="12274"/>
    <cellStyle name="Input 2 5 2 6 3 2" xfId="18597"/>
    <cellStyle name="Input 2 5 2 6 3 2 2" xfId="36165"/>
    <cellStyle name="Input 2 5 2 6 3 3" xfId="33412"/>
    <cellStyle name="Input 2 5 2 6 4" xfId="8165"/>
    <cellStyle name="Input 2 5 2 6 4 2" xfId="22162"/>
    <cellStyle name="Input 2 5 2 6 4 2 2" xfId="36729"/>
    <cellStyle name="Input 2 5 2 6 4 3" xfId="31409"/>
    <cellStyle name="Input 2 5 2 6 5" xfId="15321"/>
    <cellStyle name="Input 2 5 2 6 5 2" xfId="34957"/>
    <cellStyle name="Input 2 5 2 6 6" xfId="28924"/>
    <cellStyle name="Input 2 5 2 7" xfId="6370"/>
    <cellStyle name="Input 2 5 2 7 2" xfId="13579"/>
    <cellStyle name="Input 2 5 2 7 2 2" xfId="34071"/>
    <cellStyle name="Input 2 5 2 7 3" xfId="30517"/>
    <cellStyle name="Input 2 5 2 8" xfId="8592"/>
    <cellStyle name="Input 2 5 2 8 2" xfId="31612"/>
    <cellStyle name="Input 2 5 2 9" xfId="10716"/>
    <cellStyle name="Input 2 5 2 9 2" xfId="17048"/>
    <cellStyle name="Input 2 5 2 9 2 2" xfId="35460"/>
    <cellStyle name="Input 2 5 2 9 3" xfId="32707"/>
    <cellStyle name="Input 2 5 3" xfId="1877"/>
    <cellStyle name="Input 2 5 3 2" xfId="2412"/>
    <cellStyle name="Input 2 5 3 2 2" xfId="7012"/>
    <cellStyle name="Input 2 5 3 2 2 2" xfId="14186"/>
    <cellStyle name="Input 2 5 3 2 2 2 2" xfId="34498"/>
    <cellStyle name="Input 2 5 3 2 2 3" xfId="30947"/>
    <cellStyle name="Input 2 5 3 2 3" xfId="9194"/>
    <cellStyle name="Input 2 5 3 2 3 2" xfId="32036"/>
    <cellStyle name="Input 2 5 3 3" xfId="5000"/>
    <cellStyle name="Input 2 5 3 3 2" xfId="29642"/>
    <cellStyle name="Input 2 5 3 4" xfId="6477"/>
    <cellStyle name="Input 2 5 3 4 2" xfId="13655"/>
    <cellStyle name="Input 2 5 3 4 2 2" xfId="34139"/>
    <cellStyle name="Input 2 5 3 4 3" xfId="30588"/>
    <cellStyle name="Input 2 5 3 5" xfId="8660"/>
    <cellStyle name="Input 2 5 3 5 2" xfId="31677"/>
    <cellStyle name="Input 2 5 3 6" xfId="10774"/>
    <cellStyle name="Input 2 5 3 6 2" xfId="17106"/>
    <cellStyle name="Input 2 5 3 6 2 2" xfId="35518"/>
    <cellStyle name="Input 2 5 3 6 3" xfId="32765"/>
    <cellStyle name="Input 2 5 4" xfId="2022"/>
    <cellStyle name="Input 2 5 4 2" xfId="5110"/>
    <cellStyle name="Input 2 5 4 2 2" xfId="29746"/>
    <cellStyle name="Input 2 5 4 3" xfId="6622"/>
    <cellStyle name="Input 2 5 4 3 2" xfId="13799"/>
    <cellStyle name="Input 2 5 4 3 2 2" xfId="34249"/>
    <cellStyle name="Input 2 5 4 3 3" xfId="30698"/>
    <cellStyle name="Input 2 5 4 4" xfId="8805"/>
    <cellStyle name="Input 2 5 4 4 2" xfId="31787"/>
    <cellStyle name="Input 2 5 4 5" xfId="10919"/>
    <cellStyle name="Input 2 5 4 5 2" xfId="17250"/>
    <cellStyle name="Input 2 5 4 5 2 2" xfId="35628"/>
    <cellStyle name="Input 2 5 4 5 3" xfId="32875"/>
    <cellStyle name="Input 2 5 4 6" xfId="4434"/>
    <cellStyle name="Input 2 5 4 6 2" xfId="20470"/>
    <cellStyle name="Input 2 5 4 6 2 2" xfId="36384"/>
    <cellStyle name="Input 2 5 4 6 3" xfId="29269"/>
    <cellStyle name="Input 2 5 4 7" xfId="4590"/>
    <cellStyle name="Input 2 5 4 7 2" xfId="29346"/>
    <cellStyle name="Input 2 5 5" xfId="2153"/>
    <cellStyle name="Input 2 5 5 2" xfId="6753"/>
    <cellStyle name="Input 2 5 5 2 2" xfId="13927"/>
    <cellStyle name="Input 2 5 5 2 2 2" xfId="34301"/>
    <cellStyle name="Input 2 5 5 2 3" xfId="30750"/>
    <cellStyle name="Input 2 5 5 3" xfId="8936"/>
    <cellStyle name="Input 2 5 5 3 2" xfId="31839"/>
    <cellStyle name="Input 2 5 6" xfId="4752"/>
    <cellStyle name="Input 2 5 6 2" xfId="29437"/>
    <cellStyle name="Input 2 5 7" xfId="6113"/>
    <cellStyle name="Input 2 5 7 2" xfId="13352"/>
    <cellStyle name="Input 2 5 7 2 2" xfId="33905"/>
    <cellStyle name="Input 2 5 7 3" xfId="30335"/>
    <cellStyle name="Input 2 5 8" xfId="5546"/>
    <cellStyle name="Input 2 5 8 2" xfId="30004"/>
    <cellStyle name="Input 2 5 9" xfId="8555"/>
    <cellStyle name="Input 2 5 9 2" xfId="15699"/>
    <cellStyle name="Input 2 5 9 2 2" xfId="35132"/>
    <cellStyle name="Input 2 5 9 3" xfId="31578"/>
    <cellStyle name="Input 2 6" xfId="1320"/>
    <cellStyle name="Input 2 6 2" xfId="1736"/>
    <cellStyle name="Input 2 6 2 10" xfId="4075"/>
    <cellStyle name="Input 2 6 2 10 2" xfId="29154"/>
    <cellStyle name="Input 2 6 2 2" xfId="1336"/>
    <cellStyle name="Input 2 6 2 2 2" xfId="3360"/>
    <cellStyle name="Input 2 6 2 2 2 2" xfId="10115"/>
    <cellStyle name="Input 2 6 2 2 2 2 2" xfId="32409"/>
    <cellStyle name="Input 2 6 2 2 2 3" xfId="12045"/>
    <cellStyle name="Input 2 6 2 2 2 3 2" xfId="18370"/>
    <cellStyle name="Input 2 6 2 2 2 3 2 2" xfId="36073"/>
    <cellStyle name="Input 2 6 2 2 2 3 3" xfId="33320"/>
    <cellStyle name="Input 2 6 2 2 2 4" xfId="7936"/>
    <cellStyle name="Input 2 6 2 2 2 4 2" xfId="21940"/>
    <cellStyle name="Input 2 6 2 2 2 4 2 2" xfId="36637"/>
    <cellStyle name="Input 2 6 2 2 2 4 3" xfId="31317"/>
    <cellStyle name="Input 2 6 2 2 2 5" xfId="15094"/>
    <cellStyle name="Input 2 6 2 2 2 5 2" xfId="34865"/>
    <cellStyle name="Input 2 6 2 2 2 6" xfId="28832"/>
    <cellStyle name="Input 2 6 2 2 3" xfId="3833"/>
    <cellStyle name="Input 2 6 2 2 3 2" xfId="10588"/>
    <cellStyle name="Input 2 6 2 2 3 2 2" xfId="32610"/>
    <cellStyle name="Input 2 6 2 2 3 3" xfId="12518"/>
    <cellStyle name="Input 2 6 2 2 3 3 2" xfId="18841"/>
    <cellStyle name="Input 2 6 2 2 3 3 2 2" xfId="36274"/>
    <cellStyle name="Input 2 6 2 2 3 3 3" xfId="33521"/>
    <cellStyle name="Input 2 6 2 2 3 4" xfId="15565"/>
    <cellStyle name="Input 2 6 2 2 3 4 2" xfId="35066"/>
    <cellStyle name="Input 2 6 2 2 3 5" xfId="29033"/>
    <cellStyle name="Input 2 6 2 2 4" xfId="6130"/>
    <cellStyle name="Input 2 6 2 2 4 2" xfId="13368"/>
    <cellStyle name="Input 2 6 2 2 4 2 2" xfId="33919"/>
    <cellStyle name="Input 2 6 2 2 4 3" xfId="30349"/>
    <cellStyle name="Input 2 6 2 2 5" xfId="5553"/>
    <cellStyle name="Input 2 6 2 2 5 2" xfId="30008"/>
    <cellStyle name="Input 2 6 2 2 6" xfId="5585"/>
    <cellStyle name="Input 2 6 2 2 6 2" xfId="12933"/>
    <cellStyle name="Input 2 6 2 2 6 2 2" xfId="33671"/>
    <cellStyle name="Input 2 6 2 2 6 3" xfId="30029"/>
    <cellStyle name="Input 2 6 2 2 7" xfId="4766"/>
    <cellStyle name="Input 2 6 2 2 7 2" xfId="29450"/>
    <cellStyle name="Input 2 6 2 3" xfId="2345"/>
    <cellStyle name="Input 2 6 2 3 2" xfId="6945"/>
    <cellStyle name="Input 2 6 2 3 2 2" xfId="14119"/>
    <cellStyle name="Input 2 6 2 3 2 2 2" xfId="34434"/>
    <cellStyle name="Input 2 6 2 3 2 3" xfId="30883"/>
    <cellStyle name="Input 2 6 2 3 3" xfId="9128"/>
    <cellStyle name="Input 2 6 2 3 3 2" xfId="31972"/>
    <cellStyle name="Input 2 6 2 3 4" xfId="11146"/>
    <cellStyle name="Input 2 6 2 3 4 2" xfId="17475"/>
    <cellStyle name="Input 2 6 2 3 4 2 2" xfId="35720"/>
    <cellStyle name="Input 2 6 2 3 4 3" xfId="32967"/>
    <cellStyle name="Input 2 6 2 3 5" xfId="5376"/>
    <cellStyle name="Input 2 6 2 3 5 2" xfId="29858"/>
    <cellStyle name="Input 2 6 2 3 6" xfId="28479"/>
    <cellStyle name="Input 2 6 2 4" xfId="2482"/>
    <cellStyle name="Input 2 6 2 4 2" xfId="7082"/>
    <cellStyle name="Input 2 6 2 4 2 2" xfId="14256"/>
    <cellStyle name="Input 2 6 2 4 2 2 2" xfId="34568"/>
    <cellStyle name="Input 2 6 2 4 2 3" xfId="31017"/>
    <cellStyle name="Input 2 6 2 4 3" xfId="9264"/>
    <cellStyle name="Input 2 6 2 4 3 2" xfId="32106"/>
    <cellStyle name="Input 2 6 2 4 4" xfId="11224"/>
    <cellStyle name="Input 2 6 2 4 4 2" xfId="17553"/>
    <cellStyle name="Input 2 6 2 4 4 2 2" xfId="35796"/>
    <cellStyle name="Input 2 6 2 4 4 3" xfId="33043"/>
    <cellStyle name="Input 2 6 2 4 5" xfId="5481"/>
    <cellStyle name="Input 2 6 2 4 5 2" xfId="29948"/>
    <cellStyle name="Input 2 6 2 4 6" xfId="28555"/>
    <cellStyle name="Input 2 6 2 5" xfId="3097"/>
    <cellStyle name="Input 2 6 2 5 2" xfId="7684"/>
    <cellStyle name="Input 2 6 2 5 2 2" xfId="14848"/>
    <cellStyle name="Input 2 6 2 5 2 2 2" xfId="34754"/>
    <cellStyle name="Input 2 6 2 5 2 3" xfId="31206"/>
    <cellStyle name="Input 2 6 2 5 3" xfId="9863"/>
    <cellStyle name="Input 2 6 2 5 3 2" xfId="32294"/>
    <cellStyle name="Input 2 6 2 5 4" xfId="11800"/>
    <cellStyle name="Input 2 6 2 5 4 2" xfId="18125"/>
    <cellStyle name="Input 2 6 2 5 4 2 2" xfId="35963"/>
    <cellStyle name="Input 2 6 2 5 4 3" xfId="33210"/>
    <cellStyle name="Input 2 6 2 5 5" xfId="4916"/>
    <cellStyle name="Input 2 6 2 5 5 2" xfId="29583"/>
    <cellStyle name="Input 2 6 2 5 6" xfId="28722"/>
    <cellStyle name="Input 2 6 2 6" xfId="3590"/>
    <cellStyle name="Input 2 6 2 6 2" xfId="10345"/>
    <cellStyle name="Input 2 6 2 6 2 2" xfId="32502"/>
    <cellStyle name="Input 2 6 2 6 3" xfId="12275"/>
    <cellStyle name="Input 2 6 2 6 3 2" xfId="18598"/>
    <cellStyle name="Input 2 6 2 6 3 2 2" xfId="36166"/>
    <cellStyle name="Input 2 6 2 6 3 3" xfId="33413"/>
    <cellStyle name="Input 2 6 2 6 4" xfId="8166"/>
    <cellStyle name="Input 2 6 2 6 4 2" xfId="22163"/>
    <cellStyle name="Input 2 6 2 6 4 2 2" xfId="36730"/>
    <cellStyle name="Input 2 6 2 6 4 3" xfId="31410"/>
    <cellStyle name="Input 2 6 2 6 5" xfId="15322"/>
    <cellStyle name="Input 2 6 2 6 5 2" xfId="34958"/>
    <cellStyle name="Input 2 6 2 6 6" xfId="28925"/>
    <cellStyle name="Input 2 6 2 7" xfId="6371"/>
    <cellStyle name="Input 2 6 2 7 2" xfId="13580"/>
    <cellStyle name="Input 2 6 2 7 2 2" xfId="34072"/>
    <cellStyle name="Input 2 6 2 7 3" xfId="30518"/>
    <cellStyle name="Input 2 6 2 8" xfId="8593"/>
    <cellStyle name="Input 2 6 2 8 2" xfId="31613"/>
    <cellStyle name="Input 2 6 2 9" xfId="10717"/>
    <cellStyle name="Input 2 6 2 9 2" xfId="17049"/>
    <cellStyle name="Input 2 6 2 9 2 2" xfId="35461"/>
    <cellStyle name="Input 2 6 2 9 3" xfId="32708"/>
    <cellStyle name="Input 2 6 3" xfId="1878"/>
    <cellStyle name="Input 2 6 3 2" xfId="2413"/>
    <cellStyle name="Input 2 6 3 2 2" xfId="7013"/>
    <cellStyle name="Input 2 6 3 2 2 2" xfId="14187"/>
    <cellStyle name="Input 2 6 3 2 2 2 2" xfId="34499"/>
    <cellStyle name="Input 2 6 3 2 2 3" xfId="30948"/>
    <cellStyle name="Input 2 6 3 2 3" xfId="9195"/>
    <cellStyle name="Input 2 6 3 2 3 2" xfId="32037"/>
    <cellStyle name="Input 2 6 3 3" xfId="5001"/>
    <cellStyle name="Input 2 6 3 3 2" xfId="29643"/>
    <cellStyle name="Input 2 6 3 4" xfId="6478"/>
    <cellStyle name="Input 2 6 3 4 2" xfId="13656"/>
    <cellStyle name="Input 2 6 3 4 2 2" xfId="34140"/>
    <cellStyle name="Input 2 6 3 4 3" xfId="30589"/>
    <cellStyle name="Input 2 6 3 5" xfId="8661"/>
    <cellStyle name="Input 2 6 3 5 2" xfId="31678"/>
    <cellStyle name="Input 2 6 3 6" xfId="10775"/>
    <cellStyle name="Input 2 6 3 6 2" xfId="17107"/>
    <cellStyle name="Input 2 6 3 6 2 2" xfId="35519"/>
    <cellStyle name="Input 2 6 3 6 3" xfId="32766"/>
    <cellStyle name="Input 2 6 4" xfId="1415"/>
    <cellStyle name="Input 2 6 4 2" xfId="4804"/>
    <cellStyle name="Input 2 6 4 2 2" xfId="29482"/>
    <cellStyle name="Input 2 6 4 3" xfId="6198"/>
    <cellStyle name="Input 2 6 4 3 2" xfId="13434"/>
    <cellStyle name="Input 2 6 4 3 2 2" xfId="33960"/>
    <cellStyle name="Input 2 6 4 3 3" xfId="30390"/>
    <cellStyle name="Input 2 6 4 4" xfId="8467"/>
    <cellStyle name="Input 2 6 4 4 2" xfId="31510"/>
    <cellStyle name="Input 2 6 4 5" xfId="6075"/>
    <cellStyle name="Input 2 6 4 5 2" xfId="13317"/>
    <cellStyle name="Input 2 6 4 5 2 2" xfId="33882"/>
    <cellStyle name="Input 2 6 4 5 3" xfId="30313"/>
    <cellStyle name="Input 2 6 4 6" xfId="4437"/>
    <cellStyle name="Input 2 6 4 6 2" xfId="20473"/>
    <cellStyle name="Input 2 6 4 6 2 2" xfId="36386"/>
    <cellStyle name="Input 2 6 4 6 3" xfId="29271"/>
    <cellStyle name="Input 2 6 4 7" xfId="5227"/>
    <cellStyle name="Input 2 6 4 7 2" xfId="29779"/>
    <cellStyle name="Input 2 6 5" xfId="2155"/>
    <cellStyle name="Input 2 6 5 2" xfId="6755"/>
    <cellStyle name="Input 2 6 5 2 2" xfId="13929"/>
    <cellStyle name="Input 2 6 5 2 2 2" xfId="34302"/>
    <cellStyle name="Input 2 6 5 2 3" xfId="30751"/>
    <cellStyle name="Input 2 6 5 3" xfId="8938"/>
    <cellStyle name="Input 2 6 5 3 2" xfId="31840"/>
    <cellStyle name="Input 2 6 6" xfId="4754"/>
    <cellStyle name="Input 2 6 6 2" xfId="29439"/>
    <cellStyle name="Input 2 6 7" xfId="6117"/>
    <cellStyle name="Input 2 6 7 2" xfId="13356"/>
    <cellStyle name="Input 2 6 7 2 2" xfId="33907"/>
    <cellStyle name="Input 2 6 7 3" xfId="30337"/>
    <cellStyle name="Input 2 6 8" xfId="6302"/>
    <cellStyle name="Input 2 6 8 2" xfId="30467"/>
    <cellStyle name="Input 2 6 9" xfId="5822"/>
    <cellStyle name="Input 2 6 9 2" xfId="13090"/>
    <cellStyle name="Input 2 6 9 2 2" xfId="33762"/>
    <cellStyle name="Input 2 6 9 3" xfId="30170"/>
    <cellStyle name="Input 2 7" xfId="1514"/>
    <cellStyle name="Input 2 7 10" xfId="3993"/>
    <cellStyle name="Input 2 7 10 2" xfId="29118"/>
    <cellStyle name="Input 2 7 2" xfId="1434"/>
    <cellStyle name="Input 2 7 2 2" xfId="3201"/>
    <cellStyle name="Input 2 7 2 2 2" xfId="9956"/>
    <cellStyle name="Input 2 7 2 2 2 2" xfId="32355"/>
    <cellStyle name="Input 2 7 2 2 3" xfId="11886"/>
    <cellStyle name="Input 2 7 2 2 3 2" xfId="18211"/>
    <cellStyle name="Input 2 7 2 2 3 2 2" xfId="36019"/>
    <cellStyle name="Input 2 7 2 2 3 3" xfId="33266"/>
    <cellStyle name="Input 2 7 2 2 4" xfId="7777"/>
    <cellStyle name="Input 2 7 2 2 4 2" xfId="21781"/>
    <cellStyle name="Input 2 7 2 2 4 2 2" xfId="36583"/>
    <cellStyle name="Input 2 7 2 2 4 3" xfId="31263"/>
    <cellStyle name="Input 2 7 2 2 5" xfId="14935"/>
    <cellStyle name="Input 2 7 2 2 5 2" xfId="34811"/>
    <cellStyle name="Input 2 7 2 2 6" xfId="28778"/>
    <cellStyle name="Input 2 7 2 3" xfId="3674"/>
    <cellStyle name="Input 2 7 2 3 2" xfId="10429"/>
    <cellStyle name="Input 2 7 2 3 2 2" xfId="32556"/>
    <cellStyle name="Input 2 7 2 3 3" xfId="12359"/>
    <cellStyle name="Input 2 7 2 3 3 2" xfId="18682"/>
    <cellStyle name="Input 2 7 2 3 3 2 2" xfId="36220"/>
    <cellStyle name="Input 2 7 2 3 3 3" xfId="33467"/>
    <cellStyle name="Input 2 7 2 3 4" xfId="15406"/>
    <cellStyle name="Input 2 7 2 3 4 2" xfId="35012"/>
    <cellStyle name="Input 2 7 2 3 5" xfId="28979"/>
    <cellStyle name="Input 2 7 2 4" xfId="6212"/>
    <cellStyle name="Input 2 7 2 4 2" xfId="13447"/>
    <cellStyle name="Input 2 7 2 4 2 2" xfId="33966"/>
    <cellStyle name="Input 2 7 2 4 3" xfId="30397"/>
    <cellStyle name="Input 2 7 2 5" xfId="8485"/>
    <cellStyle name="Input 2 7 2 5 2" xfId="31517"/>
    <cellStyle name="Input 2 7 2 6" xfId="6287"/>
    <cellStyle name="Input 2 7 2 6 2" xfId="13518"/>
    <cellStyle name="Input 2 7 2 6 2 2" xfId="34022"/>
    <cellStyle name="Input 2 7 2 6 3" xfId="30456"/>
    <cellStyle name="Input 2 7 2 7" xfId="4809"/>
    <cellStyle name="Input 2 7 2 7 2" xfId="29487"/>
    <cellStyle name="Input 2 7 3" xfId="2268"/>
    <cellStyle name="Input 2 7 3 2" xfId="6868"/>
    <cellStyle name="Input 2 7 3 2 2" xfId="14042"/>
    <cellStyle name="Input 2 7 3 2 2 2" xfId="34389"/>
    <cellStyle name="Input 2 7 3 2 3" xfId="30838"/>
    <cellStyle name="Input 2 7 3 3" xfId="9051"/>
    <cellStyle name="Input 2 7 3 3 2" xfId="31927"/>
    <cellStyle name="Input 2 7 3 4" xfId="11080"/>
    <cellStyle name="Input 2 7 3 4 2" xfId="17409"/>
    <cellStyle name="Input 2 7 3 4 2 2" xfId="35686"/>
    <cellStyle name="Input 2 7 3 4 3" xfId="32933"/>
    <cellStyle name="Input 2 7 3 5" xfId="5308"/>
    <cellStyle name="Input 2 7 3 5 2" xfId="29823"/>
    <cellStyle name="Input 2 7 3 6" xfId="28445"/>
    <cellStyle name="Input 2 7 4" xfId="2295"/>
    <cellStyle name="Input 2 7 4 2" xfId="6895"/>
    <cellStyle name="Input 2 7 4 2 2" xfId="14069"/>
    <cellStyle name="Input 2 7 4 2 2 2" xfId="34400"/>
    <cellStyle name="Input 2 7 4 2 3" xfId="30849"/>
    <cellStyle name="Input 2 7 4 3" xfId="9078"/>
    <cellStyle name="Input 2 7 4 3 2" xfId="31938"/>
    <cellStyle name="Input 2 7 4 4" xfId="11104"/>
    <cellStyle name="Input 2 7 4 4 2" xfId="17433"/>
    <cellStyle name="Input 2 7 4 4 2 2" xfId="35694"/>
    <cellStyle name="Input 2 7 4 4 3" xfId="32941"/>
    <cellStyle name="Input 2 7 4 5" xfId="5332"/>
    <cellStyle name="Input 2 7 4 5 2" xfId="29831"/>
    <cellStyle name="Input 2 7 4 6" xfId="28453"/>
    <cellStyle name="Input 2 7 5" xfId="2973"/>
    <cellStyle name="Input 2 7 5 2" xfId="7560"/>
    <cellStyle name="Input 2 7 5 2 2" xfId="14725"/>
    <cellStyle name="Input 2 7 5 2 2 2" xfId="34702"/>
    <cellStyle name="Input 2 7 5 2 3" xfId="31154"/>
    <cellStyle name="Input 2 7 5 3" xfId="9739"/>
    <cellStyle name="Input 2 7 5 3 2" xfId="32242"/>
    <cellStyle name="Input 2 7 5 4" xfId="11676"/>
    <cellStyle name="Input 2 7 5 4 2" xfId="18002"/>
    <cellStyle name="Input 2 7 5 4 2 2" xfId="35911"/>
    <cellStyle name="Input 2 7 5 4 3" xfId="33158"/>
    <cellStyle name="Input 2 7 5 5" xfId="4851"/>
    <cellStyle name="Input 2 7 5 5 2" xfId="29527"/>
    <cellStyle name="Input 2 7 5 6" xfId="28670"/>
    <cellStyle name="Input 2 7 6" xfId="3488"/>
    <cellStyle name="Input 2 7 6 2" xfId="10243"/>
    <cellStyle name="Input 2 7 6 2 2" xfId="32469"/>
    <cellStyle name="Input 2 7 6 3" xfId="12173"/>
    <cellStyle name="Input 2 7 6 3 2" xfId="18496"/>
    <cellStyle name="Input 2 7 6 3 2 2" xfId="36133"/>
    <cellStyle name="Input 2 7 6 3 3" xfId="33380"/>
    <cellStyle name="Input 2 7 6 4" xfId="8064"/>
    <cellStyle name="Input 2 7 6 4 2" xfId="22061"/>
    <cellStyle name="Input 2 7 6 4 2 2" xfId="36697"/>
    <cellStyle name="Input 2 7 6 4 3" xfId="31377"/>
    <cellStyle name="Input 2 7 6 5" xfId="15220"/>
    <cellStyle name="Input 2 7 6 5 2" xfId="34925"/>
    <cellStyle name="Input 2 7 6 6" xfId="28892"/>
    <cellStyle name="Input 2 7 7" xfId="6274"/>
    <cellStyle name="Input 2 7 7 2" xfId="13505"/>
    <cellStyle name="Input 2 7 7 2 2" xfId="34015"/>
    <cellStyle name="Input 2 7 7 3" xfId="30449"/>
    <cellStyle name="Input 2 7 8" xfId="8544"/>
    <cellStyle name="Input 2 7 8 2" xfId="31568"/>
    <cellStyle name="Input 2 7 9" xfId="10679"/>
    <cellStyle name="Input 2 7 9 2" xfId="17011"/>
    <cellStyle name="Input 2 7 9 2 2" xfId="35423"/>
    <cellStyle name="Input 2 7 9 3" xfId="32670"/>
    <cellStyle name="Input 2 8" xfId="1784"/>
    <cellStyle name="Input 2 8 2" xfId="2362"/>
    <cellStyle name="Input 2 8 2 2" xfId="6962"/>
    <cellStyle name="Input 2 8 2 2 2" xfId="14136"/>
    <cellStyle name="Input 2 8 2 2 2 2" xfId="34449"/>
    <cellStyle name="Input 2 8 2 2 3" xfId="30898"/>
    <cellStyle name="Input 2 8 2 3" xfId="9144"/>
    <cellStyle name="Input 2 8 2 3 2" xfId="31987"/>
    <cellStyle name="Input 2 8 3" xfId="4936"/>
    <cellStyle name="Input 2 8 3 2" xfId="29600"/>
    <cellStyle name="Input 2 8 4" xfId="6397"/>
    <cellStyle name="Input 2 8 4 2" xfId="13601"/>
    <cellStyle name="Input 2 8 4 2 2" xfId="34091"/>
    <cellStyle name="Input 2 8 4 3" xfId="30538"/>
    <cellStyle name="Input 2 8 5" xfId="8608"/>
    <cellStyle name="Input 2 8 5 2" xfId="31628"/>
    <cellStyle name="Input 2 8 6" xfId="10732"/>
    <cellStyle name="Input 2 8 6 2" xfId="17064"/>
    <cellStyle name="Input 2 8 6 2 2" xfId="35476"/>
    <cellStyle name="Input 2 8 6 3" xfId="32723"/>
    <cellStyle name="Input 2 9" xfId="876"/>
    <cellStyle name="Input 2 9 2" xfId="4687"/>
    <cellStyle name="Input 2 9 2 2" xfId="29384"/>
    <cellStyle name="Input 2 9 3" xfId="5921"/>
    <cellStyle name="Input 2 9 3 2" xfId="13182"/>
    <cellStyle name="Input 2 9 3 2 2" xfId="33801"/>
    <cellStyle name="Input 2 9 3 3" xfId="30213"/>
    <cellStyle name="Input 2 9 4" xfId="5854"/>
    <cellStyle name="Input 2 9 4 2" xfId="30186"/>
    <cellStyle name="Input 2 9 5" xfId="6348"/>
    <cellStyle name="Input 2 9 5 2" xfId="13562"/>
    <cellStyle name="Input 2 9 5 2 2" xfId="34055"/>
    <cellStyle name="Input 2 9 5 3" xfId="30499"/>
    <cellStyle name="Input 2 9 6" xfId="4283"/>
    <cellStyle name="Input 2 9 6 2" xfId="20327"/>
    <cellStyle name="Input 2 9 6 2 2" xfId="36340"/>
    <cellStyle name="Input 2 9 6 3" xfId="29225"/>
    <cellStyle name="Input 2 9 7" xfId="4008"/>
    <cellStyle name="Input 2 9 7 2" xfId="29119"/>
    <cellStyle name="Input 20" xfId="1776"/>
    <cellStyle name="Input 20 2" xfId="2359"/>
    <cellStyle name="Input 20 2 2" xfId="6959"/>
    <cellStyle name="Input 20 2 2 2" xfId="14133"/>
    <cellStyle name="Input 20 2 2 2 2" xfId="34446"/>
    <cellStyle name="Input 20 2 2 3" xfId="30895"/>
    <cellStyle name="Input 20 2 3" xfId="9141"/>
    <cellStyle name="Input 20 2 3 2" xfId="31984"/>
    <cellStyle name="Input 20 3" xfId="4931"/>
    <cellStyle name="Input 20 3 2" xfId="29597"/>
    <cellStyle name="Input 20 4" xfId="6392"/>
    <cellStyle name="Input 20 4 2" xfId="13598"/>
    <cellStyle name="Input 20 4 2 2" xfId="34088"/>
    <cellStyle name="Input 20 4 3" xfId="30535"/>
    <cellStyle name="Input 20 5" xfId="8605"/>
    <cellStyle name="Input 20 5 2" xfId="31625"/>
    <cellStyle name="Input 20 6" xfId="10729"/>
    <cellStyle name="Input 20 6 2" xfId="17061"/>
    <cellStyle name="Input 20 6 2 2" xfId="35473"/>
    <cellStyle name="Input 20 6 3" xfId="32720"/>
    <cellStyle name="Input 21" xfId="874"/>
    <cellStyle name="Input 21 2" xfId="2793"/>
    <cellStyle name="Input 21 2 2" xfId="7380"/>
    <cellStyle name="Input 21 2 2 2" xfId="14547"/>
    <cellStyle name="Input 21 2 2 2 2" xfId="34651"/>
    <cellStyle name="Input 21 2 2 3" xfId="31103"/>
    <cellStyle name="Input 21 2 3" xfId="9560"/>
    <cellStyle name="Input 21 2 3 2" xfId="32191"/>
    <cellStyle name="Input 21 3" xfId="5919"/>
    <cellStyle name="Input 21 3 2" xfId="13180"/>
    <cellStyle name="Input 21 3 2 2" xfId="33799"/>
    <cellStyle name="Input 21 3 3" xfId="30211"/>
    <cellStyle name="Input 21 4" xfId="6007"/>
    <cellStyle name="Input 21 4 2" xfId="30264"/>
    <cellStyle name="Input 21 5" xfId="8613"/>
    <cellStyle name="Input 21 5 2" xfId="15707"/>
    <cellStyle name="Input 21 5 2 2" xfId="35137"/>
    <cellStyle name="Input 21 5 3" xfId="31633"/>
    <cellStyle name="Input 21 6" xfId="4281"/>
    <cellStyle name="Input 21 6 2" xfId="20325"/>
    <cellStyle name="Input 21 6 2 2" xfId="36338"/>
    <cellStyle name="Input 21 6 3" xfId="29223"/>
    <cellStyle name="Input 21 7" xfId="4059"/>
    <cellStyle name="Input 21 7 2" xfId="29144"/>
    <cellStyle name="Input 22" xfId="1373"/>
    <cellStyle name="Input 22 2" xfId="2939"/>
    <cellStyle name="Input 22 2 2" xfId="7526"/>
    <cellStyle name="Input 22 2 2 2" xfId="14693"/>
    <cellStyle name="Input 22 2 2 2 2" xfId="34684"/>
    <cellStyle name="Input 22 2 2 3" xfId="31136"/>
    <cellStyle name="Input 22 2 3" xfId="9706"/>
    <cellStyle name="Input 22 2 3 2" xfId="32224"/>
    <cellStyle name="Input 22 3" xfId="6157"/>
    <cellStyle name="Input 22 3 2" xfId="13395"/>
    <cellStyle name="Input 22 3 2 2" xfId="33936"/>
    <cellStyle name="Input 22 3 3" xfId="30366"/>
    <cellStyle name="Input 22 4" xfId="8429"/>
    <cellStyle name="Input 22 4 2" xfId="31487"/>
    <cellStyle name="Input 22 5" xfId="5586"/>
    <cellStyle name="Input 22 5 2" xfId="12934"/>
    <cellStyle name="Input 22 5 2 2" xfId="33672"/>
    <cellStyle name="Input 22 5 3" xfId="30030"/>
    <cellStyle name="Input 23" xfId="1978"/>
    <cellStyle name="Input 23 2" xfId="3195"/>
    <cellStyle name="Input 23 2 2" xfId="7771"/>
    <cellStyle name="Input 23 2 2 2" xfId="14929"/>
    <cellStyle name="Input 23 2 2 2 2" xfId="34805"/>
    <cellStyle name="Input 23 2 2 3" xfId="31257"/>
    <cellStyle name="Input 23 2 3" xfId="9950"/>
    <cellStyle name="Input 23 2 3 2" xfId="32349"/>
    <cellStyle name="Input 23 3" xfId="6578"/>
    <cellStyle name="Input 23 3 2" xfId="13756"/>
    <cellStyle name="Input 23 3 2 2" xfId="34222"/>
    <cellStyle name="Input 23 3 3" xfId="30671"/>
    <cellStyle name="Input 23 4" xfId="8761"/>
    <cellStyle name="Input 23 4 2" xfId="31760"/>
    <cellStyle name="Input 23 5" xfId="10875"/>
    <cellStyle name="Input 23 5 2" xfId="17207"/>
    <cellStyle name="Input 23 5 2 2" xfId="35601"/>
    <cellStyle name="Input 23 5 3" xfId="32848"/>
    <cellStyle name="Input 24" xfId="2042"/>
    <cellStyle name="Input 24 2" xfId="6642"/>
    <cellStyle name="Input 24 2 2" xfId="13819"/>
    <cellStyle name="Input 24 2 2 2" xfId="34262"/>
    <cellStyle name="Input 24 2 3" xfId="30711"/>
    <cellStyle name="Input 24 3" xfId="8825"/>
    <cellStyle name="Input 24 3 2" xfId="31800"/>
    <cellStyle name="Input 25" xfId="2082"/>
    <cellStyle name="Input 25 2" xfId="6682"/>
    <cellStyle name="Input 25 2 2" xfId="13858"/>
    <cellStyle name="Input 25 2 2 2" xfId="34268"/>
    <cellStyle name="Input 25 2 3" xfId="30717"/>
    <cellStyle name="Input 25 3" xfId="8865"/>
    <cellStyle name="Input 25 3 2" xfId="31806"/>
    <cellStyle name="Input 26" xfId="2143"/>
    <cellStyle name="Input 26 2" xfId="6743"/>
    <cellStyle name="Input 26 2 2" xfId="13918"/>
    <cellStyle name="Input 26 2 2 2" xfId="34297"/>
    <cellStyle name="Input 26 2 3" xfId="30746"/>
    <cellStyle name="Input 26 3" xfId="8926"/>
    <cellStyle name="Input 26 3 2" xfId="31835"/>
    <cellStyle name="Input 27" xfId="2560"/>
    <cellStyle name="Input 27 2" xfId="7160"/>
    <cellStyle name="Input 27 2 2" xfId="14333"/>
    <cellStyle name="Input 27 2 2 2" xfId="34621"/>
    <cellStyle name="Input 27 2 3" xfId="31070"/>
    <cellStyle name="Input 27 3" xfId="9342"/>
    <cellStyle name="Input 27 3 2" xfId="32159"/>
    <cellStyle name="Input 27 4" xfId="11302"/>
    <cellStyle name="Input 27 4 2" xfId="17630"/>
    <cellStyle name="Input 27 4 2 2" xfId="35849"/>
    <cellStyle name="Input 27 4 3" xfId="33096"/>
    <cellStyle name="Input 27 5" xfId="4648"/>
    <cellStyle name="Input 27 5 2" xfId="29375"/>
    <cellStyle name="Input 27 6" xfId="28608"/>
    <cellStyle name="Input 28" xfId="2905"/>
    <cellStyle name="Input 28 2" xfId="7492"/>
    <cellStyle name="Input 28 2 2" xfId="14659"/>
    <cellStyle name="Input 28 2 2 2" xfId="34676"/>
    <cellStyle name="Input 28 2 3" xfId="31128"/>
    <cellStyle name="Input 28 3" xfId="9672"/>
    <cellStyle name="Input 28 3 2" xfId="32216"/>
    <cellStyle name="Input 29" xfId="5628"/>
    <cellStyle name="Input 29 2" xfId="12970"/>
    <cellStyle name="Input 29 2 2" xfId="33701"/>
    <cellStyle name="Input 29 3" xfId="30064"/>
    <cellStyle name="Input 3" xfId="473"/>
    <cellStyle name="Input 3 2" xfId="1472"/>
    <cellStyle name="Input 3 2 2" xfId="1848"/>
    <cellStyle name="Input 3 2 2 10" xfId="4088"/>
    <cellStyle name="Input 3 2 2 10 2" xfId="29161"/>
    <cellStyle name="Input 3 2 2 2" xfId="1302"/>
    <cellStyle name="Input 3 2 2 2 2" xfId="3422"/>
    <cellStyle name="Input 3 2 2 2 2 2" xfId="10177"/>
    <cellStyle name="Input 3 2 2 2 2 2 2" xfId="32440"/>
    <cellStyle name="Input 3 2 2 2 2 3" xfId="12107"/>
    <cellStyle name="Input 3 2 2 2 2 3 2" xfId="18431"/>
    <cellStyle name="Input 3 2 2 2 2 3 2 2" xfId="36104"/>
    <cellStyle name="Input 3 2 2 2 2 3 3" xfId="33351"/>
    <cellStyle name="Input 3 2 2 2 2 4" xfId="7998"/>
    <cellStyle name="Input 3 2 2 2 2 4 2" xfId="22001"/>
    <cellStyle name="Input 3 2 2 2 2 4 2 2" xfId="36668"/>
    <cellStyle name="Input 3 2 2 2 2 4 3" xfId="31348"/>
    <cellStyle name="Input 3 2 2 2 2 5" xfId="15155"/>
    <cellStyle name="Input 3 2 2 2 2 5 2" xfId="34896"/>
    <cellStyle name="Input 3 2 2 2 2 6" xfId="28863"/>
    <cellStyle name="Input 3 2 2 2 3" xfId="3895"/>
    <cellStyle name="Input 3 2 2 2 3 2" xfId="10650"/>
    <cellStyle name="Input 3 2 2 2 3 2 2" xfId="32641"/>
    <cellStyle name="Input 3 2 2 2 3 3" xfId="12580"/>
    <cellStyle name="Input 3 2 2 2 3 3 2" xfId="18902"/>
    <cellStyle name="Input 3 2 2 2 3 3 2 2" xfId="36305"/>
    <cellStyle name="Input 3 2 2 2 3 3 3" xfId="33552"/>
    <cellStyle name="Input 3 2 2 2 3 4" xfId="15626"/>
    <cellStyle name="Input 3 2 2 2 3 4 2" xfId="35097"/>
    <cellStyle name="Input 3 2 2 2 3 5" xfId="29064"/>
    <cellStyle name="Input 3 2 2 2 4" xfId="6099"/>
    <cellStyle name="Input 3 2 2 2 4 2" xfId="13339"/>
    <cellStyle name="Input 3 2 2 2 4 2 2" xfId="33897"/>
    <cellStyle name="Input 3 2 2 2 4 3" xfId="30327"/>
    <cellStyle name="Input 3 2 2 2 5" xfId="5780"/>
    <cellStyle name="Input 3 2 2 2 5 2" xfId="30140"/>
    <cellStyle name="Input 3 2 2 2 6" xfId="6314"/>
    <cellStyle name="Input 3 2 2 2 6 2" xfId="13535"/>
    <cellStyle name="Input 3 2 2 2 6 2 2" xfId="34034"/>
    <cellStyle name="Input 3 2 2 2 6 3" xfId="30476"/>
    <cellStyle name="Input 3 2 2 2 7" xfId="4745"/>
    <cellStyle name="Input 3 2 2 2 7 2" xfId="29431"/>
    <cellStyle name="Input 3 2 2 3" xfId="2383"/>
    <cellStyle name="Input 3 2 2 3 2" xfId="6983"/>
    <cellStyle name="Input 3 2 2 3 2 2" xfId="14157"/>
    <cellStyle name="Input 3 2 2 3 2 2 2" xfId="34469"/>
    <cellStyle name="Input 3 2 2 3 2 3" xfId="30918"/>
    <cellStyle name="Input 3 2 2 3 3" xfId="9165"/>
    <cellStyle name="Input 3 2 2 3 3 2" xfId="32007"/>
    <cellStyle name="Input 3 2 2 3 4" xfId="11180"/>
    <cellStyle name="Input 3 2 2 3 4 2" xfId="17509"/>
    <cellStyle name="Input 3 2 2 3 4 2 2" xfId="35752"/>
    <cellStyle name="Input 3 2 2 3 4 3" xfId="32999"/>
    <cellStyle name="Input 3 2 2 3 5" xfId="5413"/>
    <cellStyle name="Input 3 2 2 3 5 2" xfId="29892"/>
    <cellStyle name="Input 3 2 2 3 6" xfId="28511"/>
    <cellStyle name="Input 3 2 2 4" xfId="2513"/>
    <cellStyle name="Input 3 2 2 4 2" xfId="7113"/>
    <cellStyle name="Input 3 2 2 4 2 2" xfId="14287"/>
    <cellStyle name="Input 3 2 2 4 2 2 2" xfId="34599"/>
    <cellStyle name="Input 3 2 2 4 2 3" xfId="31048"/>
    <cellStyle name="Input 3 2 2 4 3" xfId="9295"/>
    <cellStyle name="Input 3 2 2 4 3 2" xfId="32137"/>
    <cellStyle name="Input 3 2 2 4 4" xfId="11255"/>
    <cellStyle name="Input 3 2 2 4 4 2" xfId="17584"/>
    <cellStyle name="Input 3 2 2 4 4 2 2" xfId="35827"/>
    <cellStyle name="Input 3 2 2 4 4 3" xfId="33074"/>
    <cellStyle name="Input 3 2 2 4 5" xfId="5512"/>
    <cellStyle name="Input 3 2 2 4 5 2" xfId="29979"/>
    <cellStyle name="Input 3 2 2 4 6" xfId="28586"/>
    <cellStyle name="Input 3 2 2 5" xfId="3175"/>
    <cellStyle name="Input 3 2 2 5 2" xfId="7751"/>
    <cellStyle name="Input 3 2 2 5 2 2" xfId="14909"/>
    <cellStyle name="Input 3 2 2 5 2 2 2" xfId="34785"/>
    <cellStyle name="Input 3 2 2 5 2 3" xfId="31237"/>
    <cellStyle name="Input 3 2 2 5 3" xfId="9930"/>
    <cellStyle name="Input 3 2 2 5 3 2" xfId="32329"/>
    <cellStyle name="Input 3 2 2 5 4" xfId="11861"/>
    <cellStyle name="Input 3 2 2 5 4 2" xfId="18186"/>
    <cellStyle name="Input 3 2 2 5 4 2 2" xfId="35994"/>
    <cellStyle name="Input 3 2 2 5 4 3" xfId="33241"/>
    <cellStyle name="Input 3 2 2 5 5" xfId="4971"/>
    <cellStyle name="Input 3 2 2 5 5 2" xfId="29613"/>
    <cellStyle name="Input 3 2 2 5 6" xfId="28753"/>
    <cellStyle name="Input 3 2 2 6" xfId="3649"/>
    <cellStyle name="Input 3 2 2 6 2" xfId="10404"/>
    <cellStyle name="Input 3 2 2 6 2 2" xfId="32531"/>
    <cellStyle name="Input 3 2 2 6 3" xfId="12334"/>
    <cellStyle name="Input 3 2 2 6 3 2" xfId="18657"/>
    <cellStyle name="Input 3 2 2 6 3 2 2" xfId="36195"/>
    <cellStyle name="Input 3 2 2 6 3 3" xfId="33442"/>
    <cellStyle name="Input 3 2 2 6 4" xfId="8225"/>
    <cellStyle name="Input 3 2 2 6 4 2" xfId="22222"/>
    <cellStyle name="Input 3 2 2 6 4 2 2" xfId="36759"/>
    <cellStyle name="Input 3 2 2 6 4 3" xfId="31439"/>
    <cellStyle name="Input 3 2 2 6 5" xfId="15381"/>
    <cellStyle name="Input 3 2 2 6 5 2" xfId="34987"/>
    <cellStyle name="Input 3 2 2 6 6" xfId="28954"/>
    <cellStyle name="Input 3 2 2 7" xfId="6448"/>
    <cellStyle name="Input 3 2 2 7 2" xfId="13626"/>
    <cellStyle name="Input 3 2 2 7 2 2" xfId="34110"/>
    <cellStyle name="Input 3 2 2 7 3" xfId="30559"/>
    <cellStyle name="Input 3 2 2 8" xfId="8631"/>
    <cellStyle name="Input 3 2 2 8 2" xfId="31648"/>
    <cellStyle name="Input 3 2 2 9" xfId="10745"/>
    <cellStyle name="Input 3 2 2 9 2" xfId="17077"/>
    <cellStyle name="Input 3 2 2 9 2 2" xfId="35489"/>
    <cellStyle name="Input 3 2 2 9 3" xfId="32736"/>
    <cellStyle name="Input 3 2 3" xfId="1903"/>
    <cellStyle name="Input 3 2 3 2" xfId="2438"/>
    <cellStyle name="Input 3 2 3 2 2" xfId="7038"/>
    <cellStyle name="Input 3 2 3 2 2 2" xfId="14212"/>
    <cellStyle name="Input 3 2 3 2 2 2 2" xfId="34524"/>
    <cellStyle name="Input 3 2 3 2 2 3" xfId="30973"/>
    <cellStyle name="Input 3 2 3 2 3" xfId="9220"/>
    <cellStyle name="Input 3 2 3 2 3 2" xfId="32062"/>
    <cellStyle name="Input 3 2 3 3" xfId="5026"/>
    <cellStyle name="Input 3 2 3 3 2" xfId="29668"/>
    <cellStyle name="Input 3 2 3 4" xfId="6503"/>
    <cellStyle name="Input 3 2 3 4 2" xfId="13681"/>
    <cellStyle name="Input 3 2 3 4 2 2" xfId="34165"/>
    <cellStyle name="Input 3 2 3 4 3" xfId="30614"/>
    <cellStyle name="Input 3 2 3 5" xfId="8686"/>
    <cellStyle name="Input 3 2 3 5 2" xfId="31703"/>
    <cellStyle name="Input 3 2 3 6" xfId="10800"/>
    <cellStyle name="Input 3 2 3 6 2" xfId="17132"/>
    <cellStyle name="Input 3 2 3 6 2 2" xfId="35544"/>
    <cellStyle name="Input 3 2 3 6 3" xfId="32791"/>
    <cellStyle name="Input 3 2 4" xfId="839"/>
    <cellStyle name="Input 3 2 4 2" xfId="4677"/>
    <cellStyle name="Input 3 2 4 2 2" xfId="29376"/>
    <cellStyle name="Input 3 2 4 3" xfId="5884"/>
    <cellStyle name="Input 3 2 4 3 2" xfId="13146"/>
    <cellStyle name="Input 3 2 4 3 2 2" xfId="33788"/>
    <cellStyle name="Input 3 2 4 3 3" xfId="30200"/>
    <cellStyle name="Input 3 2 4 4" xfId="5636"/>
    <cellStyle name="Input 3 2 4 4 2" xfId="30067"/>
    <cellStyle name="Input 3 2 4 5" xfId="5840"/>
    <cellStyle name="Input 3 2 4 5 2" xfId="13105"/>
    <cellStyle name="Input 3 2 4 5 2 2" xfId="33771"/>
    <cellStyle name="Input 3 2 4 5 3" xfId="30180"/>
    <cellStyle name="Input 3 2 4 6" xfId="4534"/>
    <cellStyle name="Input 3 2 4 6 2" xfId="20542"/>
    <cellStyle name="Input 3 2 4 6 2 2" xfId="36425"/>
    <cellStyle name="Input 3 2 4 6 3" xfId="29310"/>
    <cellStyle name="Input 3 2 4 7" xfId="8414"/>
    <cellStyle name="Input 3 2 4 7 2" xfId="31477"/>
    <cellStyle name="Input 3 2 5" xfId="2236"/>
    <cellStyle name="Input 3 2 5 2" xfId="6836"/>
    <cellStyle name="Input 3 2 5 2 2" xfId="14010"/>
    <cellStyle name="Input 3 2 5 2 2 2" xfId="34359"/>
    <cellStyle name="Input 3 2 5 2 3" xfId="30808"/>
    <cellStyle name="Input 3 2 5 3" xfId="9019"/>
    <cellStyle name="Input 3 2 5 3 2" xfId="31897"/>
    <cellStyle name="Input 3 2 6" xfId="4822"/>
    <cellStyle name="Input 3 2 6 2" xfId="29498"/>
    <cellStyle name="Input 3 2 7" xfId="6243"/>
    <cellStyle name="Input 3 2 7 2" xfId="13475"/>
    <cellStyle name="Input 3 2 7 2 2" xfId="33985"/>
    <cellStyle name="Input 3 2 7 3" xfId="30418"/>
    <cellStyle name="Input 3 2 8" xfId="8512"/>
    <cellStyle name="Input 3 2 8 2" xfId="31536"/>
    <cellStyle name="Input 3 2 9" xfId="5616"/>
    <cellStyle name="Input 3 2 9 2" xfId="12958"/>
    <cellStyle name="Input 3 2 9 2 2" xfId="33691"/>
    <cellStyle name="Input 3 2 9 3" xfId="30054"/>
    <cellStyle name="Input 3 3" xfId="1612"/>
    <cellStyle name="Input 3 3 10" xfId="3973"/>
    <cellStyle name="Input 3 3 10 2" xfId="29109"/>
    <cellStyle name="Input 3 3 2" xfId="2020"/>
    <cellStyle name="Input 3 3 2 2" xfId="3275"/>
    <cellStyle name="Input 3 3 2 2 2" xfId="10030"/>
    <cellStyle name="Input 3 3 2 2 2 2" xfId="32374"/>
    <cellStyle name="Input 3 3 2 2 3" xfId="11960"/>
    <cellStyle name="Input 3 3 2 2 3 2" xfId="18285"/>
    <cellStyle name="Input 3 3 2 2 3 2 2" xfId="36038"/>
    <cellStyle name="Input 3 3 2 2 3 3" xfId="33285"/>
    <cellStyle name="Input 3 3 2 2 4" xfId="7851"/>
    <cellStyle name="Input 3 3 2 2 4 2" xfId="21855"/>
    <cellStyle name="Input 3 3 2 2 4 2 2" xfId="36602"/>
    <cellStyle name="Input 3 3 2 2 4 3" xfId="31282"/>
    <cellStyle name="Input 3 3 2 2 5" xfId="15009"/>
    <cellStyle name="Input 3 3 2 2 5 2" xfId="34830"/>
    <cellStyle name="Input 3 3 2 2 6" xfId="28797"/>
    <cellStyle name="Input 3 3 2 3" xfId="3748"/>
    <cellStyle name="Input 3 3 2 3 2" xfId="10503"/>
    <cellStyle name="Input 3 3 2 3 2 2" xfId="32575"/>
    <cellStyle name="Input 3 3 2 3 3" xfId="12433"/>
    <cellStyle name="Input 3 3 2 3 3 2" xfId="18756"/>
    <cellStyle name="Input 3 3 2 3 3 2 2" xfId="36239"/>
    <cellStyle name="Input 3 3 2 3 3 3" xfId="33486"/>
    <cellStyle name="Input 3 3 2 3 4" xfId="15480"/>
    <cellStyle name="Input 3 3 2 3 4 2" xfId="35031"/>
    <cellStyle name="Input 3 3 2 3 5" xfId="28998"/>
    <cellStyle name="Input 3 3 2 4" xfId="6620"/>
    <cellStyle name="Input 3 3 2 4 2" xfId="13797"/>
    <cellStyle name="Input 3 3 2 4 2 2" xfId="34247"/>
    <cellStyle name="Input 3 3 2 4 3" xfId="30696"/>
    <cellStyle name="Input 3 3 2 5" xfId="8803"/>
    <cellStyle name="Input 3 3 2 5 2" xfId="31785"/>
    <cellStyle name="Input 3 3 2 6" xfId="10917"/>
    <cellStyle name="Input 3 3 2 6 2" xfId="17248"/>
    <cellStyle name="Input 3 3 2 6 2 2" xfId="35626"/>
    <cellStyle name="Input 3 3 2 6 3" xfId="32873"/>
    <cellStyle name="Input 3 3 2 7" xfId="5108"/>
    <cellStyle name="Input 3 3 2 7 2" xfId="29744"/>
    <cellStyle name="Input 3 3 3" xfId="2298"/>
    <cellStyle name="Input 3 3 3 2" xfId="6898"/>
    <cellStyle name="Input 3 3 3 2 2" xfId="14072"/>
    <cellStyle name="Input 3 3 3 2 2 2" xfId="34403"/>
    <cellStyle name="Input 3 3 3 2 3" xfId="30852"/>
    <cellStyle name="Input 3 3 3 3" xfId="9081"/>
    <cellStyle name="Input 3 3 3 3 2" xfId="31941"/>
    <cellStyle name="Input 3 3 3 4" xfId="11105"/>
    <cellStyle name="Input 3 3 3 4 2" xfId="17434"/>
    <cellStyle name="Input 3 3 3 4 2 2" xfId="35695"/>
    <cellStyle name="Input 3 3 3 4 3" xfId="32942"/>
    <cellStyle name="Input 3 3 3 5" xfId="5334"/>
    <cellStyle name="Input 3 3 3 5 2" xfId="29832"/>
    <cellStyle name="Input 3 3 3 6" xfId="28454"/>
    <cellStyle name="Input 3 3 4" xfId="2026"/>
    <cellStyle name="Input 3 3 4 2" xfId="6626"/>
    <cellStyle name="Input 3 3 4 2 2" xfId="13803"/>
    <cellStyle name="Input 3 3 4 2 2 2" xfId="34253"/>
    <cellStyle name="Input 3 3 4 2 3" xfId="30702"/>
    <cellStyle name="Input 3 3 4 3" xfId="8809"/>
    <cellStyle name="Input 3 3 4 3 2" xfId="31791"/>
    <cellStyle name="Input 3 3 4 4" xfId="10923"/>
    <cellStyle name="Input 3 3 4 4 2" xfId="17254"/>
    <cellStyle name="Input 3 3 4 4 2 2" xfId="35632"/>
    <cellStyle name="Input 3 3 4 4 3" xfId="32879"/>
    <cellStyle name="Input 3 3 4 5" xfId="5114"/>
    <cellStyle name="Input 3 3 4 5 2" xfId="29750"/>
    <cellStyle name="Input 3 3 4 6" xfId="28393"/>
    <cellStyle name="Input 3 3 5" xfId="3013"/>
    <cellStyle name="Input 3 3 5 2" xfId="7600"/>
    <cellStyle name="Input 3 3 5 2 2" xfId="14764"/>
    <cellStyle name="Input 3 3 5 2 2 2" xfId="34719"/>
    <cellStyle name="Input 3 3 5 2 3" xfId="31171"/>
    <cellStyle name="Input 3 3 5 3" xfId="9779"/>
    <cellStyle name="Input 3 3 5 3 2" xfId="32259"/>
    <cellStyle name="Input 3 3 5 4" xfId="11716"/>
    <cellStyle name="Input 3 3 5 4 2" xfId="18041"/>
    <cellStyle name="Input 3 3 5 4 2 2" xfId="35928"/>
    <cellStyle name="Input 3 3 5 4 3" xfId="33175"/>
    <cellStyle name="Input 3 3 5 5" xfId="4867"/>
    <cellStyle name="Input 3 3 5 5 2" xfId="29542"/>
    <cellStyle name="Input 3 3 5 6" xfId="28687"/>
    <cellStyle name="Input 3 3 6" xfId="3519"/>
    <cellStyle name="Input 3 3 6 2" xfId="10274"/>
    <cellStyle name="Input 3 3 6 2 2" xfId="32480"/>
    <cellStyle name="Input 3 3 6 3" xfId="12204"/>
    <cellStyle name="Input 3 3 6 3 2" xfId="18527"/>
    <cellStyle name="Input 3 3 6 3 2 2" xfId="36144"/>
    <cellStyle name="Input 3 3 6 3 3" xfId="33391"/>
    <cellStyle name="Input 3 3 6 4" xfId="8095"/>
    <cellStyle name="Input 3 3 6 4 2" xfId="22092"/>
    <cellStyle name="Input 3 3 6 4 2 2" xfId="36708"/>
    <cellStyle name="Input 3 3 6 4 3" xfId="31388"/>
    <cellStyle name="Input 3 3 6 5" xfId="15251"/>
    <cellStyle name="Input 3 3 6 5 2" xfId="34936"/>
    <cellStyle name="Input 3 3 6 6" xfId="28903"/>
    <cellStyle name="Input 3 3 7" xfId="6311"/>
    <cellStyle name="Input 3 3 7 2" xfId="13532"/>
    <cellStyle name="Input 3 3 7 2 2" xfId="34031"/>
    <cellStyle name="Input 3 3 7 3" xfId="30473"/>
    <cellStyle name="Input 3 3 8" xfId="8562"/>
    <cellStyle name="Input 3 3 8 2" xfId="31583"/>
    <cellStyle name="Input 3 3 9" xfId="10689"/>
    <cellStyle name="Input 3 3 9 2" xfId="17021"/>
    <cellStyle name="Input 3 3 9 2 2" xfId="35433"/>
    <cellStyle name="Input 3 3 9 3" xfId="32680"/>
    <cellStyle name="Input 3 4" xfId="1510"/>
    <cellStyle name="Input 3 4 2" xfId="2264"/>
    <cellStyle name="Input 3 4 2 2" xfId="6864"/>
    <cellStyle name="Input 3 4 2 2 2" xfId="14038"/>
    <cellStyle name="Input 3 4 2 2 2 2" xfId="34385"/>
    <cellStyle name="Input 3 4 2 2 3" xfId="30834"/>
    <cellStyle name="Input 3 4 2 3" xfId="9047"/>
    <cellStyle name="Input 3 4 2 3 2" xfId="31923"/>
    <cellStyle name="Input 3 4 3" xfId="4847"/>
    <cellStyle name="Input 3 4 3 2" xfId="29523"/>
    <cellStyle name="Input 3 4 4" xfId="6270"/>
    <cellStyle name="Input 3 4 4 2" xfId="13501"/>
    <cellStyle name="Input 3 4 4 2 2" xfId="34011"/>
    <cellStyle name="Input 3 4 4 3" xfId="30445"/>
    <cellStyle name="Input 3 4 5" xfId="8540"/>
    <cellStyle name="Input 3 4 5 2" xfId="31564"/>
    <cellStyle name="Input 3 4 6" xfId="10675"/>
    <cellStyle name="Input 3 4 6 2" xfId="17007"/>
    <cellStyle name="Input 3 4 6 2 2" xfId="35419"/>
    <cellStyle name="Input 3 4 6 3" xfId="32666"/>
    <cellStyle name="Input 3 5" xfId="1342"/>
    <cellStyle name="Input 3 5 2" xfId="4768"/>
    <cellStyle name="Input 3 5 2 2" xfId="29451"/>
    <cellStyle name="Input 3 5 3" xfId="6134"/>
    <cellStyle name="Input 3 5 3 2" xfId="13372"/>
    <cellStyle name="Input 3 5 3 2 2" xfId="33920"/>
    <cellStyle name="Input 3 5 3 3" xfId="30350"/>
    <cellStyle name="Input 3 5 4" xfId="5534"/>
    <cellStyle name="Input 3 5 4 2" xfId="29999"/>
    <cellStyle name="Input 3 5 5" xfId="5703"/>
    <cellStyle name="Input 3 5 5 2" xfId="13019"/>
    <cellStyle name="Input 3 5 5 2 2" xfId="33718"/>
    <cellStyle name="Input 3 5 5 3" xfId="30103"/>
    <cellStyle name="Input 3 5 6" xfId="4457"/>
    <cellStyle name="Input 3 5 6 2" xfId="20490"/>
    <cellStyle name="Input 3 5 6 2 2" xfId="36396"/>
    <cellStyle name="Input 3 5 6 3" xfId="29282"/>
    <cellStyle name="Input 3 5 7" xfId="4581"/>
    <cellStyle name="Input 3 5 7 2" xfId="29341"/>
    <cellStyle name="Input 3 6" xfId="1273"/>
    <cellStyle name="Input 3 6 2" xfId="6080"/>
    <cellStyle name="Input 3 6 2 2" xfId="13322"/>
    <cellStyle name="Input 3 6 2 2 2" xfId="33887"/>
    <cellStyle name="Input 3 6 2 3" xfId="30318"/>
    <cellStyle name="Input 3 6 3" xfId="5541"/>
    <cellStyle name="Input 3 6 3 2" xfId="30001"/>
    <cellStyle name="Input 3 6 4" xfId="5835"/>
    <cellStyle name="Input 3 6 4 2" xfId="13100"/>
    <cellStyle name="Input 3 6 4 2 2" xfId="33770"/>
    <cellStyle name="Input 3 6 4 3" xfId="30179"/>
    <cellStyle name="Input 3 6 5" xfId="4735"/>
    <cellStyle name="Input 3 6 5 2" xfId="29424"/>
    <cellStyle name="Input 3 7" xfId="2170"/>
    <cellStyle name="Input 3 7 2" xfId="6770"/>
    <cellStyle name="Input 3 7 2 2" xfId="13944"/>
    <cellStyle name="Input 3 7 2 2 2" xfId="34311"/>
    <cellStyle name="Input 3 7 2 3" xfId="30760"/>
    <cellStyle name="Input 3 7 3" xfId="8953"/>
    <cellStyle name="Input 3 7 3 2" xfId="31849"/>
    <cellStyle name="Input 3 8" xfId="5823"/>
    <cellStyle name="Input 3 8 2" xfId="13091"/>
    <cellStyle name="Input 3 8 2 2" xfId="33763"/>
    <cellStyle name="Input 3 8 3" xfId="30171"/>
    <cellStyle name="Input 3 9" xfId="5582"/>
    <cellStyle name="Input 3 9 2" xfId="30026"/>
    <cellStyle name="Input 30" xfId="5575"/>
    <cellStyle name="Input 30 2" xfId="30021"/>
    <cellStyle name="Input 31" xfId="5699"/>
    <cellStyle name="Input 31 2" xfId="30100"/>
    <cellStyle name="Input 32" xfId="3992"/>
    <cellStyle name="Input 32 2" xfId="20145"/>
    <cellStyle name="Input 32 2 2" xfId="36336"/>
    <cellStyle name="Input 32 3" xfId="29117"/>
    <cellStyle name="Input 33" xfId="4014"/>
    <cellStyle name="Input 33 2" xfId="29120"/>
    <cellStyle name="Input 34" xfId="18922"/>
    <cellStyle name="Input 34 2" xfId="36325"/>
    <cellStyle name="Input 35" xfId="28029"/>
    <cellStyle name="Input 4" xfId="598"/>
    <cellStyle name="Input 4 2" xfId="1480"/>
    <cellStyle name="Input 4 2 2" xfId="1856"/>
    <cellStyle name="Input 4 2 2 10" xfId="4115"/>
    <cellStyle name="Input 4 2 2 10 2" xfId="29179"/>
    <cellStyle name="Input 4 2 2 2" xfId="1951"/>
    <cellStyle name="Input 4 2 2 2 2" xfId="3430"/>
    <cellStyle name="Input 4 2 2 2 2 2" xfId="10185"/>
    <cellStyle name="Input 4 2 2 2 2 2 2" xfId="32448"/>
    <cellStyle name="Input 4 2 2 2 2 3" xfId="12115"/>
    <cellStyle name="Input 4 2 2 2 2 3 2" xfId="18439"/>
    <cellStyle name="Input 4 2 2 2 2 3 2 2" xfId="36112"/>
    <cellStyle name="Input 4 2 2 2 2 3 3" xfId="33359"/>
    <cellStyle name="Input 4 2 2 2 2 4" xfId="8006"/>
    <cellStyle name="Input 4 2 2 2 2 4 2" xfId="22009"/>
    <cellStyle name="Input 4 2 2 2 2 4 2 2" xfId="36676"/>
    <cellStyle name="Input 4 2 2 2 2 4 3" xfId="31356"/>
    <cellStyle name="Input 4 2 2 2 2 5" xfId="15163"/>
    <cellStyle name="Input 4 2 2 2 2 5 2" xfId="34904"/>
    <cellStyle name="Input 4 2 2 2 2 6" xfId="28871"/>
    <cellStyle name="Input 4 2 2 2 3" xfId="3903"/>
    <cellStyle name="Input 4 2 2 2 3 2" xfId="10658"/>
    <cellStyle name="Input 4 2 2 2 3 2 2" xfId="32649"/>
    <cellStyle name="Input 4 2 2 2 3 3" xfId="12588"/>
    <cellStyle name="Input 4 2 2 2 3 3 2" xfId="18910"/>
    <cellStyle name="Input 4 2 2 2 3 3 2 2" xfId="36313"/>
    <cellStyle name="Input 4 2 2 2 3 3 3" xfId="33560"/>
    <cellStyle name="Input 4 2 2 2 3 4" xfId="15634"/>
    <cellStyle name="Input 4 2 2 2 3 4 2" xfId="35105"/>
    <cellStyle name="Input 4 2 2 2 3 5" xfId="29072"/>
    <cellStyle name="Input 4 2 2 2 4" xfId="6551"/>
    <cellStyle name="Input 4 2 2 2 4 2" xfId="13729"/>
    <cellStyle name="Input 4 2 2 2 4 2 2" xfId="34203"/>
    <cellStyle name="Input 4 2 2 2 4 3" xfId="30652"/>
    <cellStyle name="Input 4 2 2 2 5" xfId="8734"/>
    <cellStyle name="Input 4 2 2 2 5 2" xfId="31741"/>
    <cellStyle name="Input 4 2 2 2 6" xfId="10848"/>
    <cellStyle name="Input 4 2 2 2 6 2" xfId="17180"/>
    <cellStyle name="Input 4 2 2 2 6 2 2" xfId="35582"/>
    <cellStyle name="Input 4 2 2 2 6 3" xfId="32829"/>
    <cellStyle name="Input 4 2 2 2 7" xfId="5064"/>
    <cellStyle name="Input 4 2 2 2 7 2" xfId="29706"/>
    <cellStyle name="Input 4 2 2 3" xfId="2391"/>
    <cellStyle name="Input 4 2 2 3 2" xfId="6991"/>
    <cellStyle name="Input 4 2 2 3 2 2" xfId="14165"/>
    <cellStyle name="Input 4 2 2 3 2 2 2" xfId="34477"/>
    <cellStyle name="Input 4 2 2 3 2 3" xfId="30926"/>
    <cellStyle name="Input 4 2 2 3 3" xfId="9173"/>
    <cellStyle name="Input 4 2 2 3 3 2" xfId="32015"/>
    <cellStyle name="Input 4 2 2 3 4" xfId="11188"/>
    <cellStyle name="Input 4 2 2 3 4 2" xfId="17517"/>
    <cellStyle name="Input 4 2 2 3 4 2 2" xfId="35760"/>
    <cellStyle name="Input 4 2 2 3 4 3" xfId="33007"/>
    <cellStyle name="Input 4 2 2 3 5" xfId="5421"/>
    <cellStyle name="Input 4 2 2 3 5 2" xfId="29900"/>
    <cellStyle name="Input 4 2 2 3 6" xfId="28519"/>
    <cellStyle name="Input 4 2 2 4" xfId="2521"/>
    <cellStyle name="Input 4 2 2 4 2" xfId="7121"/>
    <cellStyle name="Input 4 2 2 4 2 2" xfId="14295"/>
    <cellStyle name="Input 4 2 2 4 2 2 2" xfId="34607"/>
    <cellStyle name="Input 4 2 2 4 2 3" xfId="31056"/>
    <cellStyle name="Input 4 2 2 4 3" xfId="9303"/>
    <cellStyle name="Input 4 2 2 4 3 2" xfId="32145"/>
    <cellStyle name="Input 4 2 2 4 4" xfId="11263"/>
    <cellStyle name="Input 4 2 2 4 4 2" xfId="17592"/>
    <cellStyle name="Input 4 2 2 4 4 2 2" xfId="35835"/>
    <cellStyle name="Input 4 2 2 4 4 3" xfId="33082"/>
    <cellStyle name="Input 4 2 2 4 5" xfId="5520"/>
    <cellStyle name="Input 4 2 2 4 5 2" xfId="29987"/>
    <cellStyle name="Input 4 2 2 4 6" xfId="28594"/>
    <cellStyle name="Input 4 2 2 5" xfId="3183"/>
    <cellStyle name="Input 4 2 2 5 2" xfId="7759"/>
    <cellStyle name="Input 4 2 2 5 2 2" xfId="14917"/>
    <cellStyle name="Input 4 2 2 5 2 2 2" xfId="34793"/>
    <cellStyle name="Input 4 2 2 5 2 3" xfId="31245"/>
    <cellStyle name="Input 4 2 2 5 3" xfId="9938"/>
    <cellStyle name="Input 4 2 2 5 3 2" xfId="32337"/>
    <cellStyle name="Input 4 2 2 5 4" xfId="11869"/>
    <cellStyle name="Input 4 2 2 5 4 2" xfId="18194"/>
    <cellStyle name="Input 4 2 2 5 4 2 2" xfId="36002"/>
    <cellStyle name="Input 4 2 2 5 4 3" xfId="33249"/>
    <cellStyle name="Input 4 2 2 5 5" xfId="4979"/>
    <cellStyle name="Input 4 2 2 5 5 2" xfId="29621"/>
    <cellStyle name="Input 4 2 2 5 6" xfId="28761"/>
    <cellStyle name="Input 4 2 2 6" xfId="3657"/>
    <cellStyle name="Input 4 2 2 6 2" xfId="10412"/>
    <cellStyle name="Input 4 2 2 6 2 2" xfId="32539"/>
    <cellStyle name="Input 4 2 2 6 3" xfId="12342"/>
    <cellStyle name="Input 4 2 2 6 3 2" xfId="18665"/>
    <cellStyle name="Input 4 2 2 6 3 2 2" xfId="36203"/>
    <cellStyle name="Input 4 2 2 6 3 3" xfId="33450"/>
    <cellStyle name="Input 4 2 2 6 4" xfId="8233"/>
    <cellStyle name="Input 4 2 2 6 4 2" xfId="22230"/>
    <cellStyle name="Input 4 2 2 6 4 2 2" xfId="36767"/>
    <cellStyle name="Input 4 2 2 6 4 3" xfId="31447"/>
    <cellStyle name="Input 4 2 2 6 5" xfId="15389"/>
    <cellStyle name="Input 4 2 2 6 5 2" xfId="34995"/>
    <cellStyle name="Input 4 2 2 6 6" xfId="28962"/>
    <cellStyle name="Input 4 2 2 7" xfId="6456"/>
    <cellStyle name="Input 4 2 2 7 2" xfId="13634"/>
    <cellStyle name="Input 4 2 2 7 2 2" xfId="34118"/>
    <cellStyle name="Input 4 2 2 7 3" xfId="30567"/>
    <cellStyle name="Input 4 2 2 8" xfId="8639"/>
    <cellStyle name="Input 4 2 2 8 2" xfId="31656"/>
    <cellStyle name="Input 4 2 2 9" xfId="10753"/>
    <cellStyle name="Input 4 2 2 9 2" xfId="17085"/>
    <cellStyle name="Input 4 2 2 9 2 2" xfId="35497"/>
    <cellStyle name="Input 4 2 2 9 3" xfId="32744"/>
    <cellStyle name="Input 4 2 3" xfId="1911"/>
    <cellStyle name="Input 4 2 3 2" xfId="2446"/>
    <cellStyle name="Input 4 2 3 2 2" xfId="7046"/>
    <cellStyle name="Input 4 2 3 2 2 2" xfId="14220"/>
    <cellStyle name="Input 4 2 3 2 2 2 2" xfId="34532"/>
    <cellStyle name="Input 4 2 3 2 2 3" xfId="30981"/>
    <cellStyle name="Input 4 2 3 2 3" xfId="9228"/>
    <cellStyle name="Input 4 2 3 2 3 2" xfId="32070"/>
    <cellStyle name="Input 4 2 3 3" xfId="5034"/>
    <cellStyle name="Input 4 2 3 3 2" xfId="29676"/>
    <cellStyle name="Input 4 2 3 4" xfId="6511"/>
    <cellStyle name="Input 4 2 3 4 2" xfId="13689"/>
    <cellStyle name="Input 4 2 3 4 2 2" xfId="34173"/>
    <cellStyle name="Input 4 2 3 4 3" xfId="30622"/>
    <cellStyle name="Input 4 2 3 5" xfId="8694"/>
    <cellStyle name="Input 4 2 3 5 2" xfId="31711"/>
    <cellStyle name="Input 4 2 3 6" xfId="10808"/>
    <cellStyle name="Input 4 2 3 6 2" xfId="17140"/>
    <cellStyle name="Input 4 2 3 6 2 2" xfId="35552"/>
    <cellStyle name="Input 4 2 3 6 3" xfId="32799"/>
    <cellStyle name="Input 4 2 4" xfId="1329"/>
    <cellStyle name="Input 4 2 4 2" xfId="4761"/>
    <cellStyle name="Input 4 2 4 2 2" xfId="29446"/>
    <cellStyle name="Input 4 2 4 3" xfId="6125"/>
    <cellStyle name="Input 4 2 4 3 2" xfId="13364"/>
    <cellStyle name="Input 4 2 4 3 2 2" xfId="33915"/>
    <cellStyle name="Input 4 2 4 3 3" xfId="30345"/>
    <cellStyle name="Input 4 2 4 4" xfId="5769"/>
    <cellStyle name="Input 4 2 4 4 2" xfId="30133"/>
    <cellStyle name="Input 4 2 4 5" xfId="5708"/>
    <cellStyle name="Input 4 2 4 5 2" xfId="13024"/>
    <cellStyle name="Input 4 2 4 5 2 2" xfId="33723"/>
    <cellStyle name="Input 4 2 4 5 3" xfId="30108"/>
    <cellStyle name="Input 4 2 4 6" xfId="4542"/>
    <cellStyle name="Input 4 2 4 6 2" xfId="20550"/>
    <cellStyle name="Input 4 2 4 6 2 2" xfId="36433"/>
    <cellStyle name="Input 4 2 4 6 3" xfId="29318"/>
    <cellStyle name="Input 4 2 4 7" xfId="8396"/>
    <cellStyle name="Input 4 2 4 7 2" xfId="31469"/>
    <cellStyle name="Input 4 2 5" xfId="2244"/>
    <cellStyle name="Input 4 2 5 2" xfId="6844"/>
    <cellStyle name="Input 4 2 5 2 2" xfId="14018"/>
    <cellStyle name="Input 4 2 5 2 2 2" xfId="34367"/>
    <cellStyle name="Input 4 2 5 2 3" xfId="30816"/>
    <cellStyle name="Input 4 2 5 3" xfId="9027"/>
    <cellStyle name="Input 4 2 5 3 2" xfId="31905"/>
    <cellStyle name="Input 4 2 6" xfId="4830"/>
    <cellStyle name="Input 4 2 6 2" xfId="29506"/>
    <cellStyle name="Input 4 2 7" xfId="6251"/>
    <cellStyle name="Input 4 2 7 2" xfId="13483"/>
    <cellStyle name="Input 4 2 7 2 2" xfId="33993"/>
    <cellStyle name="Input 4 2 7 3" xfId="30426"/>
    <cellStyle name="Input 4 2 8" xfId="8520"/>
    <cellStyle name="Input 4 2 8 2" xfId="31544"/>
    <cellStyle name="Input 4 2 9" xfId="5870"/>
    <cellStyle name="Input 4 2 9 2" xfId="13132"/>
    <cellStyle name="Input 4 2 9 2 2" xfId="33781"/>
    <cellStyle name="Input 4 2 9 3" xfId="30193"/>
    <cellStyle name="Input 4 3" xfId="1613"/>
    <cellStyle name="Input 4 3 10" xfId="4248"/>
    <cellStyle name="Input 4 3 10 2" xfId="29213"/>
    <cellStyle name="Input 4 3 2" xfId="1972"/>
    <cellStyle name="Input 4 3 2 2" xfId="3276"/>
    <cellStyle name="Input 4 3 2 2 2" xfId="10031"/>
    <cellStyle name="Input 4 3 2 2 2 2" xfId="32375"/>
    <cellStyle name="Input 4 3 2 2 3" xfId="11961"/>
    <cellStyle name="Input 4 3 2 2 3 2" xfId="18286"/>
    <cellStyle name="Input 4 3 2 2 3 2 2" xfId="36039"/>
    <cellStyle name="Input 4 3 2 2 3 3" xfId="33286"/>
    <cellStyle name="Input 4 3 2 2 4" xfId="7852"/>
    <cellStyle name="Input 4 3 2 2 4 2" xfId="21856"/>
    <cellStyle name="Input 4 3 2 2 4 2 2" xfId="36603"/>
    <cellStyle name="Input 4 3 2 2 4 3" xfId="31283"/>
    <cellStyle name="Input 4 3 2 2 5" xfId="15010"/>
    <cellStyle name="Input 4 3 2 2 5 2" xfId="34831"/>
    <cellStyle name="Input 4 3 2 2 6" xfId="28798"/>
    <cellStyle name="Input 4 3 2 3" xfId="3749"/>
    <cellStyle name="Input 4 3 2 3 2" xfId="10504"/>
    <cellStyle name="Input 4 3 2 3 2 2" xfId="32576"/>
    <cellStyle name="Input 4 3 2 3 3" xfId="12434"/>
    <cellStyle name="Input 4 3 2 3 3 2" xfId="18757"/>
    <cellStyle name="Input 4 3 2 3 3 2 2" xfId="36240"/>
    <cellStyle name="Input 4 3 2 3 3 3" xfId="33487"/>
    <cellStyle name="Input 4 3 2 3 4" xfId="15481"/>
    <cellStyle name="Input 4 3 2 3 4 2" xfId="35032"/>
    <cellStyle name="Input 4 3 2 3 5" xfId="28999"/>
    <cellStyle name="Input 4 3 2 4" xfId="6572"/>
    <cellStyle name="Input 4 3 2 4 2" xfId="13750"/>
    <cellStyle name="Input 4 3 2 4 2 2" xfId="34216"/>
    <cellStyle name="Input 4 3 2 4 3" xfId="30665"/>
    <cellStyle name="Input 4 3 2 5" xfId="8755"/>
    <cellStyle name="Input 4 3 2 5 2" xfId="31754"/>
    <cellStyle name="Input 4 3 2 6" xfId="10869"/>
    <cellStyle name="Input 4 3 2 6 2" xfId="17201"/>
    <cellStyle name="Input 4 3 2 6 2 2" xfId="35595"/>
    <cellStyle name="Input 4 3 2 6 3" xfId="32842"/>
    <cellStyle name="Input 4 3 2 7" xfId="5077"/>
    <cellStyle name="Input 4 3 2 7 2" xfId="29718"/>
    <cellStyle name="Input 4 3 3" xfId="2299"/>
    <cellStyle name="Input 4 3 3 2" xfId="6899"/>
    <cellStyle name="Input 4 3 3 2 2" xfId="14073"/>
    <cellStyle name="Input 4 3 3 2 2 2" xfId="34404"/>
    <cellStyle name="Input 4 3 3 2 3" xfId="30853"/>
    <cellStyle name="Input 4 3 3 3" xfId="9082"/>
    <cellStyle name="Input 4 3 3 3 2" xfId="31942"/>
    <cellStyle name="Input 4 3 3 4" xfId="11106"/>
    <cellStyle name="Input 4 3 3 4 2" xfId="17435"/>
    <cellStyle name="Input 4 3 3 4 2 2" xfId="35696"/>
    <cellStyle name="Input 4 3 3 4 3" xfId="32943"/>
    <cellStyle name="Input 4 3 3 5" xfId="5335"/>
    <cellStyle name="Input 4 3 3 5 2" xfId="29833"/>
    <cellStyle name="Input 4 3 3 6" xfId="28455"/>
    <cellStyle name="Input 4 3 4" xfId="2025"/>
    <cellStyle name="Input 4 3 4 2" xfId="6625"/>
    <cellStyle name="Input 4 3 4 2 2" xfId="13802"/>
    <cellStyle name="Input 4 3 4 2 2 2" xfId="34252"/>
    <cellStyle name="Input 4 3 4 2 3" xfId="30701"/>
    <cellStyle name="Input 4 3 4 3" xfId="8808"/>
    <cellStyle name="Input 4 3 4 3 2" xfId="31790"/>
    <cellStyle name="Input 4 3 4 4" xfId="10922"/>
    <cellStyle name="Input 4 3 4 4 2" xfId="17253"/>
    <cellStyle name="Input 4 3 4 4 2 2" xfId="35631"/>
    <cellStyle name="Input 4 3 4 4 3" xfId="32878"/>
    <cellStyle name="Input 4 3 4 5" xfId="5113"/>
    <cellStyle name="Input 4 3 4 5 2" xfId="29749"/>
    <cellStyle name="Input 4 3 4 6" xfId="28392"/>
    <cellStyle name="Input 4 3 5" xfId="3014"/>
    <cellStyle name="Input 4 3 5 2" xfId="7601"/>
    <cellStyle name="Input 4 3 5 2 2" xfId="14765"/>
    <cellStyle name="Input 4 3 5 2 2 2" xfId="34720"/>
    <cellStyle name="Input 4 3 5 2 3" xfId="31172"/>
    <cellStyle name="Input 4 3 5 3" xfId="9780"/>
    <cellStyle name="Input 4 3 5 3 2" xfId="32260"/>
    <cellStyle name="Input 4 3 5 4" xfId="11717"/>
    <cellStyle name="Input 4 3 5 4 2" xfId="18042"/>
    <cellStyle name="Input 4 3 5 4 2 2" xfId="35929"/>
    <cellStyle name="Input 4 3 5 4 3" xfId="33176"/>
    <cellStyle name="Input 4 3 5 5" xfId="4868"/>
    <cellStyle name="Input 4 3 5 5 2" xfId="29543"/>
    <cellStyle name="Input 4 3 5 6" xfId="28688"/>
    <cellStyle name="Input 4 3 6" xfId="3520"/>
    <cellStyle name="Input 4 3 6 2" xfId="10275"/>
    <cellStyle name="Input 4 3 6 2 2" xfId="32481"/>
    <cellStyle name="Input 4 3 6 3" xfId="12205"/>
    <cellStyle name="Input 4 3 6 3 2" xfId="18528"/>
    <cellStyle name="Input 4 3 6 3 2 2" xfId="36145"/>
    <cellStyle name="Input 4 3 6 3 3" xfId="33392"/>
    <cellStyle name="Input 4 3 6 4" xfId="8096"/>
    <cellStyle name="Input 4 3 6 4 2" xfId="22093"/>
    <cellStyle name="Input 4 3 6 4 2 2" xfId="36709"/>
    <cellStyle name="Input 4 3 6 4 3" xfId="31389"/>
    <cellStyle name="Input 4 3 6 5" xfId="15252"/>
    <cellStyle name="Input 4 3 6 5 2" xfId="34937"/>
    <cellStyle name="Input 4 3 6 6" xfId="28904"/>
    <cellStyle name="Input 4 3 7" xfId="6312"/>
    <cellStyle name="Input 4 3 7 2" xfId="13533"/>
    <cellStyle name="Input 4 3 7 2 2" xfId="34032"/>
    <cellStyle name="Input 4 3 7 3" xfId="30474"/>
    <cellStyle name="Input 4 3 8" xfId="8563"/>
    <cellStyle name="Input 4 3 8 2" xfId="31584"/>
    <cellStyle name="Input 4 3 9" xfId="10690"/>
    <cellStyle name="Input 4 3 9 2" xfId="17022"/>
    <cellStyle name="Input 4 3 9 2 2" xfId="35434"/>
    <cellStyle name="Input 4 3 9 3" xfId="32681"/>
    <cellStyle name="Input 4 4" xfId="1509"/>
    <cellStyle name="Input 4 4 2" xfId="2263"/>
    <cellStyle name="Input 4 4 2 2" xfId="6863"/>
    <cellStyle name="Input 4 4 2 2 2" xfId="14037"/>
    <cellStyle name="Input 4 4 2 2 2 2" xfId="34384"/>
    <cellStyle name="Input 4 4 2 2 3" xfId="30833"/>
    <cellStyle name="Input 4 4 2 3" xfId="9046"/>
    <cellStyle name="Input 4 4 2 3 2" xfId="31922"/>
    <cellStyle name="Input 4 4 3" xfId="4846"/>
    <cellStyle name="Input 4 4 3 2" xfId="29522"/>
    <cellStyle name="Input 4 4 4" xfId="6269"/>
    <cellStyle name="Input 4 4 4 2" xfId="13500"/>
    <cellStyle name="Input 4 4 4 2 2" xfId="34010"/>
    <cellStyle name="Input 4 4 4 3" xfId="30444"/>
    <cellStyle name="Input 4 4 5" xfId="8539"/>
    <cellStyle name="Input 4 4 5 2" xfId="31563"/>
    <cellStyle name="Input 4 4 6" xfId="10674"/>
    <cellStyle name="Input 4 4 6 2" xfId="17006"/>
    <cellStyle name="Input 4 4 6 2 2" xfId="35418"/>
    <cellStyle name="Input 4 4 6 3" xfId="32665"/>
    <cellStyle name="Input 4 5" xfId="1385"/>
    <cellStyle name="Input 4 5 2" xfId="4787"/>
    <cellStyle name="Input 4 5 2 2" xfId="29466"/>
    <cellStyle name="Input 4 5 3" xfId="6168"/>
    <cellStyle name="Input 4 5 3 2" xfId="13404"/>
    <cellStyle name="Input 4 5 3 2 2" xfId="33941"/>
    <cellStyle name="Input 4 5 3 3" xfId="30371"/>
    <cellStyle name="Input 4 5 4" xfId="8437"/>
    <cellStyle name="Input 4 5 4 2" xfId="31491"/>
    <cellStyle name="Input 4 5 5" xfId="5868"/>
    <cellStyle name="Input 4 5 5 2" xfId="13130"/>
    <cellStyle name="Input 4 5 5 2 2" xfId="33779"/>
    <cellStyle name="Input 4 5 5 3" xfId="30191"/>
    <cellStyle name="Input 4 5 6" xfId="4502"/>
    <cellStyle name="Input 4 5 6 2" xfId="20514"/>
    <cellStyle name="Input 4 5 6 2 2" xfId="36405"/>
    <cellStyle name="Input 4 5 6 3" xfId="29291"/>
    <cellStyle name="Input 4 5 7" xfId="4630"/>
    <cellStyle name="Input 4 5 7 2" xfId="29366"/>
    <cellStyle name="Input 4 6" xfId="1959"/>
    <cellStyle name="Input 4 6 2" xfId="6559"/>
    <cellStyle name="Input 4 6 2 2" xfId="13737"/>
    <cellStyle name="Input 4 6 2 2 2" xfId="34208"/>
    <cellStyle name="Input 4 6 2 3" xfId="30657"/>
    <cellStyle name="Input 4 6 3" xfId="8742"/>
    <cellStyle name="Input 4 6 3 2" xfId="31746"/>
    <cellStyle name="Input 4 6 4" xfId="10856"/>
    <cellStyle name="Input 4 6 4 2" xfId="17188"/>
    <cellStyle name="Input 4 6 4 2 2" xfId="35587"/>
    <cellStyle name="Input 4 6 4 3" xfId="32834"/>
    <cellStyle name="Input 4 6 5" xfId="5068"/>
    <cellStyle name="Input 4 6 5 2" xfId="29710"/>
    <cellStyle name="Input 4 7" xfId="2191"/>
    <cellStyle name="Input 4 7 2" xfId="6791"/>
    <cellStyle name="Input 4 7 2 2" xfId="13965"/>
    <cellStyle name="Input 4 7 2 2 2" xfId="34328"/>
    <cellStyle name="Input 4 7 2 3" xfId="30777"/>
    <cellStyle name="Input 4 7 3" xfId="8974"/>
    <cellStyle name="Input 4 7 3 2" xfId="31866"/>
    <cellStyle name="Input 4 8" xfId="5777"/>
    <cellStyle name="Input 4 8 2" xfId="13059"/>
    <cellStyle name="Input 4 8 2 2" xfId="33742"/>
    <cellStyle name="Input 4 8 3" xfId="30139"/>
    <cellStyle name="Input 4 9" xfId="6334"/>
    <cellStyle name="Input 4 9 2" xfId="30487"/>
    <cellStyle name="Input 5" xfId="609"/>
    <cellStyle name="Input 5 2" xfId="1483"/>
    <cellStyle name="Input 5 2 2" xfId="1859"/>
    <cellStyle name="Input 5 2 2 10" xfId="3925"/>
    <cellStyle name="Input 5 2 2 10 2" xfId="29091"/>
    <cellStyle name="Input 5 2 2 2" xfId="1927"/>
    <cellStyle name="Input 5 2 2 2 2" xfId="3433"/>
    <cellStyle name="Input 5 2 2 2 2 2" xfId="10188"/>
    <cellStyle name="Input 5 2 2 2 2 2 2" xfId="32451"/>
    <cellStyle name="Input 5 2 2 2 2 3" xfId="12118"/>
    <cellStyle name="Input 5 2 2 2 2 3 2" xfId="18442"/>
    <cellStyle name="Input 5 2 2 2 2 3 2 2" xfId="36115"/>
    <cellStyle name="Input 5 2 2 2 2 3 3" xfId="33362"/>
    <cellStyle name="Input 5 2 2 2 2 4" xfId="8009"/>
    <cellStyle name="Input 5 2 2 2 2 4 2" xfId="22012"/>
    <cellStyle name="Input 5 2 2 2 2 4 2 2" xfId="36679"/>
    <cellStyle name="Input 5 2 2 2 2 4 3" xfId="31359"/>
    <cellStyle name="Input 5 2 2 2 2 5" xfId="15166"/>
    <cellStyle name="Input 5 2 2 2 2 5 2" xfId="34907"/>
    <cellStyle name="Input 5 2 2 2 2 6" xfId="28874"/>
    <cellStyle name="Input 5 2 2 2 3" xfId="3906"/>
    <cellStyle name="Input 5 2 2 2 3 2" xfId="10661"/>
    <cellStyle name="Input 5 2 2 2 3 2 2" xfId="32652"/>
    <cellStyle name="Input 5 2 2 2 3 3" xfId="12591"/>
    <cellStyle name="Input 5 2 2 2 3 3 2" xfId="18913"/>
    <cellStyle name="Input 5 2 2 2 3 3 2 2" xfId="36316"/>
    <cellStyle name="Input 5 2 2 2 3 3 3" xfId="33563"/>
    <cellStyle name="Input 5 2 2 2 3 4" xfId="15637"/>
    <cellStyle name="Input 5 2 2 2 3 4 2" xfId="35108"/>
    <cellStyle name="Input 5 2 2 2 3 5" xfId="29075"/>
    <cellStyle name="Input 5 2 2 2 4" xfId="6527"/>
    <cellStyle name="Input 5 2 2 2 4 2" xfId="13705"/>
    <cellStyle name="Input 5 2 2 2 4 2 2" xfId="34189"/>
    <cellStyle name="Input 5 2 2 2 4 3" xfId="30638"/>
    <cellStyle name="Input 5 2 2 2 5" xfId="8710"/>
    <cellStyle name="Input 5 2 2 2 5 2" xfId="31727"/>
    <cellStyle name="Input 5 2 2 2 6" xfId="10824"/>
    <cellStyle name="Input 5 2 2 2 6 2" xfId="17156"/>
    <cellStyle name="Input 5 2 2 2 6 2 2" xfId="35568"/>
    <cellStyle name="Input 5 2 2 2 6 3" xfId="32815"/>
    <cellStyle name="Input 5 2 2 2 7" xfId="5050"/>
    <cellStyle name="Input 5 2 2 2 7 2" xfId="29692"/>
    <cellStyle name="Input 5 2 2 3" xfId="2394"/>
    <cellStyle name="Input 5 2 2 3 2" xfId="6994"/>
    <cellStyle name="Input 5 2 2 3 2 2" xfId="14168"/>
    <cellStyle name="Input 5 2 2 3 2 2 2" xfId="34480"/>
    <cellStyle name="Input 5 2 2 3 2 3" xfId="30929"/>
    <cellStyle name="Input 5 2 2 3 3" xfId="9176"/>
    <cellStyle name="Input 5 2 2 3 3 2" xfId="32018"/>
    <cellStyle name="Input 5 2 2 3 4" xfId="11191"/>
    <cellStyle name="Input 5 2 2 3 4 2" xfId="17520"/>
    <cellStyle name="Input 5 2 2 3 4 2 2" xfId="35763"/>
    <cellStyle name="Input 5 2 2 3 4 3" xfId="33010"/>
    <cellStyle name="Input 5 2 2 3 5" xfId="5424"/>
    <cellStyle name="Input 5 2 2 3 5 2" xfId="29903"/>
    <cellStyle name="Input 5 2 2 3 6" xfId="28522"/>
    <cellStyle name="Input 5 2 2 4" xfId="2524"/>
    <cellStyle name="Input 5 2 2 4 2" xfId="7124"/>
    <cellStyle name="Input 5 2 2 4 2 2" xfId="14298"/>
    <cellStyle name="Input 5 2 2 4 2 2 2" xfId="34610"/>
    <cellStyle name="Input 5 2 2 4 2 3" xfId="31059"/>
    <cellStyle name="Input 5 2 2 4 3" xfId="9306"/>
    <cellStyle name="Input 5 2 2 4 3 2" xfId="32148"/>
    <cellStyle name="Input 5 2 2 4 4" xfId="11266"/>
    <cellStyle name="Input 5 2 2 4 4 2" xfId="17595"/>
    <cellStyle name="Input 5 2 2 4 4 2 2" xfId="35838"/>
    <cellStyle name="Input 5 2 2 4 4 3" xfId="33085"/>
    <cellStyle name="Input 5 2 2 4 5" xfId="5523"/>
    <cellStyle name="Input 5 2 2 4 5 2" xfId="29990"/>
    <cellStyle name="Input 5 2 2 4 6" xfId="28597"/>
    <cellStyle name="Input 5 2 2 5" xfId="3186"/>
    <cellStyle name="Input 5 2 2 5 2" xfId="7762"/>
    <cellStyle name="Input 5 2 2 5 2 2" xfId="14920"/>
    <cellStyle name="Input 5 2 2 5 2 2 2" xfId="34796"/>
    <cellStyle name="Input 5 2 2 5 2 3" xfId="31248"/>
    <cellStyle name="Input 5 2 2 5 3" xfId="9941"/>
    <cellStyle name="Input 5 2 2 5 3 2" xfId="32340"/>
    <cellStyle name="Input 5 2 2 5 4" xfId="11872"/>
    <cellStyle name="Input 5 2 2 5 4 2" xfId="18197"/>
    <cellStyle name="Input 5 2 2 5 4 2 2" xfId="36005"/>
    <cellStyle name="Input 5 2 2 5 4 3" xfId="33252"/>
    <cellStyle name="Input 5 2 2 5 5" xfId="4982"/>
    <cellStyle name="Input 5 2 2 5 5 2" xfId="29624"/>
    <cellStyle name="Input 5 2 2 5 6" xfId="28764"/>
    <cellStyle name="Input 5 2 2 6" xfId="3660"/>
    <cellStyle name="Input 5 2 2 6 2" xfId="10415"/>
    <cellStyle name="Input 5 2 2 6 2 2" xfId="32542"/>
    <cellStyle name="Input 5 2 2 6 3" xfId="12345"/>
    <cellStyle name="Input 5 2 2 6 3 2" xfId="18668"/>
    <cellStyle name="Input 5 2 2 6 3 2 2" xfId="36206"/>
    <cellStyle name="Input 5 2 2 6 3 3" xfId="33453"/>
    <cellStyle name="Input 5 2 2 6 4" xfId="8236"/>
    <cellStyle name="Input 5 2 2 6 4 2" xfId="22233"/>
    <cellStyle name="Input 5 2 2 6 4 2 2" xfId="36770"/>
    <cellStyle name="Input 5 2 2 6 4 3" xfId="31450"/>
    <cellStyle name="Input 5 2 2 6 5" xfId="15392"/>
    <cellStyle name="Input 5 2 2 6 5 2" xfId="34998"/>
    <cellStyle name="Input 5 2 2 6 6" xfId="28965"/>
    <cellStyle name="Input 5 2 2 7" xfId="6459"/>
    <cellStyle name="Input 5 2 2 7 2" xfId="13637"/>
    <cellStyle name="Input 5 2 2 7 2 2" xfId="34121"/>
    <cellStyle name="Input 5 2 2 7 3" xfId="30570"/>
    <cellStyle name="Input 5 2 2 8" xfId="8642"/>
    <cellStyle name="Input 5 2 2 8 2" xfId="31659"/>
    <cellStyle name="Input 5 2 2 9" xfId="10756"/>
    <cellStyle name="Input 5 2 2 9 2" xfId="17088"/>
    <cellStyle name="Input 5 2 2 9 2 2" xfId="35500"/>
    <cellStyle name="Input 5 2 2 9 3" xfId="32747"/>
    <cellStyle name="Input 5 2 3" xfId="1914"/>
    <cellStyle name="Input 5 2 3 2" xfId="2449"/>
    <cellStyle name="Input 5 2 3 2 2" xfId="7049"/>
    <cellStyle name="Input 5 2 3 2 2 2" xfId="14223"/>
    <cellStyle name="Input 5 2 3 2 2 2 2" xfId="34535"/>
    <cellStyle name="Input 5 2 3 2 2 3" xfId="30984"/>
    <cellStyle name="Input 5 2 3 2 3" xfId="9231"/>
    <cellStyle name="Input 5 2 3 2 3 2" xfId="32073"/>
    <cellStyle name="Input 5 2 3 3" xfId="5037"/>
    <cellStyle name="Input 5 2 3 3 2" xfId="29679"/>
    <cellStyle name="Input 5 2 3 4" xfId="6514"/>
    <cellStyle name="Input 5 2 3 4 2" xfId="13692"/>
    <cellStyle name="Input 5 2 3 4 2 2" xfId="34176"/>
    <cellStyle name="Input 5 2 3 4 3" xfId="30625"/>
    <cellStyle name="Input 5 2 3 5" xfId="8697"/>
    <cellStyle name="Input 5 2 3 5 2" xfId="31714"/>
    <cellStyle name="Input 5 2 3 6" xfId="10811"/>
    <cellStyle name="Input 5 2 3 6 2" xfId="17143"/>
    <cellStyle name="Input 5 2 3 6 2 2" xfId="35555"/>
    <cellStyle name="Input 5 2 3 6 3" xfId="32802"/>
    <cellStyle name="Input 5 2 4" xfId="1145"/>
    <cellStyle name="Input 5 2 4 2" xfId="4729"/>
    <cellStyle name="Input 5 2 4 2 2" xfId="29418"/>
    <cellStyle name="Input 5 2 4 3" xfId="6045"/>
    <cellStyle name="Input 5 2 4 3 2" xfId="13293"/>
    <cellStyle name="Input 5 2 4 3 2 2" xfId="33864"/>
    <cellStyle name="Input 5 2 4 3 3" xfId="30289"/>
    <cellStyle name="Input 5 2 4 4" xfId="6263"/>
    <cellStyle name="Input 5 2 4 4 2" xfId="30438"/>
    <cellStyle name="Input 5 2 4 5" xfId="5599"/>
    <cellStyle name="Input 5 2 4 5 2" xfId="12944"/>
    <cellStyle name="Input 5 2 4 5 2 2" xfId="33679"/>
    <cellStyle name="Input 5 2 4 5 3" xfId="30040"/>
    <cellStyle name="Input 5 2 4 6" xfId="4545"/>
    <cellStyle name="Input 5 2 4 6 2" xfId="20553"/>
    <cellStyle name="Input 5 2 4 6 2 2" xfId="36436"/>
    <cellStyle name="Input 5 2 4 6 3" xfId="29321"/>
    <cellStyle name="Input 5 2 4 7" xfId="4258"/>
    <cellStyle name="Input 5 2 4 7 2" xfId="29215"/>
    <cellStyle name="Input 5 2 5" xfId="2247"/>
    <cellStyle name="Input 5 2 5 2" xfId="6847"/>
    <cellStyle name="Input 5 2 5 2 2" xfId="14021"/>
    <cellStyle name="Input 5 2 5 2 2 2" xfId="34370"/>
    <cellStyle name="Input 5 2 5 2 3" xfId="30819"/>
    <cellStyle name="Input 5 2 5 3" xfId="9030"/>
    <cellStyle name="Input 5 2 5 3 2" xfId="31908"/>
    <cellStyle name="Input 5 2 6" xfId="4833"/>
    <cellStyle name="Input 5 2 6 2" xfId="29509"/>
    <cellStyle name="Input 5 2 7" xfId="6254"/>
    <cellStyle name="Input 5 2 7 2" xfId="13486"/>
    <cellStyle name="Input 5 2 7 2 2" xfId="33996"/>
    <cellStyle name="Input 5 2 7 3" xfId="30429"/>
    <cellStyle name="Input 5 2 8" xfId="8523"/>
    <cellStyle name="Input 5 2 8 2" xfId="31547"/>
    <cellStyle name="Input 5 2 9" xfId="6022"/>
    <cellStyle name="Input 5 2 9 2" xfId="13277"/>
    <cellStyle name="Input 5 2 9 2 2" xfId="33856"/>
    <cellStyle name="Input 5 2 9 3" xfId="30274"/>
    <cellStyle name="Input 5 3" xfId="1614"/>
    <cellStyle name="Input 5 3 10" xfId="4145"/>
    <cellStyle name="Input 5 3 10 2" xfId="29189"/>
    <cellStyle name="Input 5 3 2" xfId="1397"/>
    <cellStyle name="Input 5 3 2 2" xfId="3277"/>
    <cellStyle name="Input 5 3 2 2 2" xfId="10032"/>
    <cellStyle name="Input 5 3 2 2 2 2" xfId="32376"/>
    <cellStyle name="Input 5 3 2 2 3" xfId="11962"/>
    <cellStyle name="Input 5 3 2 2 3 2" xfId="18287"/>
    <cellStyle name="Input 5 3 2 2 3 2 2" xfId="36040"/>
    <cellStyle name="Input 5 3 2 2 3 3" xfId="33287"/>
    <cellStyle name="Input 5 3 2 2 4" xfId="7853"/>
    <cellStyle name="Input 5 3 2 2 4 2" xfId="21857"/>
    <cellStyle name="Input 5 3 2 2 4 2 2" xfId="36604"/>
    <cellStyle name="Input 5 3 2 2 4 3" xfId="31284"/>
    <cellStyle name="Input 5 3 2 2 5" xfId="15011"/>
    <cellStyle name="Input 5 3 2 2 5 2" xfId="34832"/>
    <cellStyle name="Input 5 3 2 2 6" xfId="28799"/>
    <cellStyle name="Input 5 3 2 3" xfId="3750"/>
    <cellStyle name="Input 5 3 2 3 2" xfId="10505"/>
    <cellStyle name="Input 5 3 2 3 2 2" xfId="32577"/>
    <cellStyle name="Input 5 3 2 3 3" xfId="12435"/>
    <cellStyle name="Input 5 3 2 3 3 2" xfId="18758"/>
    <cellStyle name="Input 5 3 2 3 3 2 2" xfId="36241"/>
    <cellStyle name="Input 5 3 2 3 3 3" xfId="33488"/>
    <cellStyle name="Input 5 3 2 3 4" xfId="15482"/>
    <cellStyle name="Input 5 3 2 3 4 2" xfId="35033"/>
    <cellStyle name="Input 5 3 2 3 5" xfId="29000"/>
    <cellStyle name="Input 5 3 2 4" xfId="6180"/>
    <cellStyle name="Input 5 3 2 4 2" xfId="13416"/>
    <cellStyle name="Input 5 3 2 4 2 2" xfId="33950"/>
    <cellStyle name="Input 5 3 2 4 3" xfId="30380"/>
    <cellStyle name="Input 5 3 2 5" xfId="8449"/>
    <cellStyle name="Input 5 3 2 5 2" xfId="31500"/>
    <cellStyle name="Input 5 3 2 6" xfId="5610"/>
    <cellStyle name="Input 5 3 2 6 2" xfId="12952"/>
    <cellStyle name="Input 5 3 2 6 2 2" xfId="33686"/>
    <cellStyle name="Input 5 3 2 6 3" xfId="30049"/>
    <cellStyle name="Input 5 3 2 7" xfId="4794"/>
    <cellStyle name="Input 5 3 2 7 2" xfId="29472"/>
    <cellStyle name="Input 5 3 3" xfId="2300"/>
    <cellStyle name="Input 5 3 3 2" xfId="6900"/>
    <cellStyle name="Input 5 3 3 2 2" xfId="14074"/>
    <cellStyle name="Input 5 3 3 2 2 2" xfId="34405"/>
    <cellStyle name="Input 5 3 3 2 3" xfId="30854"/>
    <cellStyle name="Input 5 3 3 3" xfId="9083"/>
    <cellStyle name="Input 5 3 3 3 2" xfId="31943"/>
    <cellStyle name="Input 5 3 3 4" xfId="11107"/>
    <cellStyle name="Input 5 3 3 4 2" xfId="17436"/>
    <cellStyle name="Input 5 3 3 4 2 2" xfId="35697"/>
    <cellStyle name="Input 5 3 3 4 3" xfId="32944"/>
    <cellStyle name="Input 5 3 3 5" xfId="5336"/>
    <cellStyle name="Input 5 3 3 5 2" xfId="29834"/>
    <cellStyle name="Input 5 3 3 6" xfId="28456"/>
    <cellStyle name="Input 5 3 4" xfId="2209"/>
    <cellStyle name="Input 5 3 4 2" xfId="6809"/>
    <cellStyle name="Input 5 3 4 2 2" xfId="13983"/>
    <cellStyle name="Input 5 3 4 2 2 2" xfId="34343"/>
    <cellStyle name="Input 5 3 4 2 3" xfId="30792"/>
    <cellStyle name="Input 5 3 4 3" xfId="8992"/>
    <cellStyle name="Input 5 3 4 3 2" xfId="31881"/>
    <cellStyle name="Input 5 3 4 4" xfId="11053"/>
    <cellStyle name="Input 5 3 4 4 2" xfId="17382"/>
    <cellStyle name="Input 5 3 4 4 2 2" xfId="35672"/>
    <cellStyle name="Input 5 3 4 4 3" xfId="32919"/>
    <cellStyle name="Input 5 3 4 5" xfId="5265"/>
    <cellStyle name="Input 5 3 4 5 2" xfId="29800"/>
    <cellStyle name="Input 5 3 4 6" xfId="28432"/>
    <cellStyle name="Input 5 3 5" xfId="3015"/>
    <cellStyle name="Input 5 3 5 2" xfId="7602"/>
    <cellStyle name="Input 5 3 5 2 2" xfId="14766"/>
    <cellStyle name="Input 5 3 5 2 2 2" xfId="34721"/>
    <cellStyle name="Input 5 3 5 2 3" xfId="31173"/>
    <cellStyle name="Input 5 3 5 3" xfId="9781"/>
    <cellStyle name="Input 5 3 5 3 2" xfId="32261"/>
    <cellStyle name="Input 5 3 5 4" xfId="11718"/>
    <cellStyle name="Input 5 3 5 4 2" xfId="18043"/>
    <cellStyle name="Input 5 3 5 4 2 2" xfId="35930"/>
    <cellStyle name="Input 5 3 5 4 3" xfId="33177"/>
    <cellStyle name="Input 5 3 5 5" xfId="4869"/>
    <cellStyle name="Input 5 3 5 5 2" xfId="29544"/>
    <cellStyle name="Input 5 3 5 6" xfId="28689"/>
    <cellStyle name="Input 5 3 6" xfId="3521"/>
    <cellStyle name="Input 5 3 6 2" xfId="10276"/>
    <cellStyle name="Input 5 3 6 2 2" xfId="32482"/>
    <cellStyle name="Input 5 3 6 3" xfId="12206"/>
    <cellStyle name="Input 5 3 6 3 2" xfId="18529"/>
    <cellStyle name="Input 5 3 6 3 2 2" xfId="36146"/>
    <cellStyle name="Input 5 3 6 3 3" xfId="33393"/>
    <cellStyle name="Input 5 3 6 4" xfId="8097"/>
    <cellStyle name="Input 5 3 6 4 2" xfId="22094"/>
    <cellStyle name="Input 5 3 6 4 2 2" xfId="36710"/>
    <cellStyle name="Input 5 3 6 4 3" xfId="31390"/>
    <cellStyle name="Input 5 3 6 5" xfId="15253"/>
    <cellStyle name="Input 5 3 6 5 2" xfId="34938"/>
    <cellStyle name="Input 5 3 6 6" xfId="28905"/>
    <cellStyle name="Input 5 3 7" xfId="6313"/>
    <cellStyle name="Input 5 3 7 2" xfId="13534"/>
    <cellStyle name="Input 5 3 7 2 2" xfId="34033"/>
    <cellStyle name="Input 5 3 7 3" xfId="30475"/>
    <cellStyle name="Input 5 3 8" xfId="8564"/>
    <cellStyle name="Input 5 3 8 2" xfId="31585"/>
    <cellStyle name="Input 5 3 9" xfId="10691"/>
    <cellStyle name="Input 5 3 9 2" xfId="17023"/>
    <cellStyle name="Input 5 3 9 2 2" xfId="35435"/>
    <cellStyle name="Input 5 3 9 3" xfId="32682"/>
    <cellStyle name="Input 5 4" xfId="1508"/>
    <cellStyle name="Input 5 4 2" xfId="2262"/>
    <cellStyle name="Input 5 4 2 2" xfId="6862"/>
    <cellStyle name="Input 5 4 2 2 2" xfId="14036"/>
    <cellStyle name="Input 5 4 2 2 2 2" xfId="34383"/>
    <cellStyle name="Input 5 4 2 2 3" xfId="30832"/>
    <cellStyle name="Input 5 4 2 3" xfId="9045"/>
    <cellStyle name="Input 5 4 2 3 2" xfId="31921"/>
    <cellStyle name="Input 5 4 3" xfId="4845"/>
    <cellStyle name="Input 5 4 3 2" xfId="29521"/>
    <cellStyle name="Input 5 4 4" xfId="6268"/>
    <cellStyle name="Input 5 4 4 2" xfId="13499"/>
    <cellStyle name="Input 5 4 4 2 2" xfId="34009"/>
    <cellStyle name="Input 5 4 4 3" xfId="30443"/>
    <cellStyle name="Input 5 4 5" xfId="8538"/>
    <cellStyle name="Input 5 4 5 2" xfId="31562"/>
    <cellStyle name="Input 5 4 6" xfId="10673"/>
    <cellStyle name="Input 5 4 6 2" xfId="17005"/>
    <cellStyle name="Input 5 4 6 2 2" xfId="35417"/>
    <cellStyle name="Input 5 4 6 3" xfId="32664"/>
    <cellStyle name="Input 5 5" xfId="1391"/>
    <cellStyle name="Input 5 5 2" xfId="4790"/>
    <cellStyle name="Input 5 5 2 2" xfId="29469"/>
    <cellStyle name="Input 5 5 3" xfId="6174"/>
    <cellStyle name="Input 5 5 3 2" xfId="13410"/>
    <cellStyle name="Input 5 5 3 2 2" xfId="33946"/>
    <cellStyle name="Input 5 5 3 3" xfId="30376"/>
    <cellStyle name="Input 5 5 4" xfId="8443"/>
    <cellStyle name="Input 5 5 4 2" xfId="31496"/>
    <cellStyle name="Input 5 5 5" xfId="6436"/>
    <cellStyle name="Input 5 5 5 2" xfId="13616"/>
    <cellStyle name="Input 5 5 5 2 2" xfId="34101"/>
    <cellStyle name="Input 5 5 5 3" xfId="30550"/>
    <cellStyle name="Input 5 5 6" xfId="4506"/>
    <cellStyle name="Input 5 5 6 2" xfId="20518"/>
    <cellStyle name="Input 5 5 6 2 2" xfId="36408"/>
    <cellStyle name="Input 5 5 6 3" xfId="29294"/>
    <cellStyle name="Input 5 5 7" xfId="5454"/>
    <cellStyle name="Input 5 5 7 2" xfId="29921"/>
    <cellStyle name="Input 5 6" xfId="1979"/>
    <cellStyle name="Input 5 6 2" xfId="6579"/>
    <cellStyle name="Input 5 6 2 2" xfId="13757"/>
    <cellStyle name="Input 5 6 2 2 2" xfId="34223"/>
    <cellStyle name="Input 5 6 2 3" xfId="30672"/>
    <cellStyle name="Input 5 6 3" xfId="8762"/>
    <cellStyle name="Input 5 6 3 2" xfId="31761"/>
    <cellStyle name="Input 5 6 4" xfId="10876"/>
    <cellStyle name="Input 5 6 4 2" xfId="17208"/>
    <cellStyle name="Input 5 6 4 2 2" xfId="35602"/>
    <cellStyle name="Input 5 6 4 3" xfId="32849"/>
    <cellStyle name="Input 5 6 5" xfId="5084"/>
    <cellStyle name="Input 5 6 5 2" xfId="29725"/>
    <cellStyle name="Input 5 7" xfId="2195"/>
    <cellStyle name="Input 5 7 2" xfId="6795"/>
    <cellStyle name="Input 5 7 2 2" xfId="13969"/>
    <cellStyle name="Input 5 7 2 2 2" xfId="34331"/>
    <cellStyle name="Input 5 7 2 3" xfId="30780"/>
    <cellStyle name="Input 5 7 3" xfId="8978"/>
    <cellStyle name="Input 5 7 3 2" xfId="31869"/>
    <cellStyle name="Input 5 8" xfId="5782"/>
    <cellStyle name="Input 5 8 2" xfId="13063"/>
    <cellStyle name="Input 5 8 2 2" xfId="33744"/>
    <cellStyle name="Input 5 8 3" xfId="30142"/>
    <cellStyle name="Input 5 9" xfId="6289"/>
    <cellStyle name="Input 5 9 2" xfId="30458"/>
    <cellStyle name="Input 6" xfId="589"/>
    <cellStyle name="Input 6 2" xfId="1479"/>
    <cellStyle name="Input 6 2 2" xfId="1855"/>
    <cellStyle name="Input 6 2 2 10" xfId="3926"/>
    <cellStyle name="Input 6 2 2 10 2" xfId="29092"/>
    <cellStyle name="Input 6 2 2 2" xfId="1925"/>
    <cellStyle name="Input 6 2 2 2 2" xfId="3429"/>
    <cellStyle name="Input 6 2 2 2 2 2" xfId="10184"/>
    <cellStyle name="Input 6 2 2 2 2 2 2" xfId="32447"/>
    <cellStyle name="Input 6 2 2 2 2 3" xfId="12114"/>
    <cellStyle name="Input 6 2 2 2 2 3 2" xfId="18438"/>
    <cellStyle name="Input 6 2 2 2 2 3 2 2" xfId="36111"/>
    <cellStyle name="Input 6 2 2 2 2 3 3" xfId="33358"/>
    <cellStyle name="Input 6 2 2 2 2 4" xfId="8005"/>
    <cellStyle name="Input 6 2 2 2 2 4 2" xfId="22008"/>
    <cellStyle name="Input 6 2 2 2 2 4 2 2" xfId="36675"/>
    <cellStyle name="Input 6 2 2 2 2 4 3" xfId="31355"/>
    <cellStyle name="Input 6 2 2 2 2 5" xfId="15162"/>
    <cellStyle name="Input 6 2 2 2 2 5 2" xfId="34903"/>
    <cellStyle name="Input 6 2 2 2 2 6" xfId="28870"/>
    <cellStyle name="Input 6 2 2 2 3" xfId="3902"/>
    <cellStyle name="Input 6 2 2 2 3 2" xfId="10657"/>
    <cellStyle name="Input 6 2 2 2 3 2 2" xfId="32648"/>
    <cellStyle name="Input 6 2 2 2 3 3" xfId="12587"/>
    <cellStyle name="Input 6 2 2 2 3 3 2" xfId="18909"/>
    <cellStyle name="Input 6 2 2 2 3 3 2 2" xfId="36312"/>
    <cellStyle name="Input 6 2 2 2 3 3 3" xfId="33559"/>
    <cellStyle name="Input 6 2 2 2 3 4" xfId="15633"/>
    <cellStyle name="Input 6 2 2 2 3 4 2" xfId="35104"/>
    <cellStyle name="Input 6 2 2 2 3 5" xfId="29071"/>
    <cellStyle name="Input 6 2 2 2 4" xfId="6525"/>
    <cellStyle name="Input 6 2 2 2 4 2" xfId="13703"/>
    <cellStyle name="Input 6 2 2 2 4 2 2" xfId="34187"/>
    <cellStyle name="Input 6 2 2 2 4 3" xfId="30636"/>
    <cellStyle name="Input 6 2 2 2 5" xfId="8708"/>
    <cellStyle name="Input 6 2 2 2 5 2" xfId="31725"/>
    <cellStyle name="Input 6 2 2 2 6" xfId="10822"/>
    <cellStyle name="Input 6 2 2 2 6 2" xfId="17154"/>
    <cellStyle name="Input 6 2 2 2 6 2 2" xfId="35566"/>
    <cellStyle name="Input 6 2 2 2 6 3" xfId="32813"/>
    <cellStyle name="Input 6 2 2 2 7" xfId="5048"/>
    <cellStyle name="Input 6 2 2 2 7 2" xfId="29690"/>
    <cellStyle name="Input 6 2 2 3" xfId="2390"/>
    <cellStyle name="Input 6 2 2 3 2" xfId="6990"/>
    <cellStyle name="Input 6 2 2 3 2 2" xfId="14164"/>
    <cellStyle name="Input 6 2 2 3 2 2 2" xfId="34476"/>
    <cellStyle name="Input 6 2 2 3 2 3" xfId="30925"/>
    <cellStyle name="Input 6 2 2 3 3" xfId="9172"/>
    <cellStyle name="Input 6 2 2 3 3 2" xfId="32014"/>
    <cellStyle name="Input 6 2 2 3 4" xfId="11187"/>
    <cellStyle name="Input 6 2 2 3 4 2" xfId="17516"/>
    <cellStyle name="Input 6 2 2 3 4 2 2" xfId="35759"/>
    <cellStyle name="Input 6 2 2 3 4 3" xfId="33006"/>
    <cellStyle name="Input 6 2 2 3 5" xfId="5420"/>
    <cellStyle name="Input 6 2 2 3 5 2" xfId="29899"/>
    <cellStyle name="Input 6 2 2 3 6" xfId="28518"/>
    <cellStyle name="Input 6 2 2 4" xfId="2520"/>
    <cellStyle name="Input 6 2 2 4 2" xfId="7120"/>
    <cellStyle name="Input 6 2 2 4 2 2" xfId="14294"/>
    <cellStyle name="Input 6 2 2 4 2 2 2" xfId="34606"/>
    <cellStyle name="Input 6 2 2 4 2 3" xfId="31055"/>
    <cellStyle name="Input 6 2 2 4 3" xfId="9302"/>
    <cellStyle name="Input 6 2 2 4 3 2" xfId="32144"/>
    <cellStyle name="Input 6 2 2 4 4" xfId="11262"/>
    <cellStyle name="Input 6 2 2 4 4 2" xfId="17591"/>
    <cellStyle name="Input 6 2 2 4 4 2 2" xfId="35834"/>
    <cellStyle name="Input 6 2 2 4 4 3" xfId="33081"/>
    <cellStyle name="Input 6 2 2 4 5" xfId="5519"/>
    <cellStyle name="Input 6 2 2 4 5 2" xfId="29986"/>
    <cellStyle name="Input 6 2 2 4 6" xfId="28593"/>
    <cellStyle name="Input 6 2 2 5" xfId="3182"/>
    <cellStyle name="Input 6 2 2 5 2" xfId="7758"/>
    <cellStyle name="Input 6 2 2 5 2 2" xfId="14916"/>
    <cellStyle name="Input 6 2 2 5 2 2 2" xfId="34792"/>
    <cellStyle name="Input 6 2 2 5 2 3" xfId="31244"/>
    <cellStyle name="Input 6 2 2 5 3" xfId="9937"/>
    <cellStyle name="Input 6 2 2 5 3 2" xfId="32336"/>
    <cellStyle name="Input 6 2 2 5 4" xfId="11868"/>
    <cellStyle name="Input 6 2 2 5 4 2" xfId="18193"/>
    <cellStyle name="Input 6 2 2 5 4 2 2" xfId="36001"/>
    <cellStyle name="Input 6 2 2 5 4 3" xfId="33248"/>
    <cellStyle name="Input 6 2 2 5 5" xfId="4978"/>
    <cellStyle name="Input 6 2 2 5 5 2" xfId="29620"/>
    <cellStyle name="Input 6 2 2 5 6" xfId="28760"/>
    <cellStyle name="Input 6 2 2 6" xfId="3656"/>
    <cellStyle name="Input 6 2 2 6 2" xfId="10411"/>
    <cellStyle name="Input 6 2 2 6 2 2" xfId="32538"/>
    <cellStyle name="Input 6 2 2 6 3" xfId="12341"/>
    <cellStyle name="Input 6 2 2 6 3 2" xfId="18664"/>
    <cellStyle name="Input 6 2 2 6 3 2 2" xfId="36202"/>
    <cellStyle name="Input 6 2 2 6 3 3" xfId="33449"/>
    <cellStyle name="Input 6 2 2 6 4" xfId="8232"/>
    <cellStyle name="Input 6 2 2 6 4 2" xfId="22229"/>
    <cellStyle name="Input 6 2 2 6 4 2 2" xfId="36766"/>
    <cellStyle name="Input 6 2 2 6 4 3" xfId="31446"/>
    <cellStyle name="Input 6 2 2 6 5" xfId="15388"/>
    <cellStyle name="Input 6 2 2 6 5 2" xfId="34994"/>
    <cellStyle name="Input 6 2 2 6 6" xfId="28961"/>
    <cellStyle name="Input 6 2 2 7" xfId="6455"/>
    <cellStyle name="Input 6 2 2 7 2" xfId="13633"/>
    <cellStyle name="Input 6 2 2 7 2 2" xfId="34117"/>
    <cellStyle name="Input 6 2 2 7 3" xfId="30566"/>
    <cellStyle name="Input 6 2 2 8" xfId="8638"/>
    <cellStyle name="Input 6 2 2 8 2" xfId="31655"/>
    <cellStyle name="Input 6 2 2 9" xfId="10752"/>
    <cellStyle name="Input 6 2 2 9 2" xfId="17084"/>
    <cellStyle name="Input 6 2 2 9 2 2" xfId="35496"/>
    <cellStyle name="Input 6 2 2 9 3" xfId="32743"/>
    <cellStyle name="Input 6 2 3" xfId="1910"/>
    <cellStyle name="Input 6 2 3 2" xfId="2445"/>
    <cellStyle name="Input 6 2 3 2 2" xfId="7045"/>
    <cellStyle name="Input 6 2 3 2 2 2" xfId="14219"/>
    <cellStyle name="Input 6 2 3 2 2 2 2" xfId="34531"/>
    <cellStyle name="Input 6 2 3 2 2 3" xfId="30980"/>
    <cellStyle name="Input 6 2 3 2 3" xfId="9227"/>
    <cellStyle name="Input 6 2 3 2 3 2" xfId="32069"/>
    <cellStyle name="Input 6 2 3 3" xfId="5033"/>
    <cellStyle name="Input 6 2 3 3 2" xfId="29675"/>
    <cellStyle name="Input 6 2 3 4" xfId="6510"/>
    <cellStyle name="Input 6 2 3 4 2" xfId="13688"/>
    <cellStyle name="Input 6 2 3 4 2 2" xfId="34172"/>
    <cellStyle name="Input 6 2 3 4 3" xfId="30621"/>
    <cellStyle name="Input 6 2 3 5" xfId="8693"/>
    <cellStyle name="Input 6 2 3 5 2" xfId="31710"/>
    <cellStyle name="Input 6 2 3 6" xfId="10807"/>
    <cellStyle name="Input 6 2 3 6 2" xfId="17139"/>
    <cellStyle name="Input 6 2 3 6 2 2" xfId="35551"/>
    <cellStyle name="Input 6 2 3 6 3" xfId="32798"/>
    <cellStyle name="Input 6 2 4" xfId="917"/>
    <cellStyle name="Input 6 2 4 2" xfId="4705"/>
    <cellStyle name="Input 6 2 4 2 2" xfId="29401"/>
    <cellStyle name="Input 6 2 4 3" xfId="5960"/>
    <cellStyle name="Input 6 2 4 3 2" xfId="13221"/>
    <cellStyle name="Input 6 2 4 3 2 2" xfId="33823"/>
    <cellStyle name="Input 6 2 4 3 3" xfId="30235"/>
    <cellStyle name="Input 6 2 4 4" xfId="5672"/>
    <cellStyle name="Input 6 2 4 4 2" xfId="30086"/>
    <cellStyle name="Input 6 2 4 5" xfId="5624"/>
    <cellStyle name="Input 6 2 4 5 2" xfId="12966"/>
    <cellStyle name="Input 6 2 4 5 2 2" xfId="33697"/>
    <cellStyle name="Input 6 2 4 5 3" xfId="30060"/>
    <cellStyle name="Input 6 2 4 6" xfId="4541"/>
    <cellStyle name="Input 6 2 4 6 2" xfId="20549"/>
    <cellStyle name="Input 6 2 4 6 2 2" xfId="36432"/>
    <cellStyle name="Input 6 2 4 6 3" xfId="29317"/>
    <cellStyle name="Input 6 2 4 7" xfId="4253"/>
    <cellStyle name="Input 6 2 4 7 2" xfId="29214"/>
    <cellStyle name="Input 6 2 5" xfId="2243"/>
    <cellStyle name="Input 6 2 5 2" xfId="6843"/>
    <cellStyle name="Input 6 2 5 2 2" xfId="14017"/>
    <cellStyle name="Input 6 2 5 2 2 2" xfId="34366"/>
    <cellStyle name="Input 6 2 5 2 3" xfId="30815"/>
    <cellStyle name="Input 6 2 5 3" xfId="9026"/>
    <cellStyle name="Input 6 2 5 3 2" xfId="31904"/>
    <cellStyle name="Input 6 2 6" xfId="4829"/>
    <cellStyle name="Input 6 2 6 2" xfId="29505"/>
    <cellStyle name="Input 6 2 7" xfId="6250"/>
    <cellStyle name="Input 6 2 7 2" xfId="13482"/>
    <cellStyle name="Input 6 2 7 2 2" xfId="33992"/>
    <cellStyle name="Input 6 2 7 3" xfId="30425"/>
    <cellStyle name="Input 6 2 8" xfId="8519"/>
    <cellStyle name="Input 6 2 8 2" xfId="31543"/>
    <cellStyle name="Input 6 2 9" xfId="5611"/>
    <cellStyle name="Input 6 2 9 2" xfId="12953"/>
    <cellStyle name="Input 6 2 9 2 2" xfId="33687"/>
    <cellStyle name="Input 6 2 9 3" xfId="30050"/>
    <cellStyle name="Input 6 3" xfId="1805"/>
    <cellStyle name="Input 6 3 10" xfId="7309"/>
    <cellStyle name="Input 6 3 10 2" xfId="31095"/>
    <cellStyle name="Input 6 3 2" xfId="902"/>
    <cellStyle name="Input 6 3 2 2" xfId="3399"/>
    <cellStyle name="Input 6 3 2 2 2" xfId="10154"/>
    <cellStyle name="Input 6 3 2 2 2 2" xfId="32425"/>
    <cellStyle name="Input 6 3 2 2 3" xfId="12084"/>
    <cellStyle name="Input 6 3 2 2 3 2" xfId="18408"/>
    <cellStyle name="Input 6 3 2 2 3 2 2" xfId="36089"/>
    <cellStyle name="Input 6 3 2 2 3 3" xfId="33336"/>
    <cellStyle name="Input 6 3 2 2 4" xfId="7975"/>
    <cellStyle name="Input 6 3 2 2 4 2" xfId="21978"/>
    <cellStyle name="Input 6 3 2 2 4 2 2" xfId="36653"/>
    <cellStyle name="Input 6 3 2 2 4 3" xfId="31333"/>
    <cellStyle name="Input 6 3 2 2 5" xfId="15132"/>
    <cellStyle name="Input 6 3 2 2 5 2" xfId="34881"/>
    <cellStyle name="Input 6 3 2 2 6" xfId="28848"/>
    <cellStyle name="Input 6 3 2 3" xfId="3872"/>
    <cellStyle name="Input 6 3 2 3 2" xfId="10627"/>
    <cellStyle name="Input 6 3 2 3 2 2" xfId="32626"/>
    <cellStyle name="Input 6 3 2 3 3" xfId="12557"/>
    <cellStyle name="Input 6 3 2 3 3 2" xfId="18879"/>
    <cellStyle name="Input 6 3 2 3 3 2 2" xfId="36290"/>
    <cellStyle name="Input 6 3 2 3 3 3" xfId="33537"/>
    <cellStyle name="Input 6 3 2 3 4" xfId="15603"/>
    <cellStyle name="Input 6 3 2 3 4 2" xfId="35082"/>
    <cellStyle name="Input 6 3 2 3 5" xfId="29049"/>
    <cellStyle name="Input 6 3 2 4" xfId="5947"/>
    <cellStyle name="Input 6 3 2 4 2" xfId="13208"/>
    <cellStyle name="Input 6 3 2 4 2 2" xfId="33812"/>
    <cellStyle name="Input 6 3 2 4 3" xfId="30224"/>
    <cellStyle name="Input 6 3 2 5" xfId="5664"/>
    <cellStyle name="Input 6 3 2 5 2" xfId="30078"/>
    <cellStyle name="Input 6 3 2 6" xfId="5593"/>
    <cellStyle name="Input 6 3 2 6 2" xfId="12938"/>
    <cellStyle name="Input 6 3 2 6 2 2" xfId="33675"/>
    <cellStyle name="Input 6 3 2 6 3" xfId="30036"/>
    <cellStyle name="Input 6 3 2 7" xfId="4693"/>
    <cellStyle name="Input 6 3 2 7 2" xfId="29390"/>
    <cellStyle name="Input 6 3 3" xfId="2368"/>
    <cellStyle name="Input 6 3 3 2" xfId="6968"/>
    <cellStyle name="Input 6 3 3 2 2" xfId="14142"/>
    <cellStyle name="Input 6 3 3 2 2 2" xfId="34454"/>
    <cellStyle name="Input 6 3 3 2 3" xfId="30903"/>
    <cellStyle name="Input 6 3 3 3" xfId="9150"/>
    <cellStyle name="Input 6 3 3 3 2" xfId="31992"/>
    <cellStyle name="Input 6 3 3 4" xfId="11166"/>
    <cellStyle name="Input 6 3 3 4 2" xfId="17495"/>
    <cellStyle name="Input 6 3 3 4 2 2" xfId="35738"/>
    <cellStyle name="Input 6 3 3 4 3" xfId="32985"/>
    <cellStyle name="Input 6 3 3 5" xfId="5399"/>
    <cellStyle name="Input 6 3 3 5 2" xfId="29878"/>
    <cellStyle name="Input 6 3 3 6" xfId="28497"/>
    <cellStyle name="Input 6 3 4" xfId="2498"/>
    <cellStyle name="Input 6 3 4 2" xfId="7098"/>
    <cellStyle name="Input 6 3 4 2 2" xfId="14272"/>
    <cellStyle name="Input 6 3 4 2 2 2" xfId="34584"/>
    <cellStyle name="Input 6 3 4 2 3" xfId="31033"/>
    <cellStyle name="Input 6 3 4 3" xfId="9280"/>
    <cellStyle name="Input 6 3 4 3 2" xfId="32122"/>
    <cellStyle name="Input 6 3 4 4" xfId="11240"/>
    <cellStyle name="Input 6 3 4 4 2" xfId="17569"/>
    <cellStyle name="Input 6 3 4 4 2 2" xfId="35812"/>
    <cellStyle name="Input 6 3 4 4 3" xfId="33059"/>
    <cellStyle name="Input 6 3 4 5" xfId="5497"/>
    <cellStyle name="Input 6 3 4 5 2" xfId="29964"/>
    <cellStyle name="Input 6 3 4 6" xfId="28571"/>
    <cellStyle name="Input 6 3 5" xfId="3140"/>
    <cellStyle name="Input 6 3 5 2" xfId="7725"/>
    <cellStyle name="Input 6 3 5 2 2" xfId="14886"/>
    <cellStyle name="Input 6 3 5 2 2 2" xfId="34770"/>
    <cellStyle name="Input 6 3 5 2 3" xfId="31222"/>
    <cellStyle name="Input 6 3 5 3" xfId="9901"/>
    <cellStyle name="Input 6 3 5 3 2" xfId="32310"/>
    <cellStyle name="Input 6 3 5 4" xfId="11838"/>
    <cellStyle name="Input 6 3 5 4 2" xfId="18163"/>
    <cellStyle name="Input 6 3 5 4 2 2" xfId="35979"/>
    <cellStyle name="Input 6 3 5 4 3" xfId="33226"/>
    <cellStyle name="Input 6 3 5 5" xfId="4955"/>
    <cellStyle name="Input 6 3 5 5 2" xfId="29601"/>
    <cellStyle name="Input 6 3 5 6" xfId="28738"/>
    <cellStyle name="Input 6 3 6" xfId="3626"/>
    <cellStyle name="Input 6 3 6 2" xfId="10381"/>
    <cellStyle name="Input 6 3 6 2 2" xfId="32516"/>
    <cellStyle name="Input 6 3 6 3" xfId="12311"/>
    <cellStyle name="Input 6 3 6 3 2" xfId="18634"/>
    <cellStyle name="Input 6 3 6 3 2 2" xfId="36180"/>
    <cellStyle name="Input 6 3 6 3 3" xfId="33427"/>
    <cellStyle name="Input 6 3 6 4" xfId="8202"/>
    <cellStyle name="Input 6 3 6 4 2" xfId="22199"/>
    <cellStyle name="Input 6 3 6 4 2 2" xfId="36744"/>
    <cellStyle name="Input 6 3 6 4 3" xfId="31424"/>
    <cellStyle name="Input 6 3 6 5" xfId="15358"/>
    <cellStyle name="Input 6 3 6 5 2" xfId="34972"/>
    <cellStyle name="Input 6 3 6 6" xfId="28939"/>
    <cellStyle name="Input 6 3 7" xfId="6418"/>
    <cellStyle name="Input 6 3 7 2" xfId="13602"/>
    <cellStyle name="Input 6 3 7 2 2" xfId="34092"/>
    <cellStyle name="Input 6 3 7 3" xfId="30539"/>
    <cellStyle name="Input 6 3 8" xfId="8609"/>
    <cellStyle name="Input 6 3 8 2" xfId="31629"/>
    <cellStyle name="Input 6 3 9" xfId="10733"/>
    <cellStyle name="Input 6 3 9 2" xfId="17065"/>
    <cellStyle name="Input 6 3 9 2 2" xfId="35477"/>
    <cellStyle name="Input 6 3 9 3" xfId="32724"/>
    <cellStyle name="Input 6 4" xfId="1892"/>
    <cellStyle name="Input 6 4 2" xfId="2427"/>
    <cellStyle name="Input 6 4 2 2" xfId="7027"/>
    <cellStyle name="Input 6 4 2 2 2" xfId="14201"/>
    <cellStyle name="Input 6 4 2 2 2 2" xfId="34513"/>
    <cellStyle name="Input 6 4 2 2 3" xfId="30962"/>
    <cellStyle name="Input 6 4 2 3" xfId="9209"/>
    <cellStyle name="Input 6 4 2 3 2" xfId="32051"/>
    <cellStyle name="Input 6 4 3" xfId="5015"/>
    <cellStyle name="Input 6 4 3 2" xfId="29657"/>
    <cellStyle name="Input 6 4 4" xfId="6492"/>
    <cellStyle name="Input 6 4 4 2" xfId="13670"/>
    <cellStyle name="Input 6 4 4 2 2" xfId="34154"/>
    <cellStyle name="Input 6 4 4 3" xfId="30603"/>
    <cellStyle name="Input 6 4 5" xfId="8675"/>
    <cellStyle name="Input 6 4 5 2" xfId="31692"/>
    <cellStyle name="Input 6 4 6" xfId="10789"/>
    <cellStyle name="Input 6 4 6 2" xfId="17121"/>
    <cellStyle name="Input 6 4 6 2 2" xfId="35533"/>
    <cellStyle name="Input 6 4 6 3" xfId="32780"/>
    <cellStyle name="Input 6 5" xfId="1382"/>
    <cellStyle name="Input 6 5 2" xfId="2941"/>
    <cellStyle name="Input 6 5 2 2" xfId="7528"/>
    <cellStyle name="Input 6 5 2 2 2" xfId="14694"/>
    <cellStyle name="Input 6 5 2 2 2 2" xfId="34685"/>
    <cellStyle name="Input 6 5 2 2 3" xfId="31137"/>
    <cellStyle name="Input 6 5 2 3" xfId="9707"/>
    <cellStyle name="Input 6 5 2 3 2" xfId="32225"/>
    <cellStyle name="Input 6 5 3" xfId="6165"/>
    <cellStyle name="Input 6 5 3 2" xfId="13401"/>
    <cellStyle name="Input 6 5 3 2 2" xfId="33940"/>
    <cellStyle name="Input 6 5 3 3" xfId="30370"/>
    <cellStyle name="Input 6 5 4" xfId="8434"/>
    <cellStyle name="Input 6 5 4 2" xfId="31490"/>
    <cellStyle name="Input 6 5 5" xfId="5828"/>
    <cellStyle name="Input 6 5 5 2" xfId="13095"/>
    <cellStyle name="Input 6 5 5 2 2" xfId="33766"/>
    <cellStyle name="Input 6 5 5 3" xfId="30175"/>
    <cellStyle name="Input 6 5 6" xfId="4501"/>
    <cellStyle name="Input 6 5 6 2" xfId="20513"/>
    <cellStyle name="Input 6 5 6 2 2" xfId="36404"/>
    <cellStyle name="Input 6 5 6 3" xfId="29290"/>
    <cellStyle name="Input 6 5 7" xfId="5443"/>
    <cellStyle name="Input 6 5 7 2" xfId="29917"/>
    <cellStyle name="Input 6 6" xfId="1457"/>
    <cellStyle name="Input 6 6 2" xfId="6231"/>
    <cellStyle name="Input 6 6 2 2" xfId="13464"/>
    <cellStyle name="Input 6 6 2 2 2" xfId="33974"/>
    <cellStyle name="Input 6 6 2 3" xfId="30407"/>
    <cellStyle name="Input 6 6 3" xfId="8502"/>
    <cellStyle name="Input 6 6 3 2" xfId="31526"/>
    <cellStyle name="Input 6 6 4" xfId="6342"/>
    <cellStyle name="Input 6 6 4 2" xfId="13556"/>
    <cellStyle name="Input 6 6 4 2 2" xfId="34050"/>
    <cellStyle name="Input 6 6 4 3" xfId="30494"/>
    <cellStyle name="Input 6 6 5" xfId="4814"/>
    <cellStyle name="Input 6 6 5 2" xfId="29492"/>
    <cellStyle name="Input 6 7" xfId="2189"/>
    <cellStyle name="Input 6 7 2" xfId="6789"/>
    <cellStyle name="Input 6 7 2 2" xfId="13963"/>
    <cellStyle name="Input 6 7 2 2 2" xfId="34326"/>
    <cellStyle name="Input 6 7 2 3" xfId="30775"/>
    <cellStyle name="Input 6 7 3" xfId="8972"/>
    <cellStyle name="Input 6 7 3 2" xfId="31864"/>
    <cellStyle name="Input 6 8" xfId="5807"/>
    <cellStyle name="Input 6 8 2" xfId="13076"/>
    <cellStyle name="Input 6 8 2 2" xfId="33750"/>
    <cellStyle name="Input 6 8 3" xfId="30157"/>
    <cellStyle name="Input 6 9" xfId="5583"/>
    <cellStyle name="Input 6 9 2" xfId="30027"/>
    <cellStyle name="Input 7" xfId="611"/>
    <cellStyle name="Input 7 2" xfId="1484"/>
    <cellStyle name="Input 7 2 2" xfId="1860"/>
    <cellStyle name="Input 7 2 2 10" xfId="4116"/>
    <cellStyle name="Input 7 2 2 10 2" xfId="29180"/>
    <cellStyle name="Input 7 2 2 2" xfId="1930"/>
    <cellStyle name="Input 7 2 2 2 2" xfId="3434"/>
    <cellStyle name="Input 7 2 2 2 2 2" xfId="10189"/>
    <cellStyle name="Input 7 2 2 2 2 2 2" xfId="32452"/>
    <cellStyle name="Input 7 2 2 2 2 3" xfId="12119"/>
    <cellStyle name="Input 7 2 2 2 2 3 2" xfId="18443"/>
    <cellStyle name="Input 7 2 2 2 2 3 2 2" xfId="36116"/>
    <cellStyle name="Input 7 2 2 2 2 3 3" xfId="33363"/>
    <cellStyle name="Input 7 2 2 2 2 4" xfId="8010"/>
    <cellStyle name="Input 7 2 2 2 2 4 2" xfId="22013"/>
    <cellStyle name="Input 7 2 2 2 2 4 2 2" xfId="36680"/>
    <cellStyle name="Input 7 2 2 2 2 4 3" xfId="31360"/>
    <cellStyle name="Input 7 2 2 2 2 5" xfId="15167"/>
    <cellStyle name="Input 7 2 2 2 2 5 2" xfId="34908"/>
    <cellStyle name="Input 7 2 2 2 2 6" xfId="28875"/>
    <cellStyle name="Input 7 2 2 2 3" xfId="3907"/>
    <cellStyle name="Input 7 2 2 2 3 2" xfId="10662"/>
    <cellStyle name="Input 7 2 2 2 3 2 2" xfId="32653"/>
    <cellStyle name="Input 7 2 2 2 3 3" xfId="12592"/>
    <cellStyle name="Input 7 2 2 2 3 3 2" xfId="18914"/>
    <cellStyle name="Input 7 2 2 2 3 3 2 2" xfId="36317"/>
    <cellStyle name="Input 7 2 2 2 3 3 3" xfId="33564"/>
    <cellStyle name="Input 7 2 2 2 3 4" xfId="15638"/>
    <cellStyle name="Input 7 2 2 2 3 4 2" xfId="35109"/>
    <cellStyle name="Input 7 2 2 2 3 5" xfId="29076"/>
    <cellStyle name="Input 7 2 2 2 4" xfId="6530"/>
    <cellStyle name="Input 7 2 2 2 4 2" xfId="13708"/>
    <cellStyle name="Input 7 2 2 2 4 2 2" xfId="34190"/>
    <cellStyle name="Input 7 2 2 2 4 3" xfId="30639"/>
    <cellStyle name="Input 7 2 2 2 5" xfId="8713"/>
    <cellStyle name="Input 7 2 2 2 5 2" xfId="31728"/>
    <cellStyle name="Input 7 2 2 2 6" xfId="10827"/>
    <cellStyle name="Input 7 2 2 2 6 2" xfId="17159"/>
    <cellStyle name="Input 7 2 2 2 6 2 2" xfId="35569"/>
    <cellStyle name="Input 7 2 2 2 6 3" xfId="32816"/>
    <cellStyle name="Input 7 2 2 2 7" xfId="5051"/>
    <cellStyle name="Input 7 2 2 2 7 2" xfId="29693"/>
    <cellStyle name="Input 7 2 2 3" xfId="2395"/>
    <cellStyle name="Input 7 2 2 3 2" xfId="6995"/>
    <cellStyle name="Input 7 2 2 3 2 2" xfId="14169"/>
    <cellStyle name="Input 7 2 2 3 2 2 2" xfId="34481"/>
    <cellStyle name="Input 7 2 2 3 2 3" xfId="30930"/>
    <cellStyle name="Input 7 2 2 3 3" xfId="9177"/>
    <cellStyle name="Input 7 2 2 3 3 2" xfId="32019"/>
    <cellStyle name="Input 7 2 2 3 4" xfId="11192"/>
    <cellStyle name="Input 7 2 2 3 4 2" xfId="17521"/>
    <cellStyle name="Input 7 2 2 3 4 2 2" xfId="35764"/>
    <cellStyle name="Input 7 2 2 3 4 3" xfId="33011"/>
    <cellStyle name="Input 7 2 2 3 5" xfId="5425"/>
    <cellStyle name="Input 7 2 2 3 5 2" xfId="29904"/>
    <cellStyle name="Input 7 2 2 3 6" xfId="28523"/>
    <cellStyle name="Input 7 2 2 4" xfId="2525"/>
    <cellStyle name="Input 7 2 2 4 2" xfId="7125"/>
    <cellStyle name="Input 7 2 2 4 2 2" xfId="14299"/>
    <cellStyle name="Input 7 2 2 4 2 2 2" xfId="34611"/>
    <cellStyle name="Input 7 2 2 4 2 3" xfId="31060"/>
    <cellStyle name="Input 7 2 2 4 3" xfId="9307"/>
    <cellStyle name="Input 7 2 2 4 3 2" xfId="32149"/>
    <cellStyle name="Input 7 2 2 4 4" xfId="11267"/>
    <cellStyle name="Input 7 2 2 4 4 2" xfId="17596"/>
    <cellStyle name="Input 7 2 2 4 4 2 2" xfId="35839"/>
    <cellStyle name="Input 7 2 2 4 4 3" xfId="33086"/>
    <cellStyle name="Input 7 2 2 4 5" xfId="5524"/>
    <cellStyle name="Input 7 2 2 4 5 2" xfId="29991"/>
    <cellStyle name="Input 7 2 2 4 6" xfId="28598"/>
    <cellStyle name="Input 7 2 2 5" xfId="3187"/>
    <cellStyle name="Input 7 2 2 5 2" xfId="7763"/>
    <cellStyle name="Input 7 2 2 5 2 2" xfId="14921"/>
    <cellStyle name="Input 7 2 2 5 2 2 2" xfId="34797"/>
    <cellStyle name="Input 7 2 2 5 2 3" xfId="31249"/>
    <cellStyle name="Input 7 2 2 5 3" xfId="9942"/>
    <cellStyle name="Input 7 2 2 5 3 2" xfId="32341"/>
    <cellStyle name="Input 7 2 2 5 4" xfId="11873"/>
    <cellStyle name="Input 7 2 2 5 4 2" xfId="18198"/>
    <cellStyle name="Input 7 2 2 5 4 2 2" xfId="36006"/>
    <cellStyle name="Input 7 2 2 5 4 3" xfId="33253"/>
    <cellStyle name="Input 7 2 2 5 5" xfId="4983"/>
    <cellStyle name="Input 7 2 2 5 5 2" xfId="29625"/>
    <cellStyle name="Input 7 2 2 5 6" xfId="28765"/>
    <cellStyle name="Input 7 2 2 6" xfId="3661"/>
    <cellStyle name="Input 7 2 2 6 2" xfId="10416"/>
    <cellStyle name="Input 7 2 2 6 2 2" xfId="32543"/>
    <cellStyle name="Input 7 2 2 6 3" xfId="12346"/>
    <cellStyle name="Input 7 2 2 6 3 2" xfId="18669"/>
    <cellStyle name="Input 7 2 2 6 3 2 2" xfId="36207"/>
    <cellStyle name="Input 7 2 2 6 3 3" xfId="33454"/>
    <cellStyle name="Input 7 2 2 6 4" xfId="8237"/>
    <cellStyle name="Input 7 2 2 6 4 2" xfId="22234"/>
    <cellStyle name="Input 7 2 2 6 4 2 2" xfId="36771"/>
    <cellStyle name="Input 7 2 2 6 4 3" xfId="31451"/>
    <cellStyle name="Input 7 2 2 6 5" xfId="15393"/>
    <cellStyle name="Input 7 2 2 6 5 2" xfId="34999"/>
    <cellStyle name="Input 7 2 2 6 6" xfId="28966"/>
    <cellStyle name="Input 7 2 2 7" xfId="6460"/>
    <cellStyle name="Input 7 2 2 7 2" xfId="13638"/>
    <cellStyle name="Input 7 2 2 7 2 2" xfId="34122"/>
    <cellStyle name="Input 7 2 2 7 3" xfId="30571"/>
    <cellStyle name="Input 7 2 2 8" xfId="8643"/>
    <cellStyle name="Input 7 2 2 8 2" xfId="31660"/>
    <cellStyle name="Input 7 2 2 9" xfId="10757"/>
    <cellStyle name="Input 7 2 2 9 2" xfId="17089"/>
    <cellStyle name="Input 7 2 2 9 2 2" xfId="35501"/>
    <cellStyle name="Input 7 2 2 9 3" xfId="32748"/>
    <cellStyle name="Input 7 2 3" xfId="1915"/>
    <cellStyle name="Input 7 2 3 2" xfId="2450"/>
    <cellStyle name="Input 7 2 3 2 2" xfId="7050"/>
    <cellStyle name="Input 7 2 3 2 2 2" xfId="14224"/>
    <cellStyle name="Input 7 2 3 2 2 2 2" xfId="34536"/>
    <cellStyle name="Input 7 2 3 2 2 3" xfId="30985"/>
    <cellStyle name="Input 7 2 3 2 3" xfId="9232"/>
    <cellStyle name="Input 7 2 3 2 3 2" xfId="32074"/>
    <cellStyle name="Input 7 2 3 3" xfId="5038"/>
    <cellStyle name="Input 7 2 3 3 2" xfId="29680"/>
    <cellStyle name="Input 7 2 3 4" xfId="6515"/>
    <cellStyle name="Input 7 2 3 4 2" xfId="13693"/>
    <cellStyle name="Input 7 2 3 4 2 2" xfId="34177"/>
    <cellStyle name="Input 7 2 3 4 3" xfId="30626"/>
    <cellStyle name="Input 7 2 3 5" xfId="8698"/>
    <cellStyle name="Input 7 2 3 5 2" xfId="31715"/>
    <cellStyle name="Input 7 2 3 6" xfId="10812"/>
    <cellStyle name="Input 7 2 3 6 2" xfId="17144"/>
    <cellStyle name="Input 7 2 3 6 2 2" xfId="35556"/>
    <cellStyle name="Input 7 2 3 6 3" xfId="32803"/>
    <cellStyle name="Input 7 2 4" xfId="919"/>
    <cellStyle name="Input 7 2 4 2" xfId="4707"/>
    <cellStyle name="Input 7 2 4 2 2" xfId="29403"/>
    <cellStyle name="Input 7 2 4 3" xfId="5962"/>
    <cellStyle name="Input 7 2 4 3 2" xfId="13223"/>
    <cellStyle name="Input 7 2 4 3 2 2" xfId="33825"/>
    <cellStyle name="Input 7 2 4 3 3" xfId="30237"/>
    <cellStyle name="Input 7 2 4 4" xfId="5674"/>
    <cellStyle name="Input 7 2 4 4 2" xfId="30088"/>
    <cellStyle name="Input 7 2 4 5" xfId="5695"/>
    <cellStyle name="Input 7 2 4 5 2" xfId="13012"/>
    <cellStyle name="Input 7 2 4 5 2 2" xfId="33714"/>
    <cellStyle name="Input 7 2 4 5 3" xfId="30098"/>
    <cellStyle name="Input 7 2 4 6" xfId="4546"/>
    <cellStyle name="Input 7 2 4 6 2" xfId="20554"/>
    <cellStyle name="Input 7 2 4 6 2 2" xfId="36437"/>
    <cellStyle name="Input 7 2 4 6 3" xfId="29322"/>
    <cellStyle name="Input 7 2 4 7" xfId="5264"/>
    <cellStyle name="Input 7 2 4 7 2" xfId="29799"/>
    <cellStyle name="Input 7 2 5" xfId="2248"/>
    <cellStyle name="Input 7 2 5 2" xfId="6848"/>
    <cellStyle name="Input 7 2 5 2 2" xfId="14022"/>
    <cellStyle name="Input 7 2 5 2 2 2" xfId="34371"/>
    <cellStyle name="Input 7 2 5 2 3" xfId="30820"/>
    <cellStyle name="Input 7 2 5 3" xfId="9031"/>
    <cellStyle name="Input 7 2 5 3 2" xfId="31909"/>
    <cellStyle name="Input 7 2 6" xfId="4834"/>
    <cellStyle name="Input 7 2 6 2" xfId="29510"/>
    <cellStyle name="Input 7 2 7" xfId="6255"/>
    <cellStyle name="Input 7 2 7 2" xfId="13487"/>
    <cellStyle name="Input 7 2 7 2 2" xfId="33997"/>
    <cellStyle name="Input 7 2 7 3" xfId="30430"/>
    <cellStyle name="Input 7 2 8" xfId="8524"/>
    <cellStyle name="Input 7 2 8 2" xfId="31548"/>
    <cellStyle name="Input 7 2 9" xfId="6070"/>
    <cellStyle name="Input 7 2 9 2" xfId="13312"/>
    <cellStyle name="Input 7 2 9 2 2" xfId="33877"/>
    <cellStyle name="Input 7 2 9 3" xfId="30308"/>
    <cellStyle name="Input 7 3" xfId="1807"/>
    <cellStyle name="Input 7 3 10" xfId="4602"/>
    <cellStyle name="Input 7 3 10 2" xfId="29351"/>
    <cellStyle name="Input 7 3 2" xfId="1358"/>
    <cellStyle name="Input 7 3 2 2" xfId="3401"/>
    <cellStyle name="Input 7 3 2 2 2" xfId="10156"/>
    <cellStyle name="Input 7 3 2 2 2 2" xfId="32426"/>
    <cellStyle name="Input 7 3 2 2 3" xfId="12086"/>
    <cellStyle name="Input 7 3 2 2 3 2" xfId="18410"/>
    <cellStyle name="Input 7 3 2 2 3 2 2" xfId="36090"/>
    <cellStyle name="Input 7 3 2 2 3 3" xfId="33337"/>
    <cellStyle name="Input 7 3 2 2 4" xfId="7977"/>
    <cellStyle name="Input 7 3 2 2 4 2" xfId="21980"/>
    <cellStyle name="Input 7 3 2 2 4 2 2" xfId="36654"/>
    <cellStyle name="Input 7 3 2 2 4 3" xfId="31334"/>
    <cellStyle name="Input 7 3 2 2 5" xfId="15134"/>
    <cellStyle name="Input 7 3 2 2 5 2" xfId="34882"/>
    <cellStyle name="Input 7 3 2 2 6" xfId="28849"/>
    <cellStyle name="Input 7 3 2 3" xfId="3874"/>
    <cellStyle name="Input 7 3 2 3 2" xfId="10629"/>
    <cellStyle name="Input 7 3 2 3 2 2" xfId="32627"/>
    <cellStyle name="Input 7 3 2 3 3" xfId="12559"/>
    <cellStyle name="Input 7 3 2 3 3 2" xfId="18881"/>
    <cellStyle name="Input 7 3 2 3 3 2 2" xfId="36291"/>
    <cellStyle name="Input 7 3 2 3 3 3" xfId="33538"/>
    <cellStyle name="Input 7 3 2 3 4" xfId="15605"/>
    <cellStyle name="Input 7 3 2 3 4 2" xfId="35083"/>
    <cellStyle name="Input 7 3 2 3 5" xfId="29050"/>
    <cellStyle name="Input 7 3 2 4" xfId="6148"/>
    <cellStyle name="Input 7 3 2 4 2" xfId="13386"/>
    <cellStyle name="Input 7 3 2 4 2 2" xfId="33931"/>
    <cellStyle name="Input 7 3 2 4 3" xfId="30361"/>
    <cellStyle name="Input 7 3 2 5" xfId="8420"/>
    <cellStyle name="Input 7 3 2 5 2" xfId="31482"/>
    <cellStyle name="Input 7 3 2 6" xfId="6014"/>
    <cellStyle name="Input 7 3 2 6 2" xfId="13270"/>
    <cellStyle name="Input 7 3 2 6 2 2" xfId="33852"/>
    <cellStyle name="Input 7 3 2 6 3" xfId="30269"/>
    <cellStyle name="Input 7 3 2 7" xfId="4776"/>
    <cellStyle name="Input 7 3 2 7 2" xfId="29459"/>
    <cellStyle name="Input 7 3 3" xfId="2369"/>
    <cellStyle name="Input 7 3 3 2" xfId="6969"/>
    <cellStyle name="Input 7 3 3 2 2" xfId="14143"/>
    <cellStyle name="Input 7 3 3 2 2 2" xfId="34455"/>
    <cellStyle name="Input 7 3 3 2 3" xfId="30904"/>
    <cellStyle name="Input 7 3 3 3" xfId="9151"/>
    <cellStyle name="Input 7 3 3 3 2" xfId="31993"/>
    <cellStyle name="Input 7 3 3 4" xfId="11167"/>
    <cellStyle name="Input 7 3 3 4 2" xfId="17496"/>
    <cellStyle name="Input 7 3 3 4 2 2" xfId="35739"/>
    <cellStyle name="Input 7 3 3 4 3" xfId="32986"/>
    <cellStyle name="Input 7 3 3 5" xfId="5400"/>
    <cellStyle name="Input 7 3 3 5 2" xfId="29879"/>
    <cellStyle name="Input 7 3 3 6" xfId="28498"/>
    <cellStyle name="Input 7 3 4" xfId="2499"/>
    <cellStyle name="Input 7 3 4 2" xfId="7099"/>
    <cellStyle name="Input 7 3 4 2 2" xfId="14273"/>
    <cellStyle name="Input 7 3 4 2 2 2" xfId="34585"/>
    <cellStyle name="Input 7 3 4 2 3" xfId="31034"/>
    <cellStyle name="Input 7 3 4 3" xfId="9281"/>
    <cellStyle name="Input 7 3 4 3 2" xfId="32123"/>
    <cellStyle name="Input 7 3 4 4" xfId="11241"/>
    <cellStyle name="Input 7 3 4 4 2" xfId="17570"/>
    <cellStyle name="Input 7 3 4 4 2 2" xfId="35813"/>
    <cellStyle name="Input 7 3 4 4 3" xfId="33060"/>
    <cellStyle name="Input 7 3 4 5" xfId="5498"/>
    <cellStyle name="Input 7 3 4 5 2" xfId="29965"/>
    <cellStyle name="Input 7 3 4 6" xfId="28572"/>
    <cellStyle name="Input 7 3 5" xfId="3142"/>
    <cellStyle name="Input 7 3 5 2" xfId="7727"/>
    <cellStyle name="Input 7 3 5 2 2" xfId="14888"/>
    <cellStyle name="Input 7 3 5 2 2 2" xfId="34771"/>
    <cellStyle name="Input 7 3 5 2 3" xfId="31223"/>
    <cellStyle name="Input 7 3 5 3" xfId="9903"/>
    <cellStyle name="Input 7 3 5 3 2" xfId="32311"/>
    <cellStyle name="Input 7 3 5 4" xfId="11840"/>
    <cellStyle name="Input 7 3 5 4 2" xfId="18165"/>
    <cellStyle name="Input 7 3 5 4 2 2" xfId="35980"/>
    <cellStyle name="Input 7 3 5 4 3" xfId="33227"/>
    <cellStyle name="Input 7 3 5 5" xfId="4956"/>
    <cellStyle name="Input 7 3 5 5 2" xfId="29602"/>
    <cellStyle name="Input 7 3 5 6" xfId="28739"/>
    <cellStyle name="Input 7 3 6" xfId="3628"/>
    <cellStyle name="Input 7 3 6 2" xfId="10383"/>
    <cellStyle name="Input 7 3 6 2 2" xfId="32517"/>
    <cellStyle name="Input 7 3 6 3" xfId="12313"/>
    <cellStyle name="Input 7 3 6 3 2" xfId="18636"/>
    <cellStyle name="Input 7 3 6 3 2 2" xfId="36181"/>
    <cellStyle name="Input 7 3 6 3 3" xfId="33428"/>
    <cellStyle name="Input 7 3 6 4" xfId="8204"/>
    <cellStyle name="Input 7 3 6 4 2" xfId="22201"/>
    <cellStyle name="Input 7 3 6 4 2 2" xfId="36745"/>
    <cellStyle name="Input 7 3 6 4 3" xfId="31425"/>
    <cellStyle name="Input 7 3 6 5" xfId="15360"/>
    <cellStyle name="Input 7 3 6 5 2" xfId="34973"/>
    <cellStyle name="Input 7 3 6 6" xfId="28940"/>
    <cellStyle name="Input 7 3 7" xfId="6419"/>
    <cellStyle name="Input 7 3 7 2" xfId="13603"/>
    <cellStyle name="Input 7 3 7 2 2" xfId="34093"/>
    <cellStyle name="Input 7 3 7 3" xfId="30540"/>
    <cellStyle name="Input 7 3 8" xfId="8610"/>
    <cellStyle name="Input 7 3 8 2" xfId="31630"/>
    <cellStyle name="Input 7 3 9" xfId="10734"/>
    <cellStyle name="Input 7 3 9 2" xfId="17066"/>
    <cellStyle name="Input 7 3 9 2 2" xfId="35478"/>
    <cellStyle name="Input 7 3 9 3" xfId="32725"/>
    <cellStyle name="Input 7 4" xfId="1893"/>
    <cellStyle name="Input 7 4 2" xfId="2428"/>
    <cellStyle name="Input 7 4 2 2" xfId="7028"/>
    <cellStyle name="Input 7 4 2 2 2" xfId="14202"/>
    <cellStyle name="Input 7 4 2 2 2 2" xfId="34514"/>
    <cellStyle name="Input 7 4 2 2 3" xfId="30963"/>
    <cellStyle name="Input 7 4 2 3" xfId="9210"/>
    <cellStyle name="Input 7 4 2 3 2" xfId="32052"/>
    <cellStyle name="Input 7 4 3" xfId="5016"/>
    <cellStyle name="Input 7 4 3 2" xfId="29658"/>
    <cellStyle name="Input 7 4 4" xfId="6493"/>
    <cellStyle name="Input 7 4 4 2" xfId="13671"/>
    <cellStyle name="Input 7 4 4 2 2" xfId="34155"/>
    <cellStyle name="Input 7 4 4 3" xfId="30604"/>
    <cellStyle name="Input 7 4 5" xfId="8676"/>
    <cellStyle name="Input 7 4 5 2" xfId="31693"/>
    <cellStyle name="Input 7 4 6" xfId="10790"/>
    <cellStyle name="Input 7 4 6 2" xfId="17122"/>
    <cellStyle name="Input 7 4 6 2 2" xfId="35534"/>
    <cellStyle name="Input 7 4 6 3" xfId="32781"/>
    <cellStyle name="Input 7 5" xfId="1392"/>
    <cellStyle name="Input 7 5 2" xfId="2943"/>
    <cellStyle name="Input 7 5 2 2" xfId="7530"/>
    <cellStyle name="Input 7 5 2 2 2" xfId="14696"/>
    <cellStyle name="Input 7 5 2 2 2 2" xfId="34686"/>
    <cellStyle name="Input 7 5 2 2 3" xfId="31138"/>
    <cellStyle name="Input 7 5 2 3" xfId="9709"/>
    <cellStyle name="Input 7 5 2 3 2" xfId="32226"/>
    <cellStyle name="Input 7 5 3" xfId="6175"/>
    <cellStyle name="Input 7 5 3 2" xfId="13411"/>
    <cellStyle name="Input 7 5 3 2 2" xfId="33947"/>
    <cellStyle name="Input 7 5 3 3" xfId="30377"/>
    <cellStyle name="Input 7 5 4" xfId="8444"/>
    <cellStyle name="Input 7 5 4 2" xfId="31497"/>
    <cellStyle name="Input 7 5 5" xfId="5557"/>
    <cellStyle name="Input 7 5 5 2" xfId="12911"/>
    <cellStyle name="Input 7 5 5 2 2" xfId="33660"/>
    <cellStyle name="Input 7 5 5 3" xfId="30012"/>
    <cellStyle name="Input 7 5 6" xfId="4507"/>
    <cellStyle name="Input 7 5 6 2" xfId="20519"/>
    <cellStyle name="Input 7 5 6 2 2" xfId="36409"/>
    <cellStyle name="Input 7 5 6 3" xfId="29295"/>
    <cellStyle name="Input 7 5 7" xfId="4641"/>
    <cellStyle name="Input 7 5 7 2" xfId="29372"/>
    <cellStyle name="Input 7 6" xfId="2023"/>
    <cellStyle name="Input 7 6 2" xfId="6623"/>
    <cellStyle name="Input 7 6 2 2" xfId="13800"/>
    <cellStyle name="Input 7 6 2 2 2" xfId="34250"/>
    <cellStyle name="Input 7 6 2 3" xfId="30699"/>
    <cellStyle name="Input 7 6 3" xfId="8806"/>
    <cellStyle name="Input 7 6 3 2" xfId="31788"/>
    <cellStyle name="Input 7 6 4" xfId="10920"/>
    <cellStyle name="Input 7 6 4 2" xfId="17251"/>
    <cellStyle name="Input 7 6 4 2 2" xfId="35629"/>
    <cellStyle name="Input 7 6 4 3" xfId="32876"/>
    <cellStyle name="Input 7 6 5" xfId="5111"/>
    <cellStyle name="Input 7 6 5 2" xfId="29747"/>
    <cellStyle name="Input 7 7" xfId="2196"/>
    <cellStyle name="Input 7 7 2" xfId="6796"/>
    <cellStyle name="Input 7 7 2 2" xfId="13970"/>
    <cellStyle name="Input 7 7 2 2 2" xfId="34332"/>
    <cellStyle name="Input 7 7 2 3" xfId="30781"/>
    <cellStyle name="Input 7 7 3" xfId="8979"/>
    <cellStyle name="Input 7 7 3 2" xfId="31870"/>
    <cellStyle name="Input 7 8" xfId="5764"/>
    <cellStyle name="Input 7 8 2" xfId="13051"/>
    <cellStyle name="Input 7 8 2 2" xfId="33738"/>
    <cellStyle name="Input 7 8 3" xfId="30130"/>
    <cellStyle name="Input 7 9" xfId="6025"/>
    <cellStyle name="Input 7 9 2" xfId="30277"/>
    <cellStyle name="Input 8" xfId="713"/>
    <cellStyle name="Input 8 2" xfId="1485"/>
    <cellStyle name="Input 8 2 2" xfId="1861"/>
    <cellStyle name="Input 8 2 2 10" xfId="4091"/>
    <cellStyle name="Input 8 2 2 10 2" xfId="29164"/>
    <cellStyle name="Input 8 2 2 2" xfId="1931"/>
    <cellStyle name="Input 8 2 2 2 2" xfId="3435"/>
    <cellStyle name="Input 8 2 2 2 2 2" xfId="10190"/>
    <cellStyle name="Input 8 2 2 2 2 2 2" xfId="32453"/>
    <cellStyle name="Input 8 2 2 2 2 3" xfId="12120"/>
    <cellStyle name="Input 8 2 2 2 2 3 2" xfId="18444"/>
    <cellStyle name="Input 8 2 2 2 2 3 2 2" xfId="36117"/>
    <cellStyle name="Input 8 2 2 2 2 3 3" xfId="33364"/>
    <cellStyle name="Input 8 2 2 2 2 4" xfId="8011"/>
    <cellStyle name="Input 8 2 2 2 2 4 2" xfId="22014"/>
    <cellStyle name="Input 8 2 2 2 2 4 2 2" xfId="36681"/>
    <cellStyle name="Input 8 2 2 2 2 4 3" xfId="31361"/>
    <cellStyle name="Input 8 2 2 2 2 5" xfId="15168"/>
    <cellStyle name="Input 8 2 2 2 2 5 2" xfId="34909"/>
    <cellStyle name="Input 8 2 2 2 2 6" xfId="28876"/>
    <cellStyle name="Input 8 2 2 2 3" xfId="3908"/>
    <cellStyle name="Input 8 2 2 2 3 2" xfId="10663"/>
    <cellStyle name="Input 8 2 2 2 3 2 2" xfId="32654"/>
    <cellStyle name="Input 8 2 2 2 3 3" xfId="12593"/>
    <cellStyle name="Input 8 2 2 2 3 3 2" xfId="18915"/>
    <cellStyle name="Input 8 2 2 2 3 3 2 2" xfId="36318"/>
    <cellStyle name="Input 8 2 2 2 3 3 3" xfId="33565"/>
    <cellStyle name="Input 8 2 2 2 3 4" xfId="15639"/>
    <cellStyle name="Input 8 2 2 2 3 4 2" xfId="35110"/>
    <cellStyle name="Input 8 2 2 2 3 5" xfId="29077"/>
    <cellStyle name="Input 8 2 2 2 4" xfId="6531"/>
    <cellStyle name="Input 8 2 2 2 4 2" xfId="13709"/>
    <cellStyle name="Input 8 2 2 2 4 2 2" xfId="34191"/>
    <cellStyle name="Input 8 2 2 2 4 3" xfId="30640"/>
    <cellStyle name="Input 8 2 2 2 5" xfId="8714"/>
    <cellStyle name="Input 8 2 2 2 5 2" xfId="31729"/>
    <cellStyle name="Input 8 2 2 2 6" xfId="10828"/>
    <cellStyle name="Input 8 2 2 2 6 2" xfId="17160"/>
    <cellStyle name="Input 8 2 2 2 6 2 2" xfId="35570"/>
    <cellStyle name="Input 8 2 2 2 6 3" xfId="32817"/>
    <cellStyle name="Input 8 2 2 2 7" xfId="5052"/>
    <cellStyle name="Input 8 2 2 2 7 2" xfId="29694"/>
    <cellStyle name="Input 8 2 2 3" xfId="2396"/>
    <cellStyle name="Input 8 2 2 3 2" xfId="6996"/>
    <cellStyle name="Input 8 2 2 3 2 2" xfId="14170"/>
    <cellStyle name="Input 8 2 2 3 2 2 2" xfId="34482"/>
    <cellStyle name="Input 8 2 2 3 2 3" xfId="30931"/>
    <cellStyle name="Input 8 2 2 3 3" xfId="9178"/>
    <cellStyle name="Input 8 2 2 3 3 2" xfId="32020"/>
    <cellStyle name="Input 8 2 2 3 4" xfId="11193"/>
    <cellStyle name="Input 8 2 2 3 4 2" xfId="17522"/>
    <cellStyle name="Input 8 2 2 3 4 2 2" xfId="35765"/>
    <cellStyle name="Input 8 2 2 3 4 3" xfId="33012"/>
    <cellStyle name="Input 8 2 2 3 5" xfId="5426"/>
    <cellStyle name="Input 8 2 2 3 5 2" xfId="29905"/>
    <cellStyle name="Input 8 2 2 3 6" xfId="28524"/>
    <cellStyle name="Input 8 2 2 4" xfId="2526"/>
    <cellStyle name="Input 8 2 2 4 2" xfId="7126"/>
    <cellStyle name="Input 8 2 2 4 2 2" xfId="14300"/>
    <cellStyle name="Input 8 2 2 4 2 2 2" xfId="34612"/>
    <cellStyle name="Input 8 2 2 4 2 3" xfId="31061"/>
    <cellStyle name="Input 8 2 2 4 3" xfId="9308"/>
    <cellStyle name="Input 8 2 2 4 3 2" xfId="32150"/>
    <cellStyle name="Input 8 2 2 4 4" xfId="11268"/>
    <cellStyle name="Input 8 2 2 4 4 2" xfId="17597"/>
    <cellStyle name="Input 8 2 2 4 4 2 2" xfId="35840"/>
    <cellStyle name="Input 8 2 2 4 4 3" xfId="33087"/>
    <cellStyle name="Input 8 2 2 4 5" xfId="5525"/>
    <cellStyle name="Input 8 2 2 4 5 2" xfId="29992"/>
    <cellStyle name="Input 8 2 2 4 6" xfId="28599"/>
    <cellStyle name="Input 8 2 2 5" xfId="3188"/>
    <cellStyle name="Input 8 2 2 5 2" xfId="7764"/>
    <cellStyle name="Input 8 2 2 5 2 2" xfId="14922"/>
    <cellStyle name="Input 8 2 2 5 2 2 2" xfId="34798"/>
    <cellStyle name="Input 8 2 2 5 2 3" xfId="31250"/>
    <cellStyle name="Input 8 2 2 5 3" xfId="9943"/>
    <cellStyle name="Input 8 2 2 5 3 2" xfId="32342"/>
    <cellStyle name="Input 8 2 2 5 4" xfId="11874"/>
    <cellStyle name="Input 8 2 2 5 4 2" xfId="18199"/>
    <cellStyle name="Input 8 2 2 5 4 2 2" xfId="36007"/>
    <cellStyle name="Input 8 2 2 5 4 3" xfId="33254"/>
    <cellStyle name="Input 8 2 2 5 5" xfId="4984"/>
    <cellStyle name="Input 8 2 2 5 5 2" xfId="29626"/>
    <cellStyle name="Input 8 2 2 5 6" xfId="28766"/>
    <cellStyle name="Input 8 2 2 6" xfId="3662"/>
    <cellStyle name="Input 8 2 2 6 2" xfId="10417"/>
    <cellStyle name="Input 8 2 2 6 2 2" xfId="32544"/>
    <cellStyle name="Input 8 2 2 6 3" xfId="12347"/>
    <cellStyle name="Input 8 2 2 6 3 2" xfId="18670"/>
    <cellStyle name="Input 8 2 2 6 3 2 2" xfId="36208"/>
    <cellStyle name="Input 8 2 2 6 3 3" xfId="33455"/>
    <cellStyle name="Input 8 2 2 6 4" xfId="8238"/>
    <cellStyle name="Input 8 2 2 6 4 2" xfId="22235"/>
    <cellStyle name="Input 8 2 2 6 4 2 2" xfId="36772"/>
    <cellStyle name="Input 8 2 2 6 4 3" xfId="31452"/>
    <cellStyle name="Input 8 2 2 6 5" xfId="15394"/>
    <cellStyle name="Input 8 2 2 6 5 2" xfId="35000"/>
    <cellStyle name="Input 8 2 2 6 6" xfId="28967"/>
    <cellStyle name="Input 8 2 2 7" xfId="6461"/>
    <cellStyle name="Input 8 2 2 7 2" xfId="13639"/>
    <cellStyle name="Input 8 2 2 7 2 2" xfId="34123"/>
    <cellStyle name="Input 8 2 2 7 3" xfId="30572"/>
    <cellStyle name="Input 8 2 2 8" xfId="8644"/>
    <cellStyle name="Input 8 2 2 8 2" xfId="31661"/>
    <cellStyle name="Input 8 2 2 9" xfId="10758"/>
    <cellStyle name="Input 8 2 2 9 2" xfId="17090"/>
    <cellStyle name="Input 8 2 2 9 2 2" xfId="35502"/>
    <cellStyle name="Input 8 2 2 9 3" xfId="32749"/>
    <cellStyle name="Input 8 2 3" xfId="1916"/>
    <cellStyle name="Input 8 2 3 2" xfId="2451"/>
    <cellStyle name="Input 8 2 3 2 2" xfId="7051"/>
    <cellStyle name="Input 8 2 3 2 2 2" xfId="14225"/>
    <cellStyle name="Input 8 2 3 2 2 2 2" xfId="34537"/>
    <cellStyle name="Input 8 2 3 2 2 3" xfId="30986"/>
    <cellStyle name="Input 8 2 3 2 3" xfId="9233"/>
    <cellStyle name="Input 8 2 3 2 3 2" xfId="32075"/>
    <cellStyle name="Input 8 2 3 3" xfId="5039"/>
    <cellStyle name="Input 8 2 3 3 2" xfId="29681"/>
    <cellStyle name="Input 8 2 3 4" xfId="6516"/>
    <cellStyle name="Input 8 2 3 4 2" xfId="13694"/>
    <cellStyle name="Input 8 2 3 4 2 2" xfId="34178"/>
    <cellStyle name="Input 8 2 3 4 3" xfId="30627"/>
    <cellStyle name="Input 8 2 3 5" xfId="8699"/>
    <cellStyle name="Input 8 2 3 5 2" xfId="31716"/>
    <cellStyle name="Input 8 2 3 6" xfId="10813"/>
    <cellStyle name="Input 8 2 3 6 2" xfId="17145"/>
    <cellStyle name="Input 8 2 3 6 2 2" xfId="35557"/>
    <cellStyle name="Input 8 2 3 6 3" xfId="32804"/>
    <cellStyle name="Input 8 2 4" xfId="1146"/>
    <cellStyle name="Input 8 2 4 2" xfId="4730"/>
    <cellStyle name="Input 8 2 4 2 2" xfId="29419"/>
    <cellStyle name="Input 8 2 4 3" xfId="6046"/>
    <cellStyle name="Input 8 2 4 3 2" xfId="13294"/>
    <cellStyle name="Input 8 2 4 3 2 2" xfId="33865"/>
    <cellStyle name="Input 8 2 4 3 3" xfId="30290"/>
    <cellStyle name="Input 8 2 4 4" xfId="6064"/>
    <cellStyle name="Input 8 2 4 4 2" xfId="30303"/>
    <cellStyle name="Input 8 2 4 5" xfId="5757"/>
    <cellStyle name="Input 8 2 4 5 2" xfId="13045"/>
    <cellStyle name="Input 8 2 4 5 2 2" xfId="33736"/>
    <cellStyle name="Input 8 2 4 5 3" xfId="30127"/>
    <cellStyle name="Input 8 2 4 6" xfId="4547"/>
    <cellStyle name="Input 8 2 4 6 2" xfId="20555"/>
    <cellStyle name="Input 8 2 4 6 2 2" xfId="36438"/>
    <cellStyle name="Input 8 2 4 6 3" xfId="29323"/>
    <cellStyle name="Input 8 2 4 7" xfId="4808"/>
    <cellStyle name="Input 8 2 4 7 2" xfId="29486"/>
    <cellStyle name="Input 8 2 5" xfId="2249"/>
    <cellStyle name="Input 8 2 5 2" xfId="6849"/>
    <cellStyle name="Input 8 2 5 2 2" xfId="14023"/>
    <cellStyle name="Input 8 2 5 2 2 2" xfId="34372"/>
    <cellStyle name="Input 8 2 5 2 3" xfId="30821"/>
    <cellStyle name="Input 8 2 5 3" xfId="9032"/>
    <cellStyle name="Input 8 2 5 3 2" xfId="31910"/>
    <cellStyle name="Input 8 2 6" xfId="4835"/>
    <cellStyle name="Input 8 2 6 2" xfId="29511"/>
    <cellStyle name="Input 8 2 7" xfId="6256"/>
    <cellStyle name="Input 8 2 7 2" xfId="13488"/>
    <cellStyle name="Input 8 2 7 2 2" xfId="33998"/>
    <cellStyle name="Input 8 2 7 3" xfId="30431"/>
    <cellStyle name="Input 8 2 8" xfId="8525"/>
    <cellStyle name="Input 8 2 8 2" xfId="31549"/>
    <cellStyle name="Input 8 2 9" xfId="5684"/>
    <cellStyle name="Input 8 2 9 2" xfId="13005"/>
    <cellStyle name="Input 8 2 9 2 2" xfId="33711"/>
    <cellStyle name="Input 8 2 9 3" xfId="30093"/>
    <cellStyle name="Input 8 3" xfId="1809"/>
    <cellStyle name="Input 8 3 10" xfId="4133"/>
    <cellStyle name="Input 8 3 10 2" xfId="29186"/>
    <cellStyle name="Input 8 3 2" xfId="1395"/>
    <cellStyle name="Input 8 3 2 2" xfId="3402"/>
    <cellStyle name="Input 8 3 2 2 2" xfId="10157"/>
    <cellStyle name="Input 8 3 2 2 2 2" xfId="32427"/>
    <cellStyle name="Input 8 3 2 2 3" xfId="12087"/>
    <cellStyle name="Input 8 3 2 2 3 2" xfId="18411"/>
    <cellStyle name="Input 8 3 2 2 3 2 2" xfId="36091"/>
    <cellStyle name="Input 8 3 2 2 3 3" xfId="33338"/>
    <cellStyle name="Input 8 3 2 2 4" xfId="7978"/>
    <cellStyle name="Input 8 3 2 2 4 2" xfId="21981"/>
    <cellStyle name="Input 8 3 2 2 4 2 2" xfId="36655"/>
    <cellStyle name="Input 8 3 2 2 4 3" xfId="31335"/>
    <cellStyle name="Input 8 3 2 2 5" xfId="15135"/>
    <cellStyle name="Input 8 3 2 2 5 2" xfId="34883"/>
    <cellStyle name="Input 8 3 2 2 6" xfId="28850"/>
    <cellStyle name="Input 8 3 2 3" xfId="3875"/>
    <cellStyle name="Input 8 3 2 3 2" xfId="10630"/>
    <cellStyle name="Input 8 3 2 3 2 2" xfId="32628"/>
    <cellStyle name="Input 8 3 2 3 3" xfId="12560"/>
    <cellStyle name="Input 8 3 2 3 3 2" xfId="18882"/>
    <cellStyle name="Input 8 3 2 3 3 2 2" xfId="36292"/>
    <cellStyle name="Input 8 3 2 3 3 3" xfId="33539"/>
    <cellStyle name="Input 8 3 2 3 4" xfId="15606"/>
    <cellStyle name="Input 8 3 2 3 4 2" xfId="35084"/>
    <cellStyle name="Input 8 3 2 3 5" xfId="29051"/>
    <cellStyle name="Input 8 3 2 4" xfId="6178"/>
    <cellStyle name="Input 8 3 2 4 2" xfId="13414"/>
    <cellStyle name="Input 8 3 2 4 2 2" xfId="33949"/>
    <cellStyle name="Input 8 3 2 4 3" xfId="30379"/>
    <cellStyle name="Input 8 3 2 5" xfId="8447"/>
    <cellStyle name="Input 8 3 2 5 2" xfId="31499"/>
    <cellStyle name="Input 8 3 2 6" xfId="5706"/>
    <cellStyle name="Input 8 3 2 6 2" xfId="13022"/>
    <cellStyle name="Input 8 3 2 6 2 2" xfId="33721"/>
    <cellStyle name="Input 8 3 2 6 3" xfId="30106"/>
    <cellStyle name="Input 8 3 2 7" xfId="4793"/>
    <cellStyle name="Input 8 3 2 7 2" xfId="29471"/>
    <cellStyle name="Input 8 3 3" xfId="2370"/>
    <cellStyle name="Input 8 3 3 2" xfId="6970"/>
    <cellStyle name="Input 8 3 3 2 2" xfId="14144"/>
    <cellStyle name="Input 8 3 3 2 2 2" xfId="34456"/>
    <cellStyle name="Input 8 3 3 2 3" xfId="30905"/>
    <cellStyle name="Input 8 3 3 3" xfId="9152"/>
    <cellStyle name="Input 8 3 3 3 2" xfId="31994"/>
    <cellStyle name="Input 8 3 3 4" xfId="11168"/>
    <cellStyle name="Input 8 3 3 4 2" xfId="17497"/>
    <cellStyle name="Input 8 3 3 4 2 2" xfId="35740"/>
    <cellStyle name="Input 8 3 3 4 3" xfId="32987"/>
    <cellStyle name="Input 8 3 3 5" xfId="5401"/>
    <cellStyle name="Input 8 3 3 5 2" xfId="29880"/>
    <cellStyle name="Input 8 3 3 6" xfId="28499"/>
    <cellStyle name="Input 8 3 4" xfId="2500"/>
    <cellStyle name="Input 8 3 4 2" xfId="7100"/>
    <cellStyle name="Input 8 3 4 2 2" xfId="14274"/>
    <cellStyle name="Input 8 3 4 2 2 2" xfId="34586"/>
    <cellStyle name="Input 8 3 4 2 3" xfId="31035"/>
    <cellStyle name="Input 8 3 4 3" xfId="9282"/>
    <cellStyle name="Input 8 3 4 3 2" xfId="32124"/>
    <cellStyle name="Input 8 3 4 4" xfId="11242"/>
    <cellStyle name="Input 8 3 4 4 2" xfId="17571"/>
    <cellStyle name="Input 8 3 4 4 2 2" xfId="35814"/>
    <cellStyle name="Input 8 3 4 4 3" xfId="33061"/>
    <cellStyle name="Input 8 3 4 5" xfId="5499"/>
    <cellStyle name="Input 8 3 4 5 2" xfId="29966"/>
    <cellStyle name="Input 8 3 4 6" xfId="28573"/>
    <cellStyle name="Input 8 3 5" xfId="3143"/>
    <cellStyle name="Input 8 3 5 2" xfId="7728"/>
    <cellStyle name="Input 8 3 5 2 2" xfId="14889"/>
    <cellStyle name="Input 8 3 5 2 2 2" xfId="34772"/>
    <cellStyle name="Input 8 3 5 2 3" xfId="31224"/>
    <cellStyle name="Input 8 3 5 3" xfId="9904"/>
    <cellStyle name="Input 8 3 5 3 2" xfId="32312"/>
    <cellStyle name="Input 8 3 5 4" xfId="11841"/>
    <cellStyle name="Input 8 3 5 4 2" xfId="18166"/>
    <cellStyle name="Input 8 3 5 4 2 2" xfId="35981"/>
    <cellStyle name="Input 8 3 5 4 3" xfId="33228"/>
    <cellStyle name="Input 8 3 5 5" xfId="4958"/>
    <cellStyle name="Input 8 3 5 5 2" xfId="29603"/>
    <cellStyle name="Input 8 3 5 6" xfId="28740"/>
    <cellStyle name="Input 8 3 6" xfId="3629"/>
    <cellStyle name="Input 8 3 6 2" xfId="10384"/>
    <cellStyle name="Input 8 3 6 2 2" xfId="32518"/>
    <cellStyle name="Input 8 3 6 3" xfId="12314"/>
    <cellStyle name="Input 8 3 6 3 2" xfId="18637"/>
    <cellStyle name="Input 8 3 6 3 2 2" xfId="36182"/>
    <cellStyle name="Input 8 3 6 3 3" xfId="33429"/>
    <cellStyle name="Input 8 3 6 4" xfId="8205"/>
    <cellStyle name="Input 8 3 6 4 2" xfId="22202"/>
    <cellStyle name="Input 8 3 6 4 2 2" xfId="36746"/>
    <cellStyle name="Input 8 3 6 4 3" xfId="31426"/>
    <cellStyle name="Input 8 3 6 5" xfId="15361"/>
    <cellStyle name="Input 8 3 6 5 2" xfId="34974"/>
    <cellStyle name="Input 8 3 6 6" xfId="28941"/>
    <cellStyle name="Input 8 3 7" xfId="6421"/>
    <cellStyle name="Input 8 3 7 2" xfId="13604"/>
    <cellStyle name="Input 8 3 7 2 2" xfId="34094"/>
    <cellStyle name="Input 8 3 7 3" xfId="30541"/>
    <cellStyle name="Input 8 3 8" xfId="8611"/>
    <cellStyle name="Input 8 3 8 2" xfId="31631"/>
    <cellStyle name="Input 8 3 9" xfId="10735"/>
    <cellStyle name="Input 8 3 9 2" xfId="17067"/>
    <cellStyle name="Input 8 3 9 2 2" xfId="35479"/>
    <cellStyle name="Input 8 3 9 3" xfId="32726"/>
    <cellStyle name="Input 8 4" xfId="1894"/>
    <cellStyle name="Input 8 4 2" xfId="2429"/>
    <cellStyle name="Input 8 4 2 2" xfId="7029"/>
    <cellStyle name="Input 8 4 2 2 2" xfId="14203"/>
    <cellStyle name="Input 8 4 2 2 2 2" xfId="34515"/>
    <cellStyle name="Input 8 4 2 2 3" xfId="30964"/>
    <cellStyle name="Input 8 4 2 3" xfId="9211"/>
    <cellStyle name="Input 8 4 2 3 2" xfId="32053"/>
    <cellStyle name="Input 8 4 3" xfId="5017"/>
    <cellStyle name="Input 8 4 3 2" xfId="29659"/>
    <cellStyle name="Input 8 4 4" xfId="6494"/>
    <cellStyle name="Input 8 4 4 2" xfId="13672"/>
    <cellStyle name="Input 8 4 4 2 2" xfId="34156"/>
    <cellStyle name="Input 8 4 4 3" xfId="30605"/>
    <cellStyle name="Input 8 4 5" xfId="8677"/>
    <cellStyle name="Input 8 4 5 2" xfId="31694"/>
    <cellStyle name="Input 8 4 6" xfId="10791"/>
    <cellStyle name="Input 8 4 6 2" xfId="17123"/>
    <cellStyle name="Input 8 4 6 2 2" xfId="35535"/>
    <cellStyle name="Input 8 4 6 3" xfId="32782"/>
    <cellStyle name="Input 8 5" xfId="1416"/>
    <cellStyle name="Input 8 5 2" xfId="2946"/>
    <cellStyle name="Input 8 5 2 2" xfId="7533"/>
    <cellStyle name="Input 8 5 2 2 2" xfId="14698"/>
    <cellStyle name="Input 8 5 2 2 2 2" xfId="34687"/>
    <cellStyle name="Input 8 5 2 2 3" xfId="31139"/>
    <cellStyle name="Input 8 5 2 3" xfId="9712"/>
    <cellStyle name="Input 8 5 2 3 2" xfId="32227"/>
    <cellStyle name="Input 8 5 3" xfId="6199"/>
    <cellStyle name="Input 8 5 3 2" xfId="13435"/>
    <cellStyle name="Input 8 5 3 2 2" xfId="33961"/>
    <cellStyle name="Input 8 5 3 3" xfId="30391"/>
    <cellStyle name="Input 8 5 4" xfId="8468"/>
    <cellStyle name="Input 8 5 4 2" xfId="31511"/>
    <cellStyle name="Input 8 5 5" xfId="5597"/>
    <cellStyle name="Input 8 5 5 2" xfId="12942"/>
    <cellStyle name="Input 8 5 5 2 2" xfId="33677"/>
    <cellStyle name="Input 8 5 5 3" xfId="30038"/>
    <cellStyle name="Input 8 5 6" xfId="4510"/>
    <cellStyle name="Input 8 5 6 2" xfId="20521"/>
    <cellStyle name="Input 8 5 6 2 2" xfId="36411"/>
    <cellStyle name="Input 8 5 6 3" xfId="29296"/>
    <cellStyle name="Input 8 5 7" xfId="4277"/>
    <cellStyle name="Input 8 5 7 2" xfId="29220"/>
    <cellStyle name="Input 8 6" xfId="1924"/>
    <cellStyle name="Input 8 6 2" xfId="6524"/>
    <cellStyle name="Input 8 6 2 2" xfId="13702"/>
    <cellStyle name="Input 8 6 2 2 2" xfId="34186"/>
    <cellStyle name="Input 8 6 2 3" xfId="30635"/>
    <cellStyle name="Input 8 6 3" xfId="8707"/>
    <cellStyle name="Input 8 6 3 2" xfId="31724"/>
    <cellStyle name="Input 8 6 4" xfId="10821"/>
    <cellStyle name="Input 8 6 4 2" xfId="17153"/>
    <cellStyle name="Input 8 6 4 2 2" xfId="35565"/>
    <cellStyle name="Input 8 6 4 3" xfId="32812"/>
    <cellStyle name="Input 8 6 5" xfId="5047"/>
    <cellStyle name="Input 8 6 5 2" xfId="29689"/>
    <cellStyle name="Input 8 7" xfId="2205"/>
    <cellStyle name="Input 8 7 2" xfId="6805"/>
    <cellStyle name="Input 8 7 2 2" xfId="13979"/>
    <cellStyle name="Input 8 7 2 2 2" xfId="34340"/>
    <cellStyle name="Input 8 7 2 3" xfId="30789"/>
    <cellStyle name="Input 8 7 3" xfId="8988"/>
    <cellStyle name="Input 8 7 3 2" xfId="31878"/>
    <cellStyle name="Input 8 8" xfId="5789"/>
    <cellStyle name="Input 8 8 2" xfId="13068"/>
    <cellStyle name="Input 8 8 2 2" xfId="33746"/>
    <cellStyle name="Input 8 8 3" xfId="30146"/>
    <cellStyle name="Input 8 9" xfId="6018"/>
    <cellStyle name="Input 8 9 2" xfId="30271"/>
    <cellStyle name="Input 9" xfId="716"/>
    <cellStyle name="Input 9 2" xfId="1486"/>
    <cellStyle name="Input 9 2 2" xfId="1862"/>
    <cellStyle name="Input 9 2 2 10" xfId="4022"/>
    <cellStyle name="Input 9 2 2 10 2" xfId="29125"/>
    <cellStyle name="Input 9 2 2 2" xfId="946"/>
    <cellStyle name="Input 9 2 2 2 2" xfId="3436"/>
    <cellStyle name="Input 9 2 2 2 2 2" xfId="10191"/>
    <cellStyle name="Input 9 2 2 2 2 2 2" xfId="32454"/>
    <cellStyle name="Input 9 2 2 2 2 3" xfId="12121"/>
    <cellStyle name="Input 9 2 2 2 2 3 2" xfId="18445"/>
    <cellStyle name="Input 9 2 2 2 2 3 2 2" xfId="36118"/>
    <cellStyle name="Input 9 2 2 2 2 3 3" xfId="33365"/>
    <cellStyle name="Input 9 2 2 2 2 4" xfId="8012"/>
    <cellStyle name="Input 9 2 2 2 2 4 2" xfId="22015"/>
    <cellStyle name="Input 9 2 2 2 2 4 2 2" xfId="36682"/>
    <cellStyle name="Input 9 2 2 2 2 4 3" xfId="31362"/>
    <cellStyle name="Input 9 2 2 2 2 5" xfId="15169"/>
    <cellStyle name="Input 9 2 2 2 2 5 2" xfId="34910"/>
    <cellStyle name="Input 9 2 2 2 2 6" xfId="28877"/>
    <cellStyle name="Input 9 2 2 2 3" xfId="3909"/>
    <cellStyle name="Input 9 2 2 2 3 2" xfId="10664"/>
    <cellStyle name="Input 9 2 2 2 3 2 2" xfId="32655"/>
    <cellStyle name="Input 9 2 2 2 3 3" xfId="12594"/>
    <cellStyle name="Input 9 2 2 2 3 3 2" xfId="18916"/>
    <cellStyle name="Input 9 2 2 2 3 3 2 2" xfId="36319"/>
    <cellStyle name="Input 9 2 2 2 3 3 3" xfId="33566"/>
    <cellStyle name="Input 9 2 2 2 3 4" xfId="15640"/>
    <cellStyle name="Input 9 2 2 2 3 4 2" xfId="35111"/>
    <cellStyle name="Input 9 2 2 2 3 5" xfId="29078"/>
    <cellStyle name="Input 9 2 2 2 4" xfId="5988"/>
    <cellStyle name="Input 9 2 2 2 4 2" xfId="13249"/>
    <cellStyle name="Input 9 2 2 2 4 2 2" xfId="33836"/>
    <cellStyle name="Input 9 2 2 2 4 3" xfId="30248"/>
    <cellStyle name="Input 9 2 2 2 5" xfId="5719"/>
    <cellStyle name="Input 9 2 2 2 5 2" xfId="30114"/>
    <cellStyle name="Input 9 2 2 2 6" xfId="5601"/>
    <cellStyle name="Input 9 2 2 2 6 2" xfId="12945"/>
    <cellStyle name="Input 9 2 2 2 6 2 2" xfId="33680"/>
    <cellStyle name="Input 9 2 2 2 6 3" xfId="30041"/>
    <cellStyle name="Input 9 2 2 2 7" xfId="4715"/>
    <cellStyle name="Input 9 2 2 2 7 2" xfId="29411"/>
    <cellStyle name="Input 9 2 2 3" xfId="2397"/>
    <cellStyle name="Input 9 2 2 3 2" xfId="6997"/>
    <cellStyle name="Input 9 2 2 3 2 2" xfId="14171"/>
    <cellStyle name="Input 9 2 2 3 2 2 2" xfId="34483"/>
    <cellStyle name="Input 9 2 2 3 2 3" xfId="30932"/>
    <cellStyle name="Input 9 2 2 3 3" xfId="9179"/>
    <cellStyle name="Input 9 2 2 3 3 2" xfId="32021"/>
    <cellStyle name="Input 9 2 2 3 4" xfId="11194"/>
    <cellStyle name="Input 9 2 2 3 4 2" xfId="17523"/>
    <cellStyle name="Input 9 2 2 3 4 2 2" xfId="35766"/>
    <cellStyle name="Input 9 2 2 3 4 3" xfId="33013"/>
    <cellStyle name="Input 9 2 2 3 5" xfId="5427"/>
    <cellStyle name="Input 9 2 2 3 5 2" xfId="29906"/>
    <cellStyle name="Input 9 2 2 3 6" xfId="28525"/>
    <cellStyle name="Input 9 2 2 4" xfId="2527"/>
    <cellStyle name="Input 9 2 2 4 2" xfId="7127"/>
    <cellStyle name="Input 9 2 2 4 2 2" xfId="14301"/>
    <cellStyle name="Input 9 2 2 4 2 2 2" xfId="34613"/>
    <cellStyle name="Input 9 2 2 4 2 3" xfId="31062"/>
    <cellStyle name="Input 9 2 2 4 3" xfId="9309"/>
    <cellStyle name="Input 9 2 2 4 3 2" xfId="32151"/>
    <cellStyle name="Input 9 2 2 4 4" xfId="11269"/>
    <cellStyle name="Input 9 2 2 4 4 2" xfId="17598"/>
    <cellStyle name="Input 9 2 2 4 4 2 2" xfId="35841"/>
    <cellStyle name="Input 9 2 2 4 4 3" xfId="33088"/>
    <cellStyle name="Input 9 2 2 4 5" xfId="5526"/>
    <cellStyle name="Input 9 2 2 4 5 2" xfId="29993"/>
    <cellStyle name="Input 9 2 2 4 6" xfId="28600"/>
    <cellStyle name="Input 9 2 2 5" xfId="3189"/>
    <cellStyle name="Input 9 2 2 5 2" xfId="7765"/>
    <cellStyle name="Input 9 2 2 5 2 2" xfId="14923"/>
    <cellStyle name="Input 9 2 2 5 2 2 2" xfId="34799"/>
    <cellStyle name="Input 9 2 2 5 2 3" xfId="31251"/>
    <cellStyle name="Input 9 2 2 5 3" xfId="9944"/>
    <cellStyle name="Input 9 2 2 5 3 2" xfId="32343"/>
    <cellStyle name="Input 9 2 2 5 4" xfId="11875"/>
    <cellStyle name="Input 9 2 2 5 4 2" xfId="18200"/>
    <cellStyle name="Input 9 2 2 5 4 2 2" xfId="36008"/>
    <cellStyle name="Input 9 2 2 5 4 3" xfId="33255"/>
    <cellStyle name="Input 9 2 2 5 5" xfId="4985"/>
    <cellStyle name="Input 9 2 2 5 5 2" xfId="29627"/>
    <cellStyle name="Input 9 2 2 5 6" xfId="28767"/>
    <cellStyle name="Input 9 2 2 6" xfId="3663"/>
    <cellStyle name="Input 9 2 2 6 2" xfId="10418"/>
    <cellStyle name="Input 9 2 2 6 2 2" xfId="32545"/>
    <cellStyle name="Input 9 2 2 6 3" xfId="12348"/>
    <cellStyle name="Input 9 2 2 6 3 2" xfId="18671"/>
    <cellStyle name="Input 9 2 2 6 3 2 2" xfId="36209"/>
    <cellStyle name="Input 9 2 2 6 3 3" xfId="33456"/>
    <cellStyle name="Input 9 2 2 6 4" xfId="8239"/>
    <cellStyle name="Input 9 2 2 6 4 2" xfId="22236"/>
    <cellStyle name="Input 9 2 2 6 4 2 2" xfId="36773"/>
    <cellStyle name="Input 9 2 2 6 4 3" xfId="31453"/>
    <cellStyle name="Input 9 2 2 6 5" xfId="15395"/>
    <cellStyle name="Input 9 2 2 6 5 2" xfId="35001"/>
    <cellStyle name="Input 9 2 2 6 6" xfId="28968"/>
    <cellStyle name="Input 9 2 2 7" xfId="6462"/>
    <cellStyle name="Input 9 2 2 7 2" xfId="13640"/>
    <cellStyle name="Input 9 2 2 7 2 2" xfId="34124"/>
    <cellStyle name="Input 9 2 2 7 3" xfId="30573"/>
    <cellStyle name="Input 9 2 2 8" xfId="8645"/>
    <cellStyle name="Input 9 2 2 8 2" xfId="31662"/>
    <cellStyle name="Input 9 2 2 9" xfId="10759"/>
    <cellStyle name="Input 9 2 2 9 2" xfId="17091"/>
    <cellStyle name="Input 9 2 2 9 2 2" xfId="35503"/>
    <cellStyle name="Input 9 2 2 9 3" xfId="32750"/>
    <cellStyle name="Input 9 2 3" xfId="1917"/>
    <cellStyle name="Input 9 2 3 2" xfId="2452"/>
    <cellStyle name="Input 9 2 3 2 2" xfId="7052"/>
    <cellStyle name="Input 9 2 3 2 2 2" xfId="14226"/>
    <cellStyle name="Input 9 2 3 2 2 2 2" xfId="34538"/>
    <cellStyle name="Input 9 2 3 2 2 3" xfId="30987"/>
    <cellStyle name="Input 9 2 3 2 3" xfId="9234"/>
    <cellStyle name="Input 9 2 3 2 3 2" xfId="32076"/>
    <cellStyle name="Input 9 2 3 3" xfId="5040"/>
    <cellStyle name="Input 9 2 3 3 2" xfId="29682"/>
    <cellStyle name="Input 9 2 3 4" xfId="6517"/>
    <cellStyle name="Input 9 2 3 4 2" xfId="13695"/>
    <cellStyle name="Input 9 2 3 4 2 2" xfId="34179"/>
    <cellStyle name="Input 9 2 3 4 3" xfId="30628"/>
    <cellStyle name="Input 9 2 3 5" xfId="8700"/>
    <cellStyle name="Input 9 2 3 5 2" xfId="31717"/>
    <cellStyle name="Input 9 2 3 6" xfId="10814"/>
    <cellStyle name="Input 9 2 3 6 2" xfId="17146"/>
    <cellStyle name="Input 9 2 3 6 2 2" xfId="35558"/>
    <cellStyle name="Input 9 2 3 6 3" xfId="32805"/>
    <cellStyle name="Input 9 2 4" xfId="1463"/>
    <cellStyle name="Input 9 2 4 2" xfId="4816"/>
    <cellStyle name="Input 9 2 4 2 2" xfId="29493"/>
    <cellStyle name="Input 9 2 4 3" xfId="6234"/>
    <cellStyle name="Input 9 2 4 3 2" xfId="13466"/>
    <cellStyle name="Input 9 2 4 3 2 2" xfId="33976"/>
    <cellStyle name="Input 9 2 4 3 3" xfId="30409"/>
    <cellStyle name="Input 9 2 4 4" xfId="8504"/>
    <cellStyle name="Input 9 2 4 4 2" xfId="31528"/>
    <cellStyle name="Input 9 2 4 5" xfId="6345"/>
    <cellStyle name="Input 9 2 4 5 2" xfId="13559"/>
    <cellStyle name="Input 9 2 4 5 2 2" xfId="34052"/>
    <cellStyle name="Input 9 2 4 5 3" xfId="30496"/>
    <cellStyle name="Input 9 2 4 6" xfId="4548"/>
    <cellStyle name="Input 9 2 4 6 2" xfId="20556"/>
    <cellStyle name="Input 9 2 4 6 2 2" xfId="36439"/>
    <cellStyle name="Input 9 2 4 6 3" xfId="29324"/>
    <cellStyle name="Input 9 2 4 7" xfId="5442"/>
    <cellStyle name="Input 9 2 4 7 2" xfId="29916"/>
    <cellStyle name="Input 9 2 5" xfId="2250"/>
    <cellStyle name="Input 9 2 5 2" xfId="6850"/>
    <cellStyle name="Input 9 2 5 2 2" xfId="14024"/>
    <cellStyle name="Input 9 2 5 2 2 2" xfId="34373"/>
    <cellStyle name="Input 9 2 5 2 3" xfId="30822"/>
    <cellStyle name="Input 9 2 5 3" xfId="9033"/>
    <cellStyle name="Input 9 2 5 3 2" xfId="31911"/>
    <cellStyle name="Input 9 2 6" xfId="4836"/>
    <cellStyle name="Input 9 2 6 2" xfId="29512"/>
    <cellStyle name="Input 9 2 7" xfId="6257"/>
    <cellStyle name="Input 9 2 7 2" xfId="13489"/>
    <cellStyle name="Input 9 2 7 2 2" xfId="33999"/>
    <cellStyle name="Input 9 2 7 3" xfId="30432"/>
    <cellStyle name="Input 9 2 8" xfId="8526"/>
    <cellStyle name="Input 9 2 8 2" xfId="31550"/>
    <cellStyle name="Input 9 2 9" xfId="5613"/>
    <cellStyle name="Input 9 2 9 2" xfId="12955"/>
    <cellStyle name="Input 9 2 9 2 2" xfId="33689"/>
    <cellStyle name="Input 9 2 9 3" xfId="30052"/>
    <cellStyle name="Input 9 3" xfId="1811"/>
    <cellStyle name="Input 9 3 10" xfId="7308"/>
    <cellStyle name="Input 9 3 10 2" xfId="31094"/>
    <cellStyle name="Input 9 3 2" xfId="905"/>
    <cellStyle name="Input 9 3 2 2" xfId="3403"/>
    <cellStyle name="Input 9 3 2 2 2" xfId="10158"/>
    <cellStyle name="Input 9 3 2 2 2 2" xfId="32428"/>
    <cellStyle name="Input 9 3 2 2 3" xfId="12088"/>
    <cellStyle name="Input 9 3 2 2 3 2" xfId="18412"/>
    <cellStyle name="Input 9 3 2 2 3 2 2" xfId="36092"/>
    <cellStyle name="Input 9 3 2 2 3 3" xfId="33339"/>
    <cellStyle name="Input 9 3 2 2 4" xfId="7979"/>
    <cellStyle name="Input 9 3 2 2 4 2" xfId="21982"/>
    <cellStyle name="Input 9 3 2 2 4 2 2" xfId="36656"/>
    <cellStyle name="Input 9 3 2 2 4 3" xfId="31336"/>
    <cellStyle name="Input 9 3 2 2 5" xfId="15136"/>
    <cellStyle name="Input 9 3 2 2 5 2" xfId="34884"/>
    <cellStyle name="Input 9 3 2 2 6" xfId="28851"/>
    <cellStyle name="Input 9 3 2 3" xfId="3876"/>
    <cellStyle name="Input 9 3 2 3 2" xfId="10631"/>
    <cellStyle name="Input 9 3 2 3 2 2" xfId="32629"/>
    <cellStyle name="Input 9 3 2 3 3" xfId="12561"/>
    <cellStyle name="Input 9 3 2 3 3 2" xfId="18883"/>
    <cellStyle name="Input 9 3 2 3 3 2 2" xfId="36293"/>
    <cellStyle name="Input 9 3 2 3 3 3" xfId="33540"/>
    <cellStyle name="Input 9 3 2 3 4" xfId="15607"/>
    <cellStyle name="Input 9 3 2 3 4 2" xfId="35085"/>
    <cellStyle name="Input 9 3 2 3 5" xfId="29052"/>
    <cellStyle name="Input 9 3 2 4" xfId="5950"/>
    <cellStyle name="Input 9 3 2 4 2" xfId="13211"/>
    <cellStyle name="Input 9 3 2 4 2 2" xfId="33814"/>
    <cellStyle name="Input 9 3 2 4 3" xfId="30226"/>
    <cellStyle name="Input 9 3 2 5" xfId="5665"/>
    <cellStyle name="Input 9 3 2 5 2" xfId="30079"/>
    <cellStyle name="Input 9 3 2 6" xfId="6434"/>
    <cellStyle name="Input 9 3 2 6 2" xfId="13614"/>
    <cellStyle name="Input 9 3 2 6 2 2" xfId="34100"/>
    <cellStyle name="Input 9 3 2 6 3" xfId="30549"/>
    <cellStyle name="Input 9 3 2 7" xfId="4695"/>
    <cellStyle name="Input 9 3 2 7 2" xfId="29392"/>
    <cellStyle name="Input 9 3 3" xfId="2371"/>
    <cellStyle name="Input 9 3 3 2" xfId="6971"/>
    <cellStyle name="Input 9 3 3 2 2" xfId="14145"/>
    <cellStyle name="Input 9 3 3 2 2 2" xfId="34457"/>
    <cellStyle name="Input 9 3 3 2 3" xfId="30906"/>
    <cellStyle name="Input 9 3 3 3" xfId="9153"/>
    <cellStyle name="Input 9 3 3 3 2" xfId="31995"/>
    <cellStyle name="Input 9 3 3 4" xfId="11169"/>
    <cellStyle name="Input 9 3 3 4 2" xfId="17498"/>
    <cellStyle name="Input 9 3 3 4 2 2" xfId="35741"/>
    <cellStyle name="Input 9 3 3 4 3" xfId="32988"/>
    <cellStyle name="Input 9 3 3 5" xfId="5402"/>
    <cellStyle name="Input 9 3 3 5 2" xfId="29881"/>
    <cellStyle name="Input 9 3 3 6" xfId="28500"/>
    <cellStyle name="Input 9 3 4" xfId="2501"/>
    <cellStyle name="Input 9 3 4 2" xfId="7101"/>
    <cellStyle name="Input 9 3 4 2 2" xfId="14275"/>
    <cellStyle name="Input 9 3 4 2 2 2" xfId="34587"/>
    <cellStyle name="Input 9 3 4 2 3" xfId="31036"/>
    <cellStyle name="Input 9 3 4 3" xfId="9283"/>
    <cellStyle name="Input 9 3 4 3 2" xfId="32125"/>
    <cellStyle name="Input 9 3 4 4" xfId="11243"/>
    <cellStyle name="Input 9 3 4 4 2" xfId="17572"/>
    <cellStyle name="Input 9 3 4 4 2 2" xfId="35815"/>
    <cellStyle name="Input 9 3 4 4 3" xfId="33062"/>
    <cellStyle name="Input 9 3 4 5" xfId="5500"/>
    <cellStyle name="Input 9 3 4 5 2" xfId="29967"/>
    <cellStyle name="Input 9 3 4 6" xfId="28574"/>
    <cellStyle name="Input 9 3 5" xfId="3144"/>
    <cellStyle name="Input 9 3 5 2" xfId="7729"/>
    <cellStyle name="Input 9 3 5 2 2" xfId="14890"/>
    <cellStyle name="Input 9 3 5 2 2 2" xfId="34773"/>
    <cellStyle name="Input 9 3 5 2 3" xfId="31225"/>
    <cellStyle name="Input 9 3 5 3" xfId="9905"/>
    <cellStyle name="Input 9 3 5 3 2" xfId="32313"/>
    <cellStyle name="Input 9 3 5 4" xfId="11842"/>
    <cellStyle name="Input 9 3 5 4 2" xfId="18167"/>
    <cellStyle name="Input 9 3 5 4 2 2" xfId="35982"/>
    <cellStyle name="Input 9 3 5 4 3" xfId="33229"/>
    <cellStyle name="Input 9 3 5 5" xfId="4959"/>
    <cellStyle name="Input 9 3 5 5 2" xfId="29604"/>
    <cellStyle name="Input 9 3 5 6" xfId="28741"/>
    <cellStyle name="Input 9 3 6" xfId="3630"/>
    <cellStyle name="Input 9 3 6 2" xfId="10385"/>
    <cellStyle name="Input 9 3 6 2 2" xfId="32519"/>
    <cellStyle name="Input 9 3 6 3" xfId="12315"/>
    <cellStyle name="Input 9 3 6 3 2" xfId="18638"/>
    <cellStyle name="Input 9 3 6 3 2 2" xfId="36183"/>
    <cellStyle name="Input 9 3 6 3 3" xfId="33430"/>
    <cellStyle name="Input 9 3 6 4" xfId="8206"/>
    <cellStyle name="Input 9 3 6 4 2" xfId="22203"/>
    <cellStyle name="Input 9 3 6 4 2 2" xfId="36747"/>
    <cellStyle name="Input 9 3 6 4 3" xfId="31427"/>
    <cellStyle name="Input 9 3 6 5" xfId="15362"/>
    <cellStyle name="Input 9 3 6 5 2" xfId="34975"/>
    <cellStyle name="Input 9 3 6 6" xfId="28942"/>
    <cellStyle name="Input 9 3 7" xfId="6422"/>
    <cellStyle name="Input 9 3 7 2" xfId="13605"/>
    <cellStyle name="Input 9 3 7 2 2" xfId="34095"/>
    <cellStyle name="Input 9 3 7 3" xfId="30542"/>
    <cellStyle name="Input 9 3 8" xfId="8612"/>
    <cellStyle name="Input 9 3 8 2" xfId="31632"/>
    <cellStyle name="Input 9 3 9" xfId="10736"/>
    <cellStyle name="Input 9 3 9 2" xfId="17068"/>
    <cellStyle name="Input 9 3 9 2 2" xfId="35480"/>
    <cellStyle name="Input 9 3 9 3" xfId="32727"/>
    <cellStyle name="Input 9 4" xfId="1895"/>
    <cellStyle name="Input 9 4 2" xfId="2430"/>
    <cellStyle name="Input 9 4 2 2" xfId="7030"/>
    <cellStyle name="Input 9 4 2 2 2" xfId="14204"/>
    <cellStyle name="Input 9 4 2 2 2 2" xfId="34516"/>
    <cellStyle name="Input 9 4 2 2 3" xfId="30965"/>
    <cellStyle name="Input 9 4 2 3" xfId="9212"/>
    <cellStyle name="Input 9 4 2 3 2" xfId="32054"/>
    <cellStyle name="Input 9 4 3" xfId="5018"/>
    <cellStyle name="Input 9 4 3 2" xfId="29660"/>
    <cellStyle name="Input 9 4 4" xfId="6495"/>
    <cellStyle name="Input 9 4 4 2" xfId="13673"/>
    <cellStyle name="Input 9 4 4 2 2" xfId="34157"/>
    <cellStyle name="Input 9 4 4 3" xfId="30606"/>
    <cellStyle name="Input 9 4 5" xfId="8678"/>
    <cellStyle name="Input 9 4 5 2" xfId="31695"/>
    <cellStyle name="Input 9 4 6" xfId="10792"/>
    <cellStyle name="Input 9 4 6 2" xfId="17124"/>
    <cellStyle name="Input 9 4 6 2 2" xfId="35536"/>
    <cellStyle name="Input 9 4 6 3" xfId="32783"/>
    <cellStyle name="Input 9 5" xfId="1418"/>
    <cellStyle name="Input 9 5 2" xfId="2947"/>
    <cellStyle name="Input 9 5 2 2" xfId="7534"/>
    <cellStyle name="Input 9 5 2 2 2" xfId="14699"/>
    <cellStyle name="Input 9 5 2 2 2 2" xfId="34688"/>
    <cellStyle name="Input 9 5 2 2 3" xfId="31140"/>
    <cellStyle name="Input 9 5 2 3" xfId="9713"/>
    <cellStyle name="Input 9 5 2 3 2" xfId="32228"/>
    <cellStyle name="Input 9 5 3" xfId="6201"/>
    <cellStyle name="Input 9 5 3 2" xfId="13437"/>
    <cellStyle name="Input 9 5 3 2 2" xfId="33963"/>
    <cellStyle name="Input 9 5 3 3" xfId="30393"/>
    <cellStyle name="Input 9 5 4" xfId="8470"/>
    <cellStyle name="Input 9 5 4 2" xfId="31513"/>
    <cellStyle name="Input 9 5 5" xfId="6048"/>
    <cellStyle name="Input 9 5 5 2" xfId="13296"/>
    <cellStyle name="Input 9 5 5 2 2" xfId="33867"/>
    <cellStyle name="Input 9 5 5 3" xfId="30292"/>
    <cellStyle name="Input 9 5 6" xfId="4511"/>
    <cellStyle name="Input 9 5 6 2" xfId="20522"/>
    <cellStyle name="Input 9 5 6 2 2" xfId="36412"/>
    <cellStyle name="Input 9 5 6 3" xfId="29297"/>
    <cellStyle name="Input 9 5 7" xfId="4265"/>
    <cellStyle name="Input 9 5 7 2" xfId="29216"/>
    <cellStyle name="Input 9 6" xfId="1372"/>
    <cellStyle name="Input 9 6 2" xfId="6156"/>
    <cellStyle name="Input 9 6 2 2" xfId="13394"/>
    <cellStyle name="Input 9 6 2 2 2" xfId="33935"/>
    <cellStyle name="Input 9 6 2 3" xfId="30365"/>
    <cellStyle name="Input 9 6 3" xfId="8428"/>
    <cellStyle name="Input 9 6 3 2" xfId="31486"/>
    <cellStyle name="Input 9 6 4" xfId="8476"/>
    <cellStyle name="Input 9 6 4 2" xfId="15671"/>
    <cellStyle name="Input 9 6 4 2 2" xfId="35119"/>
    <cellStyle name="Input 9 6 4 3" xfId="31515"/>
    <cellStyle name="Input 9 6 5" xfId="4780"/>
    <cellStyle name="Input 9 6 5 2" xfId="29463"/>
    <cellStyle name="Input 9 7" xfId="2206"/>
    <cellStyle name="Input 9 7 2" xfId="6806"/>
    <cellStyle name="Input 9 7 2 2" xfId="13980"/>
    <cellStyle name="Input 9 7 2 2 2" xfId="34341"/>
    <cellStyle name="Input 9 7 2 3" xfId="30790"/>
    <cellStyle name="Input 9 7 3" xfId="8989"/>
    <cellStyle name="Input 9 7 3 2" xfId="31879"/>
    <cellStyle name="Input 9 8" xfId="5790"/>
    <cellStyle name="Input 9 8 2" xfId="13069"/>
    <cellStyle name="Input 9 8 2 2" xfId="33747"/>
    <cellStyle name="Input 9 8 3" xfId="30147"/>
    <cellStyle name="Input 9 9" xfId="5827"/>
    <cellStyle name="Input 9 9 2" xfId="30174"/>
    <cellStyle name="Input_6.05(31500+0.5)" xfId="608"/>
    <cellStyle name="Link Currency (0)" xfId="199"/>
    <cellStyle name="Link Currency (2)" xfId="200"/>
    <cellStyle name="Link Units (0)" xfId="201"/>
    <cellStyle name="Link Units (1)" xfId="202"/>
    <cellStyle name="Link Units (1) 2" xfId="203"/>
    <cellStyle name="Link Units (1) 2 2" xfId="784"/>
    <cellStyle name="Link Units (1) 2 2 2" xfId="1447"/>
    <cellStyle name="Link Units (1) 2 2 3" xfId="1042"/>
    <cellStyle name="Link Units (1) 2 3" xfId="1054"/>
    <cellStyle name="Link Units (1) 2 4" xfId="1026"/>
    <cellStyle name="Link Units (1) 3" xfId="204"/>
    <cellStyle name="Link Units (1) 3 2" xfId="785"/>
    <cellStyle name="Link Units (2)" xfId="205"/>
    <cellStyle name="Linked Cell" xfId="206"/>
    <cellStyle name="Linked Cell 2" xfId="786"/>
    <cellStyle name="Neutral" xfId="207"/>
    <cellStyle name="Neutral 2" xfId="787"/>
    <cellStyle name="Normal - Style1" xfId="208"/>
    <cellStyle name="Normal - Style1 2" xfId="209"/>
    <cellStyle name="Normal - Style1 2 2" xfId="475"/>
    <cellStyle name="Normal - Style1 3" xfId="721"/>
    <cellStyle name="Normal - Style1 3 2" xfId="1814"/>
    <cellStyle name="Normal - Style1 3 3" xfId="1615"/>
    <cellStyle name="Normal - Style1 4" xfId="18936"/>
    <cellStyle name="Normal 5" xfId="579"/>
    <cellStyle name="Normal 6" xfId="530"/>
    <cellStyle name="Normal_# 41-Market &amp;Trends" xfId="210"/>
    <cellStyle name="Normal1" xfId="211"/>
    <cellStyle name="normбlnм_laroux" xfId="212"/>
    <cellStyle name="Note" xfId="213"/>
    <cellStyle name="Note 2" xfId="788"/>
    <cellStyle name="Note 2 2" xfId="1834"/>
    <cellStyle name="Note 2 2 2" xfId="1281"/>
    <cellStyle name="Note 2 2 2 2" xfId="3410"/>
    <cellStyle name="Note 2 2 2 2 2" xfId="10165"/>
    <cellStyle name="Note 2 2 2 2 2 2" xfId="16673"/>
    <cellStyle name="Note 2 2 2 2 2 2 2" xfId="35360"/>
    <cellStyle name="Note 2 2 2 2 2 3" xfId="32433"/>
    <cellStyle name="Note 2 2 2 2 3" xfId="12095"/>
    <cellStyle name="Note 2 2 2 2 3 2" xfId="18419"/>
    <cellStyle name="Note 2 2 2 2 3 2 2" xfId="36097"/>
    <cellStyle name="Note 2 2 2 2 3 3" xfId="33344"/>
    <cellStyle name="Note 2 2 2 2 4" xfId="7986"/>
    <cellStyle name="Note 2 2 2 2 4 2" xfId="21989"/>
    <cellStyle name="Note 2 2 2 2 4 2 2" xfId="36661"/>
    <cellStyle name="Note 2 2 2 2 4 3" xfId="31341"/>
    <cellStyle name="Note 2 2 2 2 5" xfId="15143"/>
    <cellStyle name="Note 2 2 2 2 5 2" xfId="34889"/>
    <cellStyle name="Note 2 2 2 2 6" xfId="28856"/>
    <cellStyle name="Note 2 2 2 3" xfId="3883"/>
    <cellStyle name="Note 2 2 2 3 2" xfId="10638"/>
    <cellStyle name="Note 2 2 2 3 2 2" xfId="16996"/>
    <cellStyle name="Note 2 2 2 3 2 2 2" xfId="35413"/>
    <cellStyle name="Note 2 2 2 3 2 3" xfId="32634"/>
    <cellStyle name="Note 2 2 2 3 3" xfId="12568"/>
    <cellStyle name="Note 2 2 2 3 3 2" xfId="18890"/>
    <cellStyle name="Note 2 2 2 3 3 2 2" xfId="36298"/>
    <cellStyle name="Note 2 2 2 3 3 3" xfId="33545"/>
    <cellStyle name="Note 2 2 2 3 4" xfId="15614"/>
    <cellStyle name="Note 2 2 2 3 4 2" xfId="35090"/>
    <cellStyle name="Note 2 2 2 3 5" xfId="29057"/>
    <cellStyle name="Note 2 2 2 4" xfId="6086"/>
    <cellStyle name="Note 2 2 2 4 2" xfId="13327"/>
    <cellStyle name="Note 2 2 2 4 2 2" xfId="33892"/>
    <cellStyle name="Note 2 2 2 4 3" xfId="30322"/>
    <cellStyle name="Note 2 2 2 5" xfId="5542"/>
    <cellStyle name="Note 2 2 2 5 2" xfId="12903"/>
    <cellStyle name="Note 2 2 2 5 2 2" xfId="33657"/>
    <cellStyle name="Note 2 2 2 5 3" xfId="30002"/>
    <cellStyle name="Note 2 2 2 6" xfId="6072"/>
    <cellStyle name="Note 2 2 2 6 2" xfId="13314"/>
    <cellStyle name="Note 2 2 2 6 2 2" xfId="33879"/>
    <cellStyle name="Note 2 2 2 6 3" xfId="30310"/>
    <cellStyle name="Note 2 2 2 7" xfId="4194"/>
    <cellStyle name="Note 2 2 2 7 2" xfId="29199"/>
    <cellStyle name="Note 2 2 2 8" xfId="28200"/>
    <cellStyle name="Note 2 2 3" xfId="2506"/>
    <cellStyle name="Note 2 2 3 2" xfId="7106"/>
    <cellStyle name="Note 2 2 3 2 2" xfId="14280"/>
    <cellStyle name="Note 2 2 3 2 2 2" xfId="34592"/>
    <cellStyle name="Note 2 2 3 2 3" xfId="31041"/>
    <cellStyle name="Note 2 2 3 3" xfId="9288"/>
    <cellStyle name="Note 2 2 3 3 2" xfId="15966"/>
    <cellStyle name="Note 2 2 3 3 2 2" xfId="35222"/>
    <cellStyle name="Note 2 2 3 3 3" xfId="32130"/>
    <cellStyle name="Note 2 2 3 4" xfId="11248"/>
    <cellStyle name="Note 2 2 3 4 2" xfId="17577"/>
    <cellStyle name="Note 2 2 3 4 2 2" xfId="35820"/>
    <cellStyle name="Note 2 2 3 4 3" xfId="33067"/>
    <cellStyle name="Note 2 2 3 5" xfId="5505"/>
    <cellStyle name="Note 2 2 3 5 2" xfId="20862"/>
    <cellStyle name="Note 2 2 3 5 2 2" xfId="36515"/>
    <cellStyle name="Note 2 2 3 5 3" xfId="29972"/>
    <cellStyle name="Note 2 2 3 6" xfId="12898"/>
    <cellStyle name="Note 2 2 3 6 2" xfId="33656"/>
    <cellStyle name="Note 2 2 3 7" xfId="28579"/>
    <cellStyle name="Note 2 2 4" xfId="3163"/>
    <cellStyle name="Note 2 2 4 2" xfId="9918"/>
    <cellStyle name="Note 2 2 4 2 2" xfId="16502"/>
    <cellStyle name="Note 2 2 4 2 2 2" xfId="35324"/>
    <cellStyle name="Note 2 2 4 2 3" xfId="32322"/>
    <cellStyle name="Note 2 2 4 3" xfId="11849"/>
    <cellStyle name="Note 2 2 4 3 2" xfId="18174"/>
    <cellStyle name="Note 2 2 4 3 2 2" xfId="35987"/>
    <cellStyle name="Note 2 2 4 3 3" xfId="33234"/>
    <cellStyle name="Note 2 2 4 4" xfId="7739"/>
    <cellStyle name="Note 2 2 4 4 2" xfId="21771"/>
    <cellStyle name="Note 2 2 4 4 2 2" xfId="36578"/>
    <cellStyle name="Note 2 2 4 4 3" xfId="31230"/>
    <cellStyle name="Note 2 2 4 5" xfId="14897"/>
    <cellStyle name="Note 2 2 4 5 2" xfId="34778"/>
    <cellStyle name="Note 2 2 4 6" xfId="28746"/>
    <cellStyle name="Note 2 2 5" xfId="3637"/>
    <cellStyle name="Note 2 2 5 2" xfId="10392"/>
    <cellStyle name="Note 2 2 5 2 2" xfId="16825"/>
    <cellStyle name="Note 2 2 5 2 2 2" xfId="35377"/>
    <cellStyle name="Note 2 2 5 2 3" xfId="32524"/>
    <cellStyle name="Note 2 2 5 3" xfId="12322"/>
    <cellStyle name="Note 2 2 5 3 2" xfId="18645"/>
    <cellStyle name="Note 2 2 5 3 2 2" xfId="36188"/>
    <cellStyle name="Note 2 2 5 3 3" xfId="33435"/>
    <cellStyle name="Note 2 2 5 4" xfId="8213"/>
    <cellStyle name="Note 2 2 5 4 2" xfId="22210"/>
    <cellStyle name="Note 2 2 5 4 2 2" xfId="36752"/>
    <cellStyle name="Note 2 2 5 4 3" xfId="31432"/>
    <cellStyle name="Note 2 2 5 5" xfId="15369"/>
    <cellStyle name="Note 2 2 5 5 2" xfId="34980"/>
    <cellStyle name="Note 2 2 5 6" xfId="28947"/>
    <cellStyle name="Note 2 2 6" xfId="4557"/>
    <cellStyle name="Note 2 2 6 2" xfId="29332"/>
    <cellStyle name="Note 2 2 7" xfId="28377"/>
    <cellStyle name="Note 2 3" xfId="2117"/>
    <cellStyle name="Note 2 3 2" xfId="2955"/>
    <cellStyle name="Note 2 3 2 2" xfId="7542"/>
    <cellStyle name="Note 2 3 2 2 2" xfId="14707"/>
    <cellStyle name="Note 2 3 2 2 2 2" xfId="34693"/>
    <cellStyle name="Note 2 3 2 2 3" xfId="31145"/>
    <cellStyle name="Note 2 3 2 3" xfId="9721"/>
    <cellStyle name="Note 2 3 2 3 2" xfId="16357"/>
    <cellStyle name="Note 2 3 2 3 2 2" xfId="35286"/>
    <cellStyle name="Note 2 3 2 3 3" xfId="32233"/>
    <cellStyle name="Note 2 3 2 4" xfId="11661"/>
    <cellStyle name="Note 2 3 2 4 2" xfId="17987"/>
    <cellStyle name="Note 2 3 2 4 2 2" xfId="35905"/>
    <cellStyle name="Note 2 3 2 4 3" xfId="33152"/>
    <cellStyle name="Note 2 3 2 5" xfId="5195"/>
    <cellStyle name="Note 2 3 2 5 2" xfId="20720"/>
    <cellStyle name="Note 2 3 2 5 2 2" xfId="36480"/>
    <cellStyle name="Note 2 3 2 5 3" xfId="29770"/>
    <cellStyle name="Note 2 3 2 6" xfId="12765"/>
    <cellStyle name="Note 2 3 2 6 2" xfId="33602"/>
    <cellStyle name="Note 2 3 2 7" xfId="28664"/>
    <cellStyle name="Note 2 3 3" xfId="3477"/>
    <cellStyle name="Note 2 3 3 2" xfId="10232"/>
    <cellStyle name="Note 2 3 3 2 2" xfId="16714"/>
    <cellStyle name="Note 2 3 3 2 2 2" xfId="35365"/>
    <cellStyle name="Note 2 3 3 2 3" xfId="32463"/>
    <cellStyle name="Note 2 3 3 3" xfId="12162"/>
    <cellStyle name="Note 2 3 3 3 2" xfId="18485"/>
    <cellStyle name="Note 2 3 3 3 2 2" xfId="36127"/>
    <cellStyle name="Note 2 3 3 3 3" xfId="33374"/>
    <cellStyle name="Note 2 3 3 4" xfId="8053"/>
    <cellStyle name="Note 2 3 3 4 2" xfId="22050"/>
    <cellStyle name="Note 2 3 3 4 2 2" xfId="36691"/>
    <cellStyle name="Note 2 3 3 4 3" xfId="31371"/>
    <cellStyle name="Note 2 3 3 5" xfId="15209"/>
    <cellStyle name="Note 2 3 3 5 2" xfId="34919"/>
    <cellStyle name="Note 2 3 3 6" xfId="28886"/>
    <cellStyle name="Note 2 3 4" xfId="6717"/>
    <cellStyle name="Note 2 3 4 2" xfId="13893"/>
    <cellStyle name="Note 2 3 4 2 2" xfId="34285"/>
    <cellStyle name="Note 2 3 4 3" xfId="30734"/>
    <cellStyle name="Note 2 3 5" xfId="8900"/>
    <cellStyle name="Note 2 3 5 2" xfId="15833"/>
    <cellStyle name="Note 2 3 5 2 2" xfId="35168"/>
    <cellStyle name="Note 2 3 5 3" xfId="31823"/>
    <cellStyle name="Note 2 3 6" xfId="10998"/>
    <cellStyle name="Note 2 3 6 2" xfId="17328"/>
    <cellStyle name="Note 2 3 6 2 2" xfId="35649"/>
    <cellStyle name="Note 2 3 6 3" xfId="32896"/>
    <cellStyle name="Note 2 3 7" xfId="4519"/>
    <cellStyle name="Note 2 3 7 2" xfId="20529"/>
    <cellStyle name="Note 2 3 7 2 2" xfId="36417"/>
    <cellStyle name="Note 2 3 7 3" xfId="29302"/>
    <cellStyle name="Note 2 3 8" xfId="5456"/>
    <cellStyle name="Note 2 3 8 2" xfId="29923"/>
    <cellStyle name="Note 2 3 9" xfId="28409"/>
    <cellStyle name="Note 2 4" xfId="2698"/>
    <cellStyle name="Note 2 4 2" xfId="9479"/>
    <cellStyle name="Note 2 4 2 2" xfId="16130"/>
    <cellStyle name="Note 2 4 2 2 2" xfId="35245"/>
    <cellStyle name="Note 2 4 2 3" xfId="32179"/>
    <cellStyle name="Note 2 4 3" xfId="11439"/>
    <cellStyle name="Note 2 4 3 2" xfId="17767"/>
    <cellStyle name="Note 2 4 3 2 2" xfId="35869"/>
    <cellStyle name="Note 2 4 3 3" xfId="33116"/>
    <cellStyle name="Note 2 4 4" xfId="7298"/>
    <cellStyle name="Note 2 4 4 2" xfId="21457"/>
    <cellStyle name="Note 2 4 4 2 2" xfId="36540"/>
    <cellStyle name="Note 2 4 4 3" xfId="31091"/>
    <cellStyle name="Note 2 4 5" xfId="14471"/>
    <cellStyle name="Note 2 4 5 2" xfId="34642"/>
    <cellStyle name="Note 2 4 6" xfId="28628"/>
    <cellStyle name="Note 2 5" xfId="28135"/>
    <cellStyle name="Note 3" xfId="1616"/>
    <cellStyle name="Note 3 2" xfId="2019"/>
    <cellStyle name="Note 3 2 2" xfId="3016"/>
    <cellStyle name="Note 3 2 2 2" xfId="9782"/>
    <cellStyle name="Note 3 2 2 2 2" xfId="16404"/>
    <cellStyle name="Note 3 2 2 2 2 2" xfId="35302"/>
    <cellStyle name="Note 3 2 2 2 3" xfId="32262"/>
    <cellStyle name="Note 3 2 2 3" xfId="11719"/>
    <cellStyle name="Note 3 2 2 3 2" xfId="18044"/>
    <cellStyle name="Note 3 2 2 3 2 2" xfId="35931"/>
    <cellStyle name="Note 3 2 2 3 3" xfId="33178"/>
    <cellStyle name="Note 3 2 2 4" xfId="7603"/>
    <cellStyle name="Note 3 2 2 4 2" xfId="21690"/>
    <cellStyle name="Note 3 2 2 4 2 2" xfId="36574"/>
    <cellStyle name="Note 3 2 2 4 3" xfId="31174"/>
    <cellStyle name="Note 3 2 2 5" xfId="14767"/>
    <cellStyle name="Note 3 2 2 5 2" xfId="34722"/>
    <cellStyle name="Note 3 2 2 6" xfId="28690"/>
    <cellStyle name="Note 3 2 3" xfId="6619"/>
    <cellStyle name="Note 3 2 3 2" xfId="13796"/>
    <cellStyle name="Note 3 2 3 2 2" xfId="34246"/>
    <cellStyle name="Note 3 2 3 3" xfId="30695"/>
    <cellStyle name="Note 3 2 4" xfId="8802"/>
    <cellStyle name="Note 3 2 4 2" xfId="15759"/>
    <cellStyle name="Note 3 2 4 2 2" xfId="35152"/>
    <cellStyle name="Note 3 2 4 3" xfId="31784"/>
    <cellStyle name="Note 3 2 5" xfId="10916"/>
    <cellStyle name="Note 3 2 5 2" xfId="17247"/>
    <cellStyle name="Note 3 2 5 2 2" xfId="35625"/>
    <cellStyle name="Note 3 2 5 3" xfId="32872"/>
    <cellStyle name="Note 3 2 6" xfId="5107"/>
    <cellStyle name="Note 3 2 6 2" xfId="20649"/>
    <cellStyle name="Note 3 2 6 2 2" xfId="36469"/>
    <cellStyle name="Note 3 2 6 3" xfId="29743"/>
    <cellStyle name="Note 3 2 7" xfId="12691"/>
    <cellStyle name="Note 3 2 7 2" xfId="33586"/>
    <cellStyle name="Note 3 2 8" xfId="28390"/>
    <cellStyle name="Note 3 3" xfId="2126"/>
    <cellStyle name="Note 3 3 2" xfId="3278"/>
    <cellStyle name="Note 3 3 2 2" xfId="10033"/>
    <cellStyle name="Note 3 3 2 2 2" xfId="16579"/>
    <cellStyle name="Note 3 3 2 2 2 2" xfId="35341"/>
    <cellStyle name="Note 3 3 2 2 3" xfId="32377"/>
    <cellStyle name="Note 3 3 2 3" xfId="11963"/>
    <cellStyle name="Note 3 3 2 3 2" xfId="18288"/>
    <cellStyle name="Note 3 3 2 3 2 2" xfId="36041"/>
    <cellStyle name="Note 3 3 2 3 3" xfId="33288"/>
    <cellStyle name="Note 3 3 2 4" xfId="7854"/>
    <cellStyle name="Note 3 3 2 4 2" xfId="21858"/>
    <cellStyle name="Note 3 3 2 4 2 2" xfId="36605"/>
    <cellStyle name="Note 3 3 2 4 3" xfId="31285"/>
    <cellStyle name="Note 3 3 2 5" xfId="15012"/>
    <cellStyle name="Note 3 3 2 5 2" xfId="34833"/>
    <cellStyle name="Note 3 3 2 6" xfId="28800"/>
    <cellStyle name="Note 3 3 3" xfId="3751"/>
    <cellStyle name="Note 3 3 3 2" xfId="10506"/>
    <cellStyle name="Note 3 3 3 2 2" xfId="16902"/>
    <cellStyle name="Note 3 3 3 2 2 2" xfId="35394"/>
    <cellStyle name="Note 3 3 3 2 3" xfId="32578"/>
    <cellStyle name="Note 3 3 3 3" xfId="12436"/>
    <cellStyle name="Note 3 3 3 3 2" xfId="18759"/>
    <cellStyle name="Note 3 3 3 3 2 2" xfId="36242"/>
    <cellStyle name="Note 3 3 3 3 3" xfId="33489"/>
    <cellStyle name="Note 3 3 3 4" xfId="15483"/>
    <cellStyle name="Note 3 3 3 4 2" xfId="35034"/>
    <cellStyle name="Note 3 3 3 5" xfId="29001"/>
    <cellStyle name="Note 3 3 4" xfId="6726"/>
    <cellStyle name="Note 3 3 4 2" xfId="13902"/>
    <cellStyle name="Note 3 3 4 2 2" xfId="34287"/>
    <cellStyle name="Note 3 3 4 3" xfId="30736"/>
    <cellStyle name="Note 3 3 5" xfId="8909"/>
    <cellStyle name="Note 3 3 5 2" xfId="15841"/>
    <cellStyle name="Note 3 3 5 2 2" xfId="35169"/>
    <cellStyle name="Note 3 3 5 3" xfId="31825"/>
    <cellStyle name="Note 3 3 6" xfId="11007"/>
    <cellStyle name="Note 3 3 6 2" xfId="17337"/>
    <cellStyle name="Note 3 3 6 2 2" xfId="35651"/>
    <cellStyle name="Note 3 3 6 3" xfId="32898"/>
    <cellStyle name="Note 3 3 7" xfId="12773"/>
    <cellStyle name="Note 3 3 7 2" xfId="33603"/>
    <cellStyle name="Note 3 3 8" xfId="28411"/>
    <cellStyle name="Note 3 4" xfId="2724"/>
    <cellStyle name="Note 3 4 2" xfId="7316"/>
    <cellStyle name="Note 3 4 2 2" xfId="14484"/>
    <cellStyle name="Note 3 4 2 2 2" xfId="34646"/>
    <cellStyle name="Note 3 4 2 3" xfId="31098"/>
    <cellStyle name="Note 3 4 3" xfId="9498"/>
    <cellStyle name="Note 3 4 3 2" xfId="16149"/>
    <cellStyle name="Note 3 4 3 2 2" xfId="35253"/>
    <cellStyle name="Note 3 4 3 3" xfId="32186"/>
    <cellStyle name="Note 3 4 4" xfId="11453"/>
    <cellStyle name="Note 3 4 4 2" xfId="17780"/>
    <cellStyle name="Note 3 4 4 2 2" xfId="35873"/>
    <cellStyle name="Note 3 4 4 3" xfId="33120"/>
    <cellStyle name="Note 3 4 5" xfId="4870"/>
    <cellStyle name="Note 3 4 5 2" xfId="20632"/>
    <cellStyle name="Note 3 4 5 2 2" xfId="36453"/>
    <cellStyle name="Note 3 4 5 3" xfId="29545"/>
    <cellStyle name="Note 3 4 6" xfId="28632"/>
    <cellStyle name="Note 3 5" xfId="2825"/>
    <cellStyle name="Note 3 5 2" xfId="9592"/>
    <cellStyle name="Note 3 5 2 2" xfId="16241"/>
    <cellStyle name="Note 3 5 2 2 2" xfId="35265"/>
    <cellStyle name="Note 3 5 2 3" xfId="32200"/>
    <cellStyle name="Note 3 5 3" xfId="11545"/>
    <cellStyle name="Note 3 5 3 2" xfId="17872"/>
    <cellStyle name="Note 3 5 3 2 2" xfId="35885"/>
    <cellStyle name="Note 3 5 3 3" xfId="33132"/>
    <cellStyle name="Note 3 5 4" xfId="7412"/>
    <cellStyle name="Note 3 5 4 2" xfId="21550"/>
    <cellStyle name="Note 3 5 4 2 2" xfId="36550"/>
    <cellStyle name="Note 3 5 4 3" xfId="31112"/>
    <cellStyle name="Note 3 5 5" xfId="14579"/>
    <cellStyle name="Note 3 5 5 2" xfId="34660"/>
    <cellStyle name="Note 3 5 6" xfId="28644"/>
    <cellStyle name="Note 3 6" xfId="4067"/>
    <cellStyle name="Note 3 6 2" xfId="29148"/>
    <cellStyle name="Note 3 7" xfId="28284"/>
    <cellStyle name="Note 4" xfId="2221"/>
    <cellStyle name="Note 4 2" xfId="5277"/>
    <cellStyle name="Note 4 2 2" xfId="12822"/>
    <cellStyle name="Note 4 2 2 2" xfId="33624"/>
    <cellStyle name="Note 4 2 3" xfId="29808"/>
    <cellStyle name="Note 4 3" xfId="6821"/>
    <cellStyle name="Note 4 3 2" xfId="13995"/>
    <cellStyle name="Note 4 3 2 2" xfId="34351"/>
    <cellStyle name="Note 4 3 3" xfId="30800"/>
    <cellStyle name="Note 4 4" xfId="9004"/>
    <cellStyle name="Note 4 4 2" xfId="15891"/>
    <cellStyle name="Note 4 4 2 2" xfId="35190"/>
    <cellStyle name="Note 4 4 3" xfId="31889"/>
    <cellStyle name="Note 4 5" xfId="11065"/>
    <cellStyle name="Note 4 5 2" xfId="17394"/>
    <cellStyle name="Note 4 5 2 2" xfId="35680"/>
    <cellStyle name="Note 4 5 3" xfId="32927"/>
    <cellStyle name="Note 4 6" xfId="4435"/>
    <cellStyle name="Note 4 6 2" xfId="20471"/>
    <cellStyle name="Note 4 6 2 2" xfId="36385"/>
    <cellStyle name="Note 4 6 3" xfId="29270"/>
    <cellStyle name="Note 4 7" xfId="8246"/>
    <cellStyle name="Note 4 7 2" xfId="31459"/>
    <cellStyle name="Note 4 8" xfId="28440"/>
    <cellStyle name="Note 5" xfId="2561"/>
    <cellStyle name="Note 5 2" xfId="9343"/>
    <cellStyle name="Note 5 2 2" xfId="15994"/>
    <cellStyle name="Note 5 2 2 2" xfId="35226"/>
    <cellStyle name="Note 5 2 3" xfId="32160"/>
    <cellStyle name="Note 5 3" xfId="11303"/>
    <cellStyle name="Note 5 3 2" xfId="17631"/>
    <cellStyle name="Note 5 3 2 2" xfId="35850"/>
    <cellStyle name="Note 5 3 3" xfId="33097"/>
    <cellStyle name="Note 5 4" xfId="7161"/>
    <cellStyle name="Note 5 4 2" xfId="21326"/>
    <cellStyle name="Note 5 4 2 2" xfId="36521"/>
    <cellStyle name="Note 5 4 3" xfId="31071"/>
    <cellStyle name="Note 5 5" xfId="14334"/>
    <cellStyle name="Note 5 5 2" xfId="34622"/>
    <cellStyle name="Note 5 6" xfId="28609"/>
    <cellStyle name="Note 6" xfId="18937"/>
    <cellStyle name="Note 6 2" xfId="36328"/>
    <cellStyle name="Note 7" xfId="28030"/>
    <cellStyle name="numbers" xfId="214"/>
    <cellStyle name="numbers 2" xfId="215"/>
    <cellStyle name="numbers 2 2" xfId="477"/>
    <cellStyle name="numbers 2 3" xfId="1053"/>
    <cellStyle name="numbers 2 4" xfId="1035"/>
    <cellStyle name="numbers 3" xfId="476"/>
    <cellStyle name="Option" xfId="607"/>
    <cellStyle name="Output" xfId="216"/>
    <cellStyle name="Output 2" xfId="789"/>
    <cellStyle name="Output 2 2" xfId="1835"/>
    <cellStyle name="Output 2 2 2" xfId="1340"/>
    <cellStyle name="Output 2 2 2 2" xfId="3411"/>
    <cellStyle name="Output 2 2 2 2 2" xfId="10166"/>
    <cellStyle name="Output 2 2 2 2 2 2" xfId="16674"/>
    <cellStyle name="Output 2 2 2 2 2 2 2" xfId="26696"/>
    <cellStyle name="Output 2 2 2 2 2 3" xfId="23154"/>
    <cellStyle name="Output 2 2 2 2 3" xfId="12096"/>
    <cellStyle name="Output 2 2 2 2 3 2" xfId="18420"/>
    <cellStyle name="Output 2 2 2 2 3 2 2" xfId="27707"/>
    <cellStyle name="Output 2 2 2 2 3 3" xfId="24125"/>
    <cellStyle name="Output 2 2 2 2 4" xfId="7987"/>
    <cellStyle name="Output 2 2 2 2 4 2" xfId="21990"/>
    <cellStyle name="Output 2 2 2 2 5" xfId="15144"/>
    <cellStyle name="Output 2 2 2 2 5 2" xfId="25627"/>
    <cellStyle name="Output 2 2 2 2 6" xfId="19831"/>
    <cellStyle name="Output 2 2 2 3" xfId="3884"/>
    <cellStyle name="Output 2 2 2 3 2" xfId="10639"/>
    <cellStyle name="Output 2 2 2 3 2 2" xfId="16997"/>
    <cellStyle name="Output 2 2 2 3 2 2 2" xfId="26968"/>
    <cellStyle name="Output 2 2 2 3 2 3" xfId="23420"/>
    <cellStyle name="Output 2 2 2 3 3" xfId="12569"/>
    <cellStyle name="Output 2 2 2 3 3 2" xfId="18891"/>
    <cellStyle name="Output 2 2 2 3 3 2 2" xfId="27977"/>
    <cellStyle name="Output 2 2 2 3 3 3" xfId="24389"/>
    <cellStyle name="Output 2 2 2 3 4" xfId="8398"/>
    <cellStyle name="Output 2 2 2 3 4 2" xfId="22384"/>
    <cellStyle name="Output 2 2 2 3 5" xfId="15615"/>
    <cellStyle name="Output 2 2 2 3 5 2" xfId="25897"/>
    <cellStyle name="Output 2 2 2 3 6" xfId="20095"/>
    <cellStyle name="Output 2 2 2 4" xfId="6132"/>
    <cellStyle name="Output 2 2 2 4 2" xfId="13370"/>
    <cellStyle name="Output 2 2 2 4 2 2" xfId="24823"/>
    <cellStyle name="Output 2 2 2 4 3" xfId="21073"/>
    <cellStyle name="Output 2 2 2 5" xfId="5552"/>
    <cellStyle name="Output 2 2 2 5 2" xfId="12909"/>
    <cellStyle name="Output 2 2 2 5 2 2" xfId="24620"/>
    <cellStyle name="Output 2 2 2 5 3" xfId="20871"/>
    <cellStyle name="Output 2 2 2 6" xfId="5535"/>
    <cellStyle name="Output 2 2 2 6 2" xfId="12900"/>
    <cellStyle name="Output 2 2 2 6 2 2" xfId="24613"/>
    <cellStyle name="Output 2 2 2 6 3" xfId="20864"/>
    <cellStyle name="Output 2 2 2 7" xfId="12607"/>
    <cellStyle name="Output 2 2 2 7 2" xfId="24401"/>
    <cellStyle name="Output 2 2 2 8" xfId="19084"/>
    <cellStyle name="Output 2 2 3" xfId="3164"/>
    <cellStyle name="Output 2 2 3 2" xfId="9919"/>
    <cellStyle name="Output 2 2 3 2 2" xfId="16503"/>
    <cellStyle name="Output 2 2 3 2 2 2" xfId="26560"/>
    <cellStyle name="Output 2 2 3 2 3" xfId="23018"/>
    <cellStyle name="Output 2 2 3 3" xfId="11850"/>
    <cellStyle name="Output 2 2 3 3 2" xfId="18175"/>
    <cellStyle name="Output 2 2 3 3 2 2" xfId="27572"/>
    <cellStyle name="Output 2 2 3 3 3" xfId="23990"/>
    <cellStyle name="Output 2 2 3 4" xfId="7740"/>
    <cellStyle name="Output 2 2 3 4 2" xfId="21772"/>
    <cellStyle name="Output 2 2 3 5" xfId="14898"/>
    <cellStyle name="Output 2 2 3 5 2" xfId="25492"/>
    <cellStyle name="Output 2 2 3 6" xfId="19696"/>
    <cellStyle name="Output 2 2 4" xfId="3638"/>
    <cellStyle name="Output 2 2 4 2" xfId="10393"/>
    <cellStyle name="Output 2 2 4 2 2" xfId="16826"/>
    <cellStyle name="Output 2 2 4 2 2 2" xfId="26832"/>
    <cellStyle name="Output 2 2 4 2 3" xfId="23284"/>
    <cellStyle name="Output 2 2 4 3" xfId="12323"/>
    <cellStyle name="Output 2 2 4 3 2" xfId="18646"/>
    <cellStyle name="Output 2 2 4 3 2 2" xfId="27842"/>
    <cellStyle name="Output 2 2 4 3 3" xfId="24254"/>
    <cellStyle name="Output 2 2 4 4" xfId="8214"/>
    <cellStyle name="Output 2 2 4 4 2" xfId="22211"/>
    <cellStyle name="Output 2 2 4 5" xfId="15370"/>
    <cellStyle name="Output 2 2 4 5 2" xfId="25762"/>
    <cellStyle name="Output 2 2 4 6" xfId="19960"/>
    <cellStyle name="Output 2 2 5" xfId="4110"/>
    <cellStyle name="Output 2 2 5 2" xfId="20205"/>
    <cellStyle name="Output 2 2 6" xfId="19251"/>
    <cellStyle name="Output 2 2 7" xfId="28378"/>
    <cellStyle name="Output 2 3" xfId="2103"/>
    <cellStyle name="Output 2 3 2" xfId="2956"/>
    <cellStyle name="Output 2 3 2 2" xfId="7543"/>
    <cellStyle name="Output 2 3 2 2 2" xfId="14708"/>
    <cellStyle name="Output 2 3 2 2 2 2" xfId="25387"/>
    <cellStyle name="Output 2 3 2 2 3" xfId="21652"/>
    <cellStyle name="Output 2 3 2 3" xfId="9722"/>
    <cellStyle name="Output 2 3 2 3 2" xfId="16358"/>
    <cellStyle name="Output 2 3 2 3 2 2" xfId="26452"/>
    <cellStyle name="Output 2 3 2 3 3" xfId="22911"/>
    <cellStyle name="Output 2 3 2 4" xfId="11662"/>
    <cellStyle name="Output 2 3 2 4 2" xfId="17988"/>
    <cellStyle name="Output 2 3 2 4 2 2" xfId="27467"/>
    <cellStyle name="Output 2 3 2 4 3" xfId="23886"/>
    <cellStyle name="Output 2 3 2 5" xfId="5183"/>
    <cellStyle name="Output 2 3 2 5 2" xfId="20710"/>
    <cellStyle name="Output 2 3 2 6" xfId="12755"/>
    <cellStyle name="Output 2 3 2 6 2" xfId="24521"/>
    <cellStyle name="Output 2 3 2 7" xfId="19592"/>
    <cellStyle name="Output 2 3 3" xfId="3478"/>
    <cellStyle name="Output 2 3 3 2" xfId="10233"/>
    <cellStyle name="Output 2 3 3 2 2" xfId="16715"/>
    <cellStyle name="Output 2 3 3 2 2 2" xfId="26733"/>
    <cellStyle name="Output 2 3 3 2 3" xfId="23185"/>
    <cellStyle name="Output 2 3 3 3" xfId="12163"/>
    <cellStyle name="Output 2 3 3 3 2" xfId="18486"/>
    <cellStyle name="Output 2 3 3 3 2 2" xfId="27743"/>
    <cellStyle name="Output 2 3 3 3 3" xfId="24155"/>
    <cellStyle name="Output 2 3 3 4" xfId="8054"/>
    <cellStyle name="Output 2 3 3 4 2" xfId="22051"/>
    <cellStyle name="Output 2 3 3 5" xfId="15210"/>
    <cellStyle name="Output 2 3 3 5 2" xfId="25663"/>
    <cellStyle name="Output 2 3 3 6" xfId="19861"/>
    <cellStyle name="Output 2 3 4" xfId="6703"/>
    <cellStyle name="Output 2 3 4 2" xfId="13879"/>
    <cellStyle name="Output 2 3 4 2 2" xfId="24971"/>
    <cellStyle name="Output 2 3 4 3" xfId="21216"/>
    <cellStyle name="Output 2 3 5" xfId="8886"/>
    <cellStyle name="Output 2 3 5 2" xfId="15823"/>
    <cellStyle name="Output 2 3 5 2 2" xfId="26031"/>
    <cellStyle name="Output 2 3 5 3" xfId="22518"/>
    <cellStyle name="Output 2 3 6" xfId="10987"/>
    <cellStyle name="Output 2 3 6 2" xfId="17317"/>
    <cellStyle name="Output 2 3 6 2 2" xfId="27054"/>
    <cellStyle name="Output 2 3 6 3" xfId="23501"/>
    <cellStyle name="Output 2 3 7" xfId="4520"/>
    <cellStyle name="Output 2 3 7 2" xfId="20530"/>
    <cellStyle name="Output 2 3 8" xfId="4643"/>
    <cellStyle name="Output 2 3 8 2" xfId="20608"/>
    <cellStyle name="Output 2 4" xfId="2699"/>
    <cellStyle name="Output 2 4 2" xfId="9480"/>
    <cellStyle name="Output 2 4 2 2" xfId="16131"/>
    <cellStyle name="Output 2 4 2 2 2" xfId="26264"/>
    <cellStyle name="Output 2 4 2 3" xfId="22740"/>
    <cellStyle name="Output 2 4 3" xfId="11440"/>
    <cellStyle name="Output 2 4 3 2" xfId="17768"/>
    <cellStyle name="Output 2 4 3 2 2" xfId="27283"/>
    <cellStyle name="Output 2 4 3 3" xfId="23719"/>
    <cellStyle name="Output 2 4 4" xfId="7299"/>
    <cellStyle name="Output 2 4 4 2" xfId="21458"/>
    <cellStyle name="Output 2 4 5" xfId="14472"/>
    <cellStyle name="Output 2 4 5 2" xfId="25202"/>
    <cellStyle name="Output 2 4 6" xfId="19424"/>
    <cellStyle name="Output 2 5" xfId="28136"/>
    <cellStyle name="Output 3" xfId="1617"/>
    <cellStyle name="Output 3 2" xfId="1971"/>
    <cellStyle name="Output 3 2 2" xfId="3279"/>
    <cellStyle name="Output 3 2 2 2" xfId="10034"/>
    <cellStyle name="Output 3 2 2 2 2" xfId="16580"/>
    <cellStyle name="Output 3 2 2 2 2 2" xfId="26620"/>
    <cellStyle name="Output 3 2 2 2 3" xfId="23078"/>
    <cellStyle name="Output 3 2 2 3" xfId="11964"/>
    <cellStyle name="Output 3 2 2 3 2" xfId="18289"/>
    <cellStyle name="Output 3 2 2 3 2 2" xfId="27632"/>
    <cellStyle name="Output 3 2 2 3 3" xfId="24050"/>
    <cellStyle name="Output 3 2 2 4" xfId="7855"/>
    <cellStyle name="Output 3 2 2 4 2" xfId="21859"/>
    <cellStyle name="Output 3 2 2 5" xfId="15013"/>
    <cellStyle name="Output 3 2 2 5 2" xfId="25552"/>
    <cellStyle name="Output 3 2 2 6" xfId="19756"/>
    <cellStyle name="Output 3 2 3" xfId="3752"/>
    <cellStyle name="Output 3 2 3 2" xfId="10507"/>
    <cellStyle name="Output 3 2 3 2 2" xfId="16903"/>
    <cellStyle name="Output 3 2 3 2 2 2" xfId="26892"/>
    <cellStyle name="Output 3 2 3 2 3" xfId="23344"/>
    <cellStyle name="Output 3 2 3 3" xfId="12437"/>
    <cellStyle name="Output 3 2 3 3 2" xfId="18760"/>
    <cellStyle name="Output 3 2 3 3 2 2" xfId="27902"/>
    <cellStyle name="Output 3 2 3 3 3" xfId="24314"/>
    <cellStyle name="Output 3 2 3 4" xfId="8306"/>
    <cellStyle name="Output 3 2 3 4 2" xfId="22300"/>
    <cellStyle name="Output 3 2 3 5" xfId="15484"/>
    <cellStyle name="Output 3 2 3 5 2" xfId="25822"/>
    <cellStyle name="Output 3 2 3 6" xfId="20020"/>
    <cellStyle name="Output 3 2 4" xfId="6571"/>
    <cellStyle name="Output 3 2 4 2" xfId="13749"/>
    <cellStyle name="Output 3 2 4 2 2" xfId="24906"/>
    <cellStyle name="Output 3 2 4 3" xfId="21156"/>
    <cellStyle name="Output 3 2 5" xfId="8754"/>
    <cellStyle name="Output 3 2 5 2" xfId="15736"/>
    <cellStyle name="Output 3 2 5 2 2" xfId="25964"/>
    <cellStyle name="Output 3 2 5 3" xfId="22456"/>
    <cellStyle name="Output 3 2 6" xfId="10868"/>
    <cellStyle name="Output 3 2 6 2" xfId="17200"/>
    <cellStyle name="Output 3 2 6 2 2" xfId="26990"/>
    <cellStyle name="Output 3 2 6 3" xfId="23442"/>
    <cellStyle name="Output 3 2 7" xfId="12668"/>
    <cellStyle name="Output 3 2 7 2" xfId="24454"/>
    <cellStyle name="Output 3 2 8" xfId="19273"/>
    <cellStyle name="Output 3 3" xfId="2725"/>
    <cellStyle name="Output 3 3 2" xfId="9499"/>
    <cellStyle name="Output 3 3 2 2" xfId="16150"/>
    <cellStyle name="Output 3 3 2 2 2" xfId="26276"/>
    <cellStyle name="Output 3 3 2 3" xfId="22751"/>
    <cellStyle name="Output 3 3 3" xfId="11454"/>
    <cellStyle name="Output 3 3 3 2" xfId="17781"/>
    <cellStyle name="Output 3 3 3 2 2" xfId="27292"/>
    <cellStyle name="Output 3 3 3 3" xfId="23727"/>
    <cellStyle name="Output 3 3 4" xfId="7317"/>
    <cellStyle name="Output 3 3 4 2" xfId="21470"/>
    <cellStyle name="Output 3 3 5" xfId="14485"/>
    <cellStyle name="Output 3 3 5 2" xfId="25211"/>
    <cellStyle name="Output 3 3 6" xfId="19432"/>
    <cellStyle name="Output 3 4" xfId="2557"/>
    <cellStyle name="Output 3 4 2" xfId="9339"/>
    <cellStyle name="Output 3 4 2 2" xfId="15991"/>
    <cellStyle name="Output 3 4 2 2 2" xfId="26145"/>
    <cellStyle name="Output 3 4 2 3" xfId="22626"/>
    <cellStyle name="Output 3 4 3" xfId="11299"/>
    <cellStyle name="Output 3 4 3 2" xfId="17628"/>
    <cellStyle name="Output 3 4 3 2 2" xfId="27165"/>
    <cellStyle name="Output 3 4 3 3" xfId="23606"/>
    <cellStyle name="Output 3 4 4" xfId="7157"/>
    <cellStyle name="Output 3 4 4 2" xfId="21324"/>
    <cellStyle name="Output 3 4 5" xfId="14331"/>
    <cellStyle name="Output 3 4 5 2" xfId="25084"/>
    <cellStyle name="Output 3 4 6" xfId="19310"/>
    <cellStyle name="Output 3 5" xfId="4723"/>
    <cellStyle name="Output 3 5 2" xfId="20617"/>
    <cellStyle name="Output 3 6" xfId="19176"/>
    <cellStyle name="Output 3 7" xfId="28285"/>
    <cellStyle name="Output 4" xfId="2097"/>
    <cellStyle name="Output 4 2" xfId="5177"/>
    <cellStyle name="Output 4 2 2" xfId="12750"/>
    <cellStyle name="Output 4 2 2 2" xfId="24518"/>
    <cellStyle name="Output 4 2 3" xfId="20706"/>
    <cellStyle name="Output 4 3" xfId="6697"/>
    <cellStyle name="Output 4 3 2" xfId="13873"/>
    <cellStyle name="Output 4 3 2 2" xfId="24968"/>
    <cellStyle name="Output 4 3 3" xfId="21213"/>
    <cellStyle name="Output 4 4" xfId="8880"/>
    <cellStyle name="Output 4 4 2" xfId="15818"/>
    <cellStyle name="Output 4 4 2 2" xfId="26028"/>
    <cellStyle name="Output 4 4 3" xfId="22515"/>
    <cellStyle name="Output 4 5" xfId="10982"/>
    <cellStyle name="Output 4 5 2" xfId="17312"/>
    <cellStyle name="Output 4 5 2 2" xfId="27051"/>
    <cellStyle name="Output 4 5 3" xfId="23498"/>
    <cellStyle name="Output 4 6" xfId="4436"/>
    <cellStyle name="Output 4 6 2" xfId="20472"/>
    <cellStyle name="Output 4 7" xfId="4566"/>
    <cellStyle name="Output 4 7 2" xfId="20567"/>
    <cellStyle name="Output 5" xfId="2562"/>
    <cellStyle name="Output 5 2" xfId="9344"/>
    <cellStyle name="Output 5 2 2" xfId="15995"/>
    <cellStyle name="Output 5 2 2 2" xfId="26147"/>
    <cellStyle name="Output 5 2 3" xfId="22628"/>
    <cellStyle name="Output 5 3" xfId="11304"/>
    <cellStyle name="Output 5 3 2" xfId="17632"/>
    <cellStyle name="Output 5 3 2 2" xfId="27166"/>
    <cellStyle name="Output 5 3 3" xfId="23607"/>
    <cellStyle name="Output 5 4" xfId="7162"/>
    <cellStyle name="Output 5 4 2" xfId="21327"/>
    <cellStyle name="Output 5 5" xfId="14335"/>
    <cellStyle name="Output 5 5 2" xfId="25085"/>
    <cellStyle name="Output 5 6" xfId="19311"/>
    <cellStyle name="Output 6" xfId="18938"/>
    <cellStyle name="Output 7" xfId="28031"/>
    <cellStyle name="paint" xfId="217"/>
    <cellStyle name="Percent (0)" xfId="218"/>
    <cellStyle name="Percent (0) 2" xfId="219"/>
    <cellStyle name="Percent (0) 2 2" xfId="479"/>
    <cellStyle name="Percent (0) 2 3" xfId="1051"/>
    <cellStyle name="Percent (0) 2 4" xfId="1036"/>
    <cellStyle name="Percent (0) 3" xfId="478"/>
    <cellStyle name="Percent [0]" xfId="220"/>
    <cellStyle name="Percent [0] 2" xfId="221"/>
    <cellStyle name="Percent [0] 2 2" xfId="790"/>
    <cellStyle name="Percent [0] 2 2 2" xfId="1449"/>
    <cellStyle name="Percent [0] 2 2 3" xfId="1047"/>
    <cellStyle name="Percent [0] 2 3" xfId="1050"/>
    <cellStyle name="Percent [0] 2 4" xfId="1038"/>
    <cellStyle name="Percent [0] 3" xfId="222"/>
    <cellStyle name="Percent [0] 3 2" xfId="791"/>
    <cellStyle name="Percent [00]" xfId="223"/>
    <cellStyle name="Percent [2]" xfId="224"/>
    <cellStyle name="Percent [2] 2" xfId="225"/>
    <cellStyle name="Percent [2] 2 2" xfId="481"/>
    <cellStyle name="Percent [2] 2 3" xfId="1048"/>
    <cellStyle name="Percent [2] 2 4" xfId="1039"/>
    <cellStyle name="Percent [2] 3" xfId="480"/>
    <cellStyle name="Percent_#6 Temps &amp; Contractors" xfId="226"/>
    <cellStyle name="piw#" xfId="227"/>
    <cellStyle name="piw%" xfId="228"/>
    <cellStyle name="PrePop Currency (0)" xfId="229"/>
    <cellStyle name="PrePop Currency (2)" xfId="230"/>
    <cellStyle name="PrePop Units (0)" xfId="231"/>
    <cellStyle name="PrePop Units (1)" xfId="232"/>
    <cellStyle name="PrePop Units (1) 2" xfId="233"/>
    <cellStyle name="PrePop Units (1) 2 2" xfId="792"/>
    <cellStyle name="PrePop Units (1) 2 2 2" xfId="1451"/>
    <cellStyle name="PrePop Units (1) 2 2 3" xfId="1052"/>
    <cellStyle name="PrePop Units (1) 2 3" xfId="1044"/>
    <cellStyle name="PrePop Units (1) 2 4" xfId="1043"/>
    <cellStyle name="PrePop Units (1) 3" xfId="234"/>
    <cellStyle name="PrePop Units (1) 3 2" xfId="793"/>
    <cellStyle name="PrePop Units (2)" xfId="235"/>
    <cellStyle name="Price_Body" xfId="236"/>
    <cellStyle name="Rubles" xfId="237"/>
    <cellStyle name="SAPBEXaggData" xfId="12"/>
    <cellStyle name="SAPBEXaggData 2" xfId="1516"/>
    <cellStyle name="SAPBEXaggData 2 2" xfId="878"/>
    <cellStyle name="SAPBEXaggData 2 2 2" xfId="3202"/>
    <cellStyle name="SAPBEXaggData 2 2 2 2" xfId="9957"/>
    <cellStyle name="SAPBEXaggData 2 2 2 2 2" xfId="16510"/>
    <cellStyle name="SAPBEXaggData 2 2 2 2 2 2" xfId="26565"/>
    <cellStyle name="SAPBEXaggData 2 2 2 2 3" xfId="23023"/>
    <cellStyle name="SAPBEXaggData 2 2 2 3" xfId="11887"/>
    <cellStyle name="SAPBEXaggData 2 2 2 3 2" xfId="18212"/>
    <cellStyle name="SAPBEXaggData 2 2 2 3 2 2" xfId="27577"/>
    <cellStyle name="SAPBEXaggData 2 2 2 3 3" xfId="23995"/>
    <cellStyle name="SAPBEXaggData 2 2 2 4" xfId="7778"/>
    <cellStyle name="SAPBEXaggData 2 2 2 4 2" xfId="21782"/>
    <cellStyle name="SAPBEXaggData 2 2 2 5" xfId="14936"/>
    <cellStyle name="SAPBEXaggData 2 2 2 5 2" xfId="25497"/>
    <cellStyle name="SAPBEXaggData 2 2 2 6" xfId="19701"/>
    <cellStyle name="SAPBEXaggData 2 2 3" xfId="3675"/>
    <cellStyle name="SAPBEXaggData 2 2 3 2" xfId="10430"/>
    <cellStyle name="SAPBEXaggData 2 2 3 2 2" xfId="16833"/>
    <cellStyle name="SAPBEXaggData 2 2 3 2 2 2" xfId="26837"/>
    <cellStyle name="SAPBEXaggData 2 2 3 2 3" xfId="23289"/>
    <cellStyle name="SAPBEXaggData 2 2 3 3" xfId="12360"/>
    <cellStyle name="SAPBEXaggData 2 2 3 3 2" xfId="18683"/>
    <cellStyle name="SAPBEXaggData 2 2 3 3 2 2" xfId="27847"/>
    <cellStyle name="SAPBEXaggData 2 2 3 3 3" xfId="24259"/>
    <cellStyle name="SAPBEXaggData 2 2 3 4" xfId="8247"/>
    <cellStyle name="SAPBEXaggData 2 2 3 4 2" xfId="22243"/>
    <cellStyle name="SAPBEXaggData 2 2 3 5" xfId="15407"/>
    <cellStyle name="SAPBEXaggData 2 2 3 5 2" xfId="25767"/>
    <cellStyle name="SAPBEXaggData 2 2 3 6" xfId="19965"/>
    <cellStyle name="SAPBEXaggData 2 2 4" xfId="5923"/>
    <cellStyle name="SAPBEXaggData 2 2 4 2" xfId="13184"/>
    <cellStyle name="SAPBEXaggData 2 2 4 2 2" xfId="24753"/>
    <cellStyle name="SAPBEXaggData 2 2 4 3" xfId="21004"/>
    <cellStyle name="SAPBEXaggData 2 2 5" xfId="5651"/>
    <cellStyle name="SAPBEXaggData 2 2 5 2" xfId="12987"/>
    <cellStyle name="SAPBEXaggData 2 2 5 2 2" xfId="24652"/>
    <cellStyle name="SAPBEXaggData 2 2 5 3" xfId="20904"/>
    <cellStyle name="SAPBEXaggData 2 2 6" xfId="5565"/>
    <cellStyle name="SAPBEXaggData 2 2 6 2" xfId="12917"/>
    <cellStyle name="SAPBEXaggData 2 2 6 2 2" xfId="24624"/>
    <cellStyle name="SAPBEXaggData 2 2 6 3" xfId="20875"/>
    <cellStyle name="SAPBEXaggData 2 2 7" xfId="4186"/>
    <cellStyle name="SAPBEXaggData 2 2 7 2" xfId="20253"/>
    <cellStyle name="SAPBEXaggData 2 2 8" xfId="19035"/>
    <cellStyle name="SAPBEXaggData 2 3" xfId="2726"/>
    <cellStyle name="SAPBEXaggData 2 3 2" xfId="9500"/>
    <cellStyle name="SAPBEXaggData 2 3 2 2" xfId="16151"/>
    <cellStyle name="SAPBEXaggData 2 3 2 2 2" xfId="26277"/>
    <cellStyle name="SAPBEXaggData 2 3 2 3" xfId="22752"/>
    <cellStyle name="SAPBEXaggData 2 3 3" xfId="11455"/>
    <cellStyle name="SAPBEXaggData 2 3 3 2" xfId="17782"/>
    <cellStyle name="SAPBEXaggData 2 3 3 2 2" xfId="27293"/>
    <cellStyle name="SAPBEXaggData 2 3 3 3" xfId="23728"/>
    <cellStyle name="SAPBEXaggData 2 3 4" xfId="7318"/>
    <cellStyle name="SAPBEXaggData 2 3 4 2" xfId="21471"/>
    <cellStyle name="SAPBEXaggData 2 3 5" xfId="14486"/>
    <cellStyle name="SAPBEXaggData 2 3 5 2" xfId="25212"/>
    <cellStyle name="SAPBEXaggData 2 3 6" xfId="19433"/>
    <cellStyle name="SAPBEXaggData 2 4" xfId="2883"/>
    <cellStyle name="SAPBEXaggData 2 4 2" xfId="9650"/>
    <cellStyle name="SAPBEXaggData 2 4 2 2" xfId="16296"/>
    <cellStyle name="SAPBEXaggData 2 4 2 2 2" xfId="26404"/>
    <cellStyle name="SAPBEXaggData 2 4 2 3" xfId="22870"/>
    <cellStyle name="SAPBEXaggData 2 4 3" xfId="11600"/>
    <cellStyle name="SAPBEXaggData 2 4 3 2" xfId="17927"/>
    <cellStyle name="SAPBEXaggData 2 4 3 2 2" xfId="27420"/>
    <cellStyle name="SAPBEXaggData 2 4 3 3" xfId="23846"/>
    <cellStyle name="SAPBEXaggData 2 4 4" xfId="7470"/>
    <cellStyle name="SAPBEXaggData 2 4 4 2" xfId="21602"/>
    <cellStyle name="SAPBEXaggData 2 4 5" xfId="14637"/>
    <cellStyle name="SAPBEXaggData 2 4 5 2" xfId="25340"/>
    <cellStyle name="SAPBEXaggData 2 4 6" xfId="19552"/>
    <cellStyle name="SAPBEXaggData 2 5" xfId="4257"/>
    <cellStyle name="SAPBEXaggData 2 5 2" xfId="20308"/>
    <cellStyle name="SAPBEXaggData 2 6" xfId="19120"/>
    <cellStyle name="SAPBEXaggData 2 7" xfId="28215"/>
    <cellStyle name="SAPBEXaggData 3" xfId="2125"/>
    <cellStyle name="SAPBEXaggData 3 2" xfId="5203"/>
    <cellStyle name="SAPBEXaggData 3 2 2" xfId="12772"/>
    <cellStyle name="SAPBEXaggData 3 2 2 2" xfId="24537"/>
    <cellStyle name="SAPBEXaggData 3 2 3" xfId="20727"/>
    <cellStyle name="SAPBEXaggData 3 3" xfId="6725"/>
    <cellStyle name="SAPBEXaggData 3 3 2" xfId="13901"/>
    <cellStyle name="SAPBEXaggData 3 3 2 2" xfId="24987"/>
    <cellStyle name="SAPBEXaggData 3 3 3" xfId="21232"/>
    <cellStyle name="SAPBEXaggData 3 4" xfId="8908"/>
    <cellStyle name="SAPBEXaggData 3 4 2" xfId="15840"/>
    <cellStyle name="SAPBEXaggData 3 4 2 2" xfId="26047"/>
    <cellStyle name="SAPBEXaggData 3 4 3" xfId="22534"/>
    <cellStyle name="SAPBEXaggData 3 5" xfId="11006"/>
    <cellStyle name="SAPBEXaggData 3 5 2" xfId="17336"/>
    <cellStyle name="SAPBEXaggData 3 5 2 2" xfId="27070"/>
    <cellStyle name="SAPBEXaggData 3 5 3" xfId="23517"/>
    <cellStyle name="SAPBEXaggData 3 6" xfId="4284"/>
    <cellStyle name="SAPBEXaggData 3 6 2" xfId="20328"/>
    <cellStyle name="SAPBEXaggData 3 7" xfId="4007"/>
    <cellStyle name="SAPBEXaggData 3 7 2" xfId="20159"/>
    <cellStyle name="SAPBEXaggData 4" xfId="2534"/>
    <cellStyle name="SAPBEXaggData 4 2" xfId="9316"/>
    <cellStyle name="SAPBEXaggData 4 2 2" xfId="15968"/>
    <cellStyle name="SAPBEXaggData 4 2 2 2" xfId="26123"/>
    <cellStyle name="SAPBEXaggData 4 2 3" xfId="22606"/>
    <cellStyle name="SAPBEXaggData 4 3" xfId="11276"/>
    <cellStyle name="SAPBEXaggData 4 3 2" xfId="17605"/>
    <cellStyle name="SAPBEXaggData 4 3 2 2" xfId="27143"/>
    <cellStyle name="SAPBEXaggData 4 3 3" xfId="23586"/>
    <cellStyle name="SAPBEXaggData 4 4" xfId="7134"/>
    <cellStyle name="SAPBEXaggData 4 4 2" xfId="21303"/>
    <cellStyle name="SAPBEXaggData 4 5" xfId="14308"/>
    <cellStyle name="SAPBEXaggData 4 5 2" xfId="25062"/>
    <cellStyle name="SAPBEXaggData 4 6" xfId="19290"/>
    <cellStyle name="SAPBEXaggData 5" xfId="18927"/>
    <cellStyle name="SAPBEXaggData 6" xfId="28024"/>
    <cellStyle name="SAPBEXaggDataEmph" xfId="238"/>
    <cellStyle name="SAPBEXaggDataEmph 2" xfId="1517"/>
    <cellStyle name="SAPBEXaggDataEmph 2 2" xfId="924"/>
    <cellStyle name="SAPBEXaggDataEmph 2 2 2" xfId="3203"/>
    <cellStyle name="SAPBEXaggDataEmph 2 2 2 2" xfId="9958"/>
    <cellStyle name="SAPBEXaggDataEmph 2 2 2 2 2" xfId="16511"/>
    <cellStyle name="SAPBEXaggDataEmph 2 2 2 2 2 2" xfId="26566"/>
    <cellStyle name="SAPBEXaggDataEmph 2 2 2 2 3" xfId="23024"/>
    <cellStyle name="SAPBEXaggDataEmph 2 2 2 3" xfId="11888"/>
    <cellStyle name="SAPBEXaggDataEmph 2 2 2 3 2" xfId="18213"/>
    <cellStyle name="SAPBEXaggDataEmph 2 2 2 3 2 2" xfId="27578"/>
    <cellStyle name="SAPBEXaggDataEmph 2 2 2 3 3" xfId="23996"/>
    <cellStyle name="SAPBEXaggDataEmph 2 2 2 4" xfId="7779"/>
    <cellStyle name="SAPBEXaggDataEmph 2 2 2 4 2" xfId="21783"/>
    <cellStyle name="SAPBEXaggDataEmph 2 2 2 5" xfId="14937"/>
    <cellStyle name="SAPBEXaggDataEmph 2 2 2 5 2" xfId="25498"/>
    <cellStyle name="SAPBEXaggDataEmph 2 2 2 6" xfId="19702"/>
    <cellStyle name="SAPBEXaggDataEmph 2 2 3" xfId="3676"/>
    <cellStyle name="SAPBEXaggDataEmph 2 2 3 2" xfId="10431"/>
    <cellStyle name="SAPBEXaggDataEmph 2 2 3 2 2" xfId="16834"/>
    <cellStyle name="SAPBEXaggDataEmph 2 2 3 2 2 2" xfId="26838"/>
    <cellStyle name="SAPBEXaggDataEmph 2 2 3 2 3" xfId="23290"/>
    <cellStyle name="SAPBEXaggDataEmph 2 2 3 3" xfId="12361"/>
    <cellStyle name="SAPBEXaggDataEmph 2 2 3 3 2" xfId="18684"/>
    <cellStyle name="SAPBEXaggDataEmph 2 2 3 3 2 2" xfId="27848"/>
    <cellStyle name="SAPBEXaggDataEmph 2 2 3 3 3" xfId="24260"/>
    <cellStyle name="SAPBEXaggDataEmph 2 2 3 4" xfId="8248"/>
    <cellStyle name="SAPBEXaggDataEmph 2 2 3 4 2" xfId="22244"/>
    <cellStyle name="SAPBEXaggDataEmph 2 2 3 5" xfId="15408"/>
    <cellStyle name="SAPBEXaggDataEmph 2 2 3 5 2" xfId="25768"/>
    <cellStyle name="SAPBEXaggDataEmph 2 2 3 6" xfId="19966"/>
    <cellStyle name="SAPBEXaggDataEmph 2 2 4" xfId="5967"/>
    <cellStyle name="SAPBEXaggDataEmph 2 2 4 2" xfId="13228"/>
    <cellStyle name="SAPBEXaggDataEmph 2 2 4 2 2" xfId="24770"/>
    <cellStyle name="SAPBEXaggDataEmph 2 2 4 3" xfId="21021"/>
    <cellStyle name="SAPBEXaggDataEmph 2 2 5" xfId="5845"/>
    <cellStyle name="SAPBEXaggDataEmph 2 2 5 2" xfId="13110"/>
    <cellStyle name="SAPBEXaggDataEmph 2 2 5 2 2" xfId="24709"/>
    <cellStyle name="SAPBEXaggDataEmph 2 2 5 3" xfId="20960"/>
    <cellStyle name="SAPBEXaggDataEmph 2 2 6" xfId="6323"/>
    <cellStyle name="SAPBEXaggDataEmph 2 2 6 2" xfId="13542"/>
    <cellStyle name="SAPBEXaggDataEmph 2 2 6 2 2" xfId="24877"/>
    <cellStyle name="SAPBEXaggDataEmph 2 2 6 3" xfId="21127"/>
    <cellStyle name="SAPBEXaggDataEmph 2 2 7" xfId="4183"/>
    <cellStyle name="SAPBEXaggDataEmph 2 2 7 2" xfId="20250"/>
    <cellStyle name="SAPBEXaggDataEmph 2 2 8" xfId="19052"/>
    <cellStyle name="SAPBEXaggDataEmph 2 3" xfId="2727"/>
    <cellStyle name="SAPBEXaggDataEmph 2 3 2" xfId="9501"/>
    <cellStyle name="SAPBEXaggDataEmph 2 3 2 2" xfId="16152"/>
    <cellStyle name="SAPBEXaggDataEmph 2 3 2 2 2" xfId="26278"/>
    <cellStyle name="SAPBEXaggDataEmph 2 3 2 3" xfId="22753"/>
    <cellStyle name="SAPBEXaggDataEmph 2 3 3" xfId="11456"/>
    <cellStyle name="SAPBEXaggDataEmph 2 3 3 2" xfId="17783"/>
    <cellStyle name="SAPBEXaggDataEmph 2 3 3 2 2" xfId="27294"/>
    <cellStyle name="SAPBEXaggDataEmph 2 3 3 3" xfId="23729"/>
    <cellStyle name="SAPBEXaggDataEmph 2 3 4" xfId="7319"/>
    <cellStyle name="SAPBEXaggDataEmph 2 3 4 2" xfId="21472"/>
    <cellStyle name="SAPBEXaggDataEmph 2 3 5" xfId="14487"/>
    <cellStyle name="SAPBEXaggDataEmph 2 3 5 2" xfId="25213"/>
    <cellStyle name="SAPBEXaggDataEmph 2 3 6" xfId="19434"/>
    <cellStyle name="SAPBEXaggDataEmph 2 4" xfId="2859"/>
    <cellStyle name="SAPBEXaggDataEmph 2 4 2" xfId="9626"/>
    <cellStyle name="SAPBEXaggDataEmph 2 4 2 2" xfId="16274"/>
    <cellStyle name="SAPBEXaggDataEmph 2 4 2 2 2" xfId="26387"/>
    <cellStyle name="SAPBEXaggDataEmph 2 4 2 3" xfId="22855"/>
    <cellStyle name="SAPBEXaggDataEmph 2 4 3" xfId="11578"/>
    <cellStyle name="SAPBEXaggDataEmph 2 4 3 2" xfId="17905"/>
    <cellStyle name="SAPBEXaggDataEmph 2 4 3 2 2" xfId="27403"/>
    <cellStyle name="SAPBEXaggDataEmph 2 4 3 3" xfId="23831"/>
    <cellStyle name="SAPBEXaggDataEmph 2 4 4" xfId="7446"/>
    <cellStyle name="SAPBEXaggDataEmph 2 4 4 2" xfId="21583"/>
    <cellStyle name="SAPBEXaggDataEmph 2 4 5" xfId="14613"/>
    <cellStyle name="SAPBEXaggDataEmph 2 4 5 2" xfId="25323"/>
    <cellStyle name="SAPBEXaggDataEmph 2 4 6" xfId="19537"/>
    <cellStyle name="SAPBEXaggDataEmph 2 5" xfId="4155"/>
    <cellStyle name="SAPBEXaggDataEmph 2 5 2" xfId="20230"/>
    <cellStyle name="SAPBEXaggDataEmph 2 6" xfId="19121"/>
    <cellStyle name="SAPBEXaggDataEmph 2 7" xfId="28216"/>
    <cellStyle name="SAPBEXaggDataEmph 3" xfId="2321"/>
    <cellStyle name="SAPBEXaggDataEmph 3 2" xfId="5355"/>
    <cellStyle name="SAPBEXaggDataEmph 3 2 2" xfId="12862"/>
    <cellStyle name="SAPBEXaggDataEmph 3 2 2 2" xfId="24599"/>
    <cellStyle name="SAPBEXaggDataEmph 3 2 3" xfId="20818"/>
    <cellStyle name="SAPBEXaggDataEmph 3 3" xfId="6921"/>
    <cellStyle name="SAPBEXaggDataEmph 3 3 2" xfId="14095"/>
    <cellStyle name="SAPBEXaggDataEmph 3 3 2 2" xfId="25048"/>
    <cellStyle name="SAPBEXaggDataEmph 3 3 3" xfId="21290"/>
    <cellStyle name="SAPBEXaggDataEmph 3 4" xfId="9104"/>
    <cellStyle name="SAPBEXaggDataEmph 3 4 2" xfId="15931"/>
    <cellStyle name="SAPBEXaggDataEmph 3 4 2 2" xfId="26110"/>
    <cellStyle name="SAPBEXaggDataEmph 3 4 3" xfId="22594"/>
    <cellStyle name="SAPBEXaggDataEmph 3 5" xfId="11125"/>
    <cellStyle name="SAPBEXaggDataEmph 3 5 2" xfId="17454"/>
    <cellStyle name="SAPBEXaggDataEmph 3 5 2 2" xfId="27130"/>
    <cellStyle name="SAPBEXaggDataEmph 3 5 3" xfId="23574"/>
    <cellStyle name="SAPBEXaggDataEmph 3 6" xfId="4285"/>
    <cellStyle name="SAPBEXaggDataEmph 3 6 2" xfId="20329"/>
    <cellStyle name="SAPBEXaggDataEmph 3 7" xfId="4006"/>
    <cellStyle name="SAPBEXaggDataEmph 3 7 2" xfId="20158"/>
    <cellStyle name="SAPBEXaggDataEmph 4" xfId="2563"/>
    <cellStyle name="SAPBEXaggDataEmph 4 2" xfId="9345"/>
    <cellStyle name="SAPBEXaggDataEmph 4 2 2" xfId="15996"/>
    <cellStyle name="SAPBEXaggDataEmph 4 2 2 2" xfId="26148"/>
    <cellStyle name="SAPBEXaggDataEmph 4 2 3" xfId="22629"/>
    <cellStyle name="SAPBEXaggDataEmph 4 3" xfId="11305"/>
    <cellStyle name="SAPBEXaggDataEmph 4 3 2" xfId="17633"/>
    <cellStyle name="SAPBEXaggDataEmph 4 3 2 2" xfId="27167"/>
    <cellStyle name="SAPBEXaggDataEmph 4 3 3" xfId="23608"/>
    <cellStyle name="SAPBEXaggDataEmph 4 4" xfId="7163"/>
    <cellStyle name="SAPBEXaggDataEmph 4 4 2" xfId="21328"/>
    <cellStyle name="SAPBEXaggDataEmph 4 5" xfId="14336"/>
    <cellStyle name="SAPBEXaggDataEmph 4 5 2" xfId="25086"/>
    <cellStyle name="SAPBEXaggDataEmph 4 6" xfId="19312"/>
    <cellStyle name="SAPBEXaggDataEmph 5" xfId="18939"/>
    <cellStyle name="SAPBEXaggDataEmph 6" xfId="28032"/>
    <cellStyle name="SAPBEXaggItem" xfId="239"/>
    <cellStyle name="SAPBEXaggItem 2" xfId="1518"/>
    <cellStyle name="SAPBEXaggItem 2 2" xfId="1300"/>
    <cellStyle name="SAPBEXaggItem 2 2 2" xfId="3204"/>
    <cellStyle name="SAPBEXaggItem 2 2 2 2" xfId="9959"/>
    <cellStyle name="SAPBEXaggItem 2 2 2 2 2" xfId="16512"/>
    <cellStyle name="SAPBEXaggItem 2 2 2 2 2 2" xfId="26567"/>
    <cellStyle name="SAPBEXaggItem 2 2 2 2 3" xfId="23025"/>
    <cellStyle name="SAPBEXaggItem 2 2 2 3" xfId="11889"/>
    <cellStyle name="SAPBEXaggItem 2 2 2 3 2" xfId="18214"/>
    <cellStyle name="SAPBEXaggItem 2 2 2 3 2 2" xfId="27579"/>
    <cellStyle name="SAPBEXaggItem 2 2 2 3 3" xfId="23997"/>
    <cellStyle name="SAPBEXaggItem 2 2 2 4" xfId="7780"/>
    <cellStyle name="SAPBEXaggItem 2 2 2 4 2" xfId="21784"/>
    <cellStyle name="SAPBEXaggItem 2 2 2 5" xfId="14938"/>
    <cellStyle name="SAPBEXaggItem 2 2 2 5 2" xfId="25499"/>
    <cellStyle name="SAPBEXaggItem 2 2 2 6" xfId="19703"/>
    <cellStyle name="SAPBEXaggItem 2 2 3" xfId="3677"/>
    <cellStyle name="SAPBEXaggItem 2 2 3 2" xfId="10432"/>
    <cellStyle name="SAPBEXaggItem 2 2 3 2 2" xfId="16835"/>
    <cellStyle name="SAPBEXaggItem 2 2 3 2 2 2" xfId="26839"/>
    <cellStyle name="SAPBEXaggItem 2 2 3 2 3" xfId="23291"/>
    <cellStyle name="SAPBEXaggItem 2 2 3 3" xfId="12362"/>
    <cellStyle name="SAPBEXaggItem 2 2 3 3 2" xfId="18685"/>
    <cellStyle name="SAPBEXaggItem 2 2 3 3 2 2" xfId="27849"/>
    <cellStyle name="SAPBEXaggItem 2 2 3 3 3" xfId="24261"/>
    <cellStyle name="SAPBEXaggItem 2 2 3 4" xfId="8249"/>
    <cellStyle name="SAPBEXaggItem 2 2 3 4 2" xfId="22245"/>
    <cellStyle name="SAPBEXaggItem 2 2 3 5" xfId="15409"/>
    <cellStyle name="SAPBEXaggItem 2 2 3 5 2" xfId="25769"/>
    <cellStyle name="SAPBEXaggItem 2 2 3 6" xfId="19967"/>
    <cellStyle name="SAPBEXaggItem 2 2 4" xfId="6098"/>
    <cellStyle name="SAPBEXaggItem 2 2 4 2" xfId="13338"/>
    <cellStyle name="SAPBEXaggItem 2 2 4 2 2" xfId="24814"/>
    <cellStyle name="SAPBEXaggItem 2 2 4 3" xfId="21065"/>
    <cellStyle name="SAPBEXaggItem 2 2 5" xfId="5548"/>
    <cellStyle name="SAPBEXaggItem 2 2 5 2" xfId="12907"/>
    <cellStyle name="SAPBEXaggItem 2 2 5 2 2" xfId="24618"/>
    <cellStyle name="SAPBEXaggItem 2 2 5 3" xfId="20869"/>
    <cellStyle name="SAPBEXaggItem 2 2 6" xfId="9912"/>
    <cellStyle name="SAPBEXaggItem 2 2 6 2" xfId="16496"/>
    <cellStyle name="SAPBEXaggItem 2 2 6 2 2" xfId="26559"/>
    <cellStyle name="SAPBEXaggItem 2 2 6 3" xfId="23017"/>
    <cellStyle name="SAPBEXaggItem 2 2 7" xfId="4213"/>
    <cellStyle name="SAPBEXaggItem 2 2 7 2" xfId="20276"/>
    <cellStyle name="SAPBEXaggItem 2 2 8" xfId="19076"/>
    <cellStyle name="SAPBEXaggItem 2 3" xfId="2728"/>
    <cellStyle name="SAPBEXaggItem 2 3 2" xfId="9502"/>
    <cellStyle name="SAPBEXaggItem 2 3 2 2" xfId="16153"/>
    <cellStyle name="SAPBEXaggItem 2 3 2 2 2" xfId="26279"/>
    <cellStyle name="SAPBEXaggItem 2 3 2 3" xfId="22754"/>
    <cellStyle name="SAPBEXaggItem 2 3 3" xfId="11457"/>
    <cellStyle name="SAPBEXaggItem 2 3 3 2" xfId="17784"/>
    <cellStyle name="SAPBEXaggItem 2 3 3 2 2" xfId="27295"/>
    <cellStyle name="SAPBEXaggItem 2 3 3 3" xfId="23730"/>
    <cellStyle name="SAPBEXaggItem 2 3 4" xfId="7320"/>
    <cellStyle name="SAPBEXaggItem 2 3 4 2" xfId="21473"/>
    <cellStyle name="SAPBEXaggItem 2 3 5" xfId="14488"/>
    <cellStyle name="SAPBEXaggItem 2 3 5 2" xfId="25214"/>
    <cellStyle name="SAPBEXaggItem 2 3 6" xfId="19435"/>
    <cellStyle name="SAPBEXaggItem 2 4" xfId="2721"/>
    <cellStyle name="SAPBEXaggItem 2 4 2" xfId="9495"/>
    <cellStyle name="SAPBEXaggItem 2 4 2 2" xfId="16146"/>
    <cellStyle name="SAPBEXaggItem 2 4 2 2 2" xfId="26274"/>
    <cellStyle name="SAPBEXaggItem 2 4 2 3" xfId="22749"/>
    <cellStyle name="SAPBEXaggItem 2 4 3" xfId="11450"/>
    <cellStyle name="SAPBEXaggItem 2 4 3 2" xfId="17778"/>
    <cellStyle name="SAPBEXaggItem 2 4 3 2 2" xfId="27291"/>
    <cellStyle name="SAPBEXaggItem 2 4 3 3" xfId="23726"/>
    <cellStyle name="SAPBEXaggItem 2 4 4" xfId="7313"/>
    <cellStyle name="SAPBEXaggItem 2 4 4 2" xfId="21468"/>
    <cellStyle name="SAPBEXaggItem 2 4 5" xfId="14482"/>
    <cellStyle name="SAPBEXaggItem 2 4 5 2" xfId="25210"/>
    <cellStyle name="SAPBEXaggItem 2 4 6" xfId="19431"/>
    <cellStyle name="SAPBEXaggItem 2 5" xfId="4256"/>
    <cellStyle name="SAPBEXaggItem 2 5 2" xfId="20307"/>
    <cellStyle name="SAPBEXaggItem 2 6" xfId="19122"/>
    <cellStyle name="SAPBEXaggItem 2 7" xfId="28217"/>
    <cellStyle name="SAPBEXaggItem 3" xfId="2229"/>
    <cellStyle name="SAPBEXaggItem 3 2" xfId="5285"/>
    <cellStyle name="SAPBEXaggItem 3 2 2" xfId="12830"/>
    <cellStyle name="SAPBEXaggItem 3 2 2 2" xfId="24574"/>
    <cellStyle name="SAPBEXaggItem 3 2 3" xfId="20782"/>
    <cellStyle name="SAPBEXaggItem 3 3" xfId="6829"/>
    <cellStyle name="SAPBEXaggItem 3 3 2" xfId="14003"/>
    <cellStyle name="SAPBEXaggItem 3 3 2 2" xfId="25023"/>
    <cellStyle name="SAPBEXaggItem 3 3 3" xfId="21265"/>
    <cellStyle name="SAPBEXaggItem 3 4" xfId="9012"/>
    <cellStyle name="SAPBEXaggItem 3 4 2" xfId="15899"/>
    <cellStyle name="SAPBEXaggItem 3 4 2 2" xfId="26085"/>
    <cellStyle name="SAPBEXaggItem 3 4 3" xfId="22569"/>
    <cellStyle name="SAPBEXaggItem 3 5" xfId="11073"/>
    <cellStyle name="SAPBEXaggItem 3 5 2" xfId="17402"/>
    <cellStyle name="SAPBEXaggItem 3 5 2 2" xfId="27105"/>
    <cellStyle name="SAPBEXaggItem 3 5 3" xfId="23549"/>
    <cellStyle name="SAPBEXaggItem 3 6" xfId="4286"/>
    <cellStyle name="SAPBEXaggItem 3 6 2" xfId="20330"/>
    <cellStyle name="SAPBEXaggItem 3 7" xfId="5076"/>
    <cellStyle name="SAPBEXaggItem 3 7 2" xfId="20647"/>
    <cellStyle name="SAPBEXaggItem 4" xfId="2564"/>
    <cellStyle name="SAPBEXaggItem 4 2" xfId="9346"/>
    <cellStyle name="SAPBEXaggItem 4 2 2" xfId="15997"/>
    <cellStyle name="SAPBEXaggItem 4 2 2 2" xfId="26149"/>
    <cellStyle name="SAPBEXaggItem 4 2 3" xfId="22630"/>
    <cellStyle name="SAPBEXaggItem 4 3" xfId="11306"/>
    <cellStyle name="SAPBEXaggItem 4 3 2" xfId="17634"/>
    <cellStyle name="SAPBEXaggItem 4 3 2 2" xfId="27168"/>
    <cellStyle name="SAPBEXaggItem 4 3 3" xfId="23609"/>
    <cellStyle name="SAPBEXaggItem 4 4" xfId="7164"/>
    <cellStyle name="SAPBEXaggItem 4 4 2" xfId="21329"/>
    <cellStyle name="SAPBEXaggItem 4 5" xfId="14337"/>
    <cellStyle name="SAPBEXaggItem 4 5 2" xfId="25087"/>
    <cellStyle name="SAPBEXaggItem 4 6" xfId="19313"/>
    <cellStyle name="SAPBEXaggItem 5" xfId="18940"/>
    <cellStyle name="SAPBEXaggItem 6" xfId="28033"/>
    <cellStyle name="SAPBEXaggItemX" xfId="240"/>
    <cellStyle name="SAPBEXaggItemX 2" xfId="1519"/>
    <cellStyle name="SAPBEXaggItemX 2 2" xfId="868"/>
    <cellStyle name="SAPBEXaggItemX 2 2 2" xfId="3205"/>
    <cellStyle name="SAPBEXaggItemX 2 2 2 2" xfId="9960"/>
    <cellStyle name="SAPBEXaggItemX 2 2 2 2 2" xfId="16513"/>
    <cellStyle name="SAPBEXaggItemX 2 2 2 2 2 2" xfId="26568"/>
    <cellStyle name="SAPBEXaggItemX 2 2 2 2 3" xfId="23026"/>
    <cellStyle name="SAPBEXaggItemX 2 2 2 3" xfId="11890"/>
    <cellStyle name="SAPBEXaggItemX 2 2 2 3 2" xfId="18215"/>
    <cellStyle name="SAPBEXaggItemX 2 2 2 3 2 2" xfId="27580"/>
    <cellStyle name="SAPBEXaggItemX 2 2 2 3 3" xfId="23998"/>
    <cellStyle name="SAPBEXaggItemX 2 2 2 4" xfId="7781"/>
    <cellStyle name="SAPBEXaggItemX 2 2 2 4 2" xfId="21785"/>
    <cellStyle name="SAPBEXaggItemX 2 2 2 5" xfId="14939"/>
    <cellStyle name="SAPBEXaggItemX 2 2 2 5 2" xfId="25500"/>
    <cellStyle name="SAPBEXaggItemX 2 2 2 6" xfId="19704"/>
    <cellStyle name="SAPBEXaggItemX 2 2 3" xfId="3678"/>
    <cellStyle name="SAPBEXaggItemX 2 2 3 2" xfId="10433"/>
    <cellStyle name="SAPBEXaggItemX 2 2 3 2 2" xfId="16836"/>
    <cellStyle name="SAPBEXaggItemX 2 2 3 2 2 2" xfId="26840"/>
    <cellStyle name="SAPBEXaggItemX 2 2 3 2 3" xfId="23292"/>
    <cellStyle name="SAPBEXaggItemX 2 2 3 3" xfId="12363"/>
    <cellStyle name="SAPBEXaggItemX 2 2 3 3 2" xfId="18686"/>
    <cellStyle name="SAPBEXaggItemX 2 2 3 3 2 2" xfId="27850"/>
    <cellStyle name="SAPBEXaggItemX 2 2 3 3 3" xfId="24262"/>
    <cellStyle name="SAPBEXaggItemX 2 2 3 4" xfId="8250"/>
    <cellStyle name="SAPBEXaggItemX 2 2 3 4 2" xfId="22246"/>
    <cellStyle name="SAPBEXaggItemX 2 2 3 5" xfId="15410"/>
    <cellStyle name="SAPBEXaggItemX 2 2 3 5 2" xfId="25770"/>
    <cellStyle name="SAPBEXaggItemX 2 2 3 6" xfId="19968"/>
    <cellStyle name="SAPBEXaggItemX 2 2 4" xfId="5913"/>
    <cellStyle name="SAPBEXaggItemX 2 2 4 2" xfId="13174"/>
    <cellStyle name="SAPBEXaggItemX 2 2 4 2 2" xfId="24752"/>
    <cellStyle name="SAPBEXaggItemX 2 2 4 3" xfId="21003"/>
    <cellStyle name="SAPBEXaggItemX 2 2 5" xfId="5647"/>
    <cellStyle name="SAPBEXaggItemX 2 2 5 2" xfId="12986"/>
    <cellStyle name="SAPBEXaggItemX 2 2 5 2 2" xfId="24651"/>
    <cellStyle name="SAPBEXaggItemX 2 2 5 3" xfId="20903"/>
    <cellStyle name="SAPBEXaggItemX 2 2 6" xfId="5563"/>
    <cellStyle name="SAPBEXaggItemX 2 2 6 2" xfId="12915"/>
    <cellStyle name="SAPBEXaggItemX 2 2 6 2 2" xfId="24623"/>
    <cellStyle name="SAPBEXaggItemX 2 2 6 3" xfId="20874"/>
    <cellStyle name="SAPBEXaggItemX 2 2 7" xfId="4209"/>
    <cellStyle name="SAPBEXaggItemX 2 2 7 2" xfId="20273"/>
    <cellStyle name="SAPBEXaggItemX 2 2 8" xfId="19034"/>
    <cellStyle name="SAPBEXaggItemX 2 3" xfId="2729"/>
    <cellStyle name="SAPBEXaggItemX 2 3 2" xfId="9503"/>
    <cellStyle name="SAPBEXaggItemX 2 3 2 2" xfId="16154"/>
    <cellStyle name="SAPBEXaggItemX 2 3 2 2 2" xfId="26280"/>
    <cellStyle name="SAPBEXaggItemX 2 3 2 3" xfId="22755"/>
    <cellStyle name="SAPBEXaggItemX 2 3 3" xfId="11458"/>
    <cellStyle name="SAPBEXaggItemX 2 3 3 2" xfId="17785"/>
    <cellStyle name="SAPBEXaggItemX 2 3 3 2 2" xfId="27296"/>
    <cellStyle name="SAPBEXaggItemX 2 3 3 3" xfId="23731"/>
    <cellStyle name="SAPBEXaggItemX 2 3 4" xfId="7321"/>
    <cellStyle name="SAPBEXaggItemX 2 3 4 2" xfId="21474"/>
    <cellStyle name="SAPBEXaggItemX 2 3 5" xfId="14489"/>
    <cellStyle name="SAPBEXaggItemX 2 3 5 2" xfId="25215"/>
    <cellStyle name="SAPBEXaggItemX 2 3 6" xfId="19436"/>
    <cellStyle name="SAPBEXaggItemX 2 4" xfId="2556"/>
    <cellStyle name="SAPBEXaggItemX 2 4 2" xfId="9338"/>
    <cellStyle name="SAPBEXaggItemX 2 4 2 2" xfId="15990"/>
    <cellStyle name="SAPBEXaggItemX 2 4 2 2 2" xfId="26144"/>
    <cellStyle name="SAPBEXaggItemX 2 4 2 3" xfId="22625"/>
    <cellStyle name="SAPBEXaggItemX 2 4 3" xfId="11298"/>
    <cellStyle name="SAPBEXaggItemX 2 4 3 2" xfId="17627"/>
    <cellStyle name="SAPBEXaggItemX 2 4 3 2 2" xfId="27164"/>
    <cellStyle name="SAPBEXaggItemX 2 4 3 3" xfId="23605"/>
    <cellStyle name="SAPBEXaggItemX 2 4 4" xfId="7156"/>
    <cellStyle name="SAPBEXaggItemX 2 4 4 2" xfId="21323"/>
    <cellStyle name="SAPBEXaggItemX 2 4 5" xfId="14330"/>
    <cellStyle name="SAPBEXaggItemX 2 4 5 2" xfId="25083"/>
    <cellStyle name="SAPBEXaggItemX 2 4 6" xfId="19309"/>
    <cellStyle name="SAPBEXaggItemX 2 5" xfId="4154"/>
    <cellStyle name="SAPBEXaggItemX 2 5 2" xfId="20229"/>
    <cellStyle name="SAPBEXaggItemX 2 6" xfId="19123"/>
    <cellStyle name="SAPBEXaggItemX 2 7" xfId="28218"/>
    <cellStyle name="SAPBEXaggItemX 3" xfId="2112"/>
    <cellStyle name="SAPBEXaggItemX 3 2" xfId="5191"/>
    <cellStyle name="SAPBEXaggItemX 3 2 2" xfId="12762"/>
    <cellStyle name="SAPBEXaggItemX 3 2 2 2" xfId="24528"/>
    <cellStyle name="SAPBEXaggItemX 3 2 3" xfId="20717"/>
    <cellStyle name="SAPBEXaggItemX 3 3" xfId="6712"/>
    <cellStyle name="SAPBEXaggItemX 3 3 2" xfId="13888"/>
    <cellStyle name="SAPBEXaggItemX 3 3 2 2" xfId="24978"/>
    <cellStyle name="SAPBEXaggItemX 3 3 3" xfId="21223"/>
    <cellStyle name="SAPBEXaggItemX 3 4" xfId="8895"/>
    <cellStyle name="SAPBEXaggItemX 3 4 2" xfId="15830"/>
    <cellStyle name="SAPBEXaggItemX 3 4 2 2" xfId="26038"/>
    <cellStyle name="SAPBEXaggItemX 3 4 3" xfId="22525"/>
    <cellStyle name="SAPBEXaggItemX 3 5" xfId="10995"/>
    <cellStyle name="SAPBEXaggItemX 3 5 2" xfId="17325"/>
    <cellStyle name="SAPBEXaggItemX 3 5 2 2" xfId="27061"/>
    <cellStyle name="SAPBEXaggItemX 3 5 3" xfId="23508"/>
    <cellStyle name="SAPBEXaggItemX 3 6" xfId="4287"/>
    <cellStyle name="SAPBEXaggItemX 3 6 2" xfId="20331"/>
    <cellStyle name="SAPBEXaggItemX 3 7" xfId="4577"/>
    <cellStyle name="SAPBEXaggItemX 3 7 2" xfId="20575"/>
    <cellStyle name="SAPBEXaggItemX 4" xfId="2565"/>
    <cellStyle name="SAPBEXaggItemX 4 2" xfId="9347"/>
    <cellStyle name="SAPBEXaggItemX 4 2 2" xfId="15998"/>
    <cellStyle name="SAPBEXaggItemX 4 2 2 2" xfId="26150"/>
    <cellStyle name="SAPBEXaggItemX 4 2 3" xfId="22631"/>
    <cellStyle name="SAPBEXaggItemX 4 3" xfId="11307"/>
    <cellStyle name="SAPBEXaggItemX 4 3 2" xfId="17635"/>
    <cellStyle name="SAPBEXaggItemX 4 3 2 2" xfId="27169"/>
    <cellStyle name="SAPBEXaggItemX 4 3 3" xfId="23610"/>
    <cellStyle name="SAPBEXaggItemX 4 4" xfId="7165"/>
    <cellStyle name="SAPBEXaggItemX 4 4 2" xfId="21330"/>
    <cellStyle name="SAPBEXaggItemX 4 5" xfId="14338"/>
    <cellStyle name="SAPBEXaggItemX 4 5 2" xfId="25088"/>
    <cellStyle name="SAPBEXaggItemX 4 6" xfId="19314"/>
    <cellStyle name="SAPBEXaggItemX 5" xfId="18941"/>
    <cellStyle name="SAPBEXaggItemX 6" xfId="28034"/>
    <cellStyle name="SAPBEXchaText" xfId="241"/>
    <cellStyle name="SAPBEXchaText 2" xfId="242"/>
    <cellStyle name="SAPBEXchaText 2 2" xfId="483"/>
    <cellStyle name="SAPBEXchaText 2 2 2" xfId="1672"/>
    <cellStyle name="SAPBEXchaText 2 2 2 2" xfId="889"/>
    <cellStyle name="SAPBEXchaText 2 2 2 2 2" xfId="3307"/>
    <cellStyle name="SAPBEXchaText 2 2 2 2 2 2" xfId="10062"/>
    <cellStyle name="SAPBEXchaText 2 2 2 2 2 2 2" xfId="16602"/>
    <cellStyle name="SAPBEXchaText 2 2 2 2 2 2 2 2" xfId="26642"/>
    <cellStyle name="SAPBEXchaText 2 2 2 2 2 2 3" xfId="23100"/>
    <cellStyle name="SAPBEXchaText 2 2 2 2 2 3" xfId="11992"/>
    <cellStyle name="SAPBEXchaText 2 2 2 2 2 3 2" xfId="18317"/>
    <cellStyle name="SAPBEXchaText 2 2 2 2 2 3 2 2" xfId="27654"/>
    <cellStyle name="SAPBEXchaText 2 2 2 2 2 3 3" xfId="24072"/>
    <cellStyle name="SAPBEXchaText 2 2 2 2 2 4" xfId="7883"/>
    <cellStyle name="SAPBEXchaText 2 2 2 2 2 4 2" xfId="21887"/>
    <cellStyle name="SAPBEXchaText 2 2 2 2 2 5" xfId="15041"/>
    <cellStyle name="SAPBEXchaText 2 2 2 2 2 5 2" xfId="25574"/>
    <cellStyle name="SAPBEXchaText 2 2 2 2 2 6" xfId="19778"/>
    <cellStyle name="SAPBEXchaText 2 2 2 2 3" xfId="3780"/>
    <cellStyle name="SAPBEXchaText 2 2 2 2 3 2" xfId="10535"/>
    <cellStyle name="SAPBEXchaText 2 2 2 2 3 2 2" xfId="16925"/>
    <cellStyle name="SAPBEXchaText 2 2 2 2 3 2 2 2" xfId="26914"/>
    <cellStyle name="SAPBEXchaText 2 2 2 2 3 2 3" xfId="23366"/>
    <cellStyle name="SAPBEXchaText 2 2 2 2 3 3" xfId="12465"/>
    <cellStyle name="SAPBEXchaText 2 2 2 2 3 3 2" xfId="18788"/>
    <cellStyle name="SAPBEXchaText 2 2 2 2 3 3 2 2" xfId="27924"/>
    <cellStyle name="SAPBEXchaText 2 2 2 2 3 3 3" xfId="24336"/>
    <cellStyle name="SAPBEXchaText 2 2 2 2 3 4" xfId="8329"/>
    <cellStyle name="SAPBEXchaText 2 2 2 2 3 4 2" xfId="22323"/>
    <cellStyle name="SAPBEXchaText 2 2 2 2 3 5" xfId="15512"/>
    <cellStyle name="SAPBEXchaText 2 2 2 2 3 5 2" xfId="25844"/>
    <cellStyle name="SAPBEXchaText 2 2 2 2 3 6" xfId="20042"/>
    <cellStyle name="SAPBEXchaText 2 2 2 2 4" xfId="5934"/>
    <cellStyle name="SAPBEXchaText 2 2 2 2 4 2" xfId="13195"/>
    <cellStyle name="SAPBEXchaText 2 2 2 2 4 2 2" xfId="24760"/>
    <cellStyle name="SAPBEXchaText 2 2 2 2 4 3" xfId="21011"/>
    <cellStyle name="SAPBEXchaText 2 2 2 2 5" xfId="5657"/>
    <cellStyle name="SAPBEXchaText 2 2 2 2 5 2" xfId="12993"/>
    <cellStyle name="SAPBEXchaText 2 2 2 2 5 2 2" xfId="24657"/>
    <cellStyle name="SAPBEXchaText 2 2 2 2 5 3" xfId="20909"/>
    <cellStyle name="SAPBEXchaText 2 2 2 2 6" xfId="8495"/>
    <cellStyle name="SAPBEXchaText 2 2 2 2 6 2" xfId="15687"/>
    <cellStyle name="SAPBEXchaText 2 2 2 2 6 2 2" xfId="25937"/>
    <cellStyle name="SAPBEXchaText 2 2 2 2 6 3" xfId="22430"/>
    <cellStyle name="SAPBEXchaText 2 2 2 2 7" xfId="4205"/>
    <cellStyle name="SAPBEXchaText 2 2 2 2 7 2" xfId="20270"/>
    <cellStyle name="SAPBEXchaText 2 2 2 2 8" xfId="19042"/>
    <cellStyle name="SAPBEXchaText 2 2 2 3" xfId="3044"/>
    <cellStyle name="SAPBEXchaText 2 2 2 3 2" xfId="9810"/>
    <cellStyle name="SAPBEXchaText 2 2 2 3 2 2" xfId="16426"/>
    <cellStyle name="SAPBEXchaText 2 2 2 3 2 2 2" xfId="26505"/>
    <cellStyle name="SAPBEXchaText 2 2 2 3 2 3" xfId="22963"/>
    <cellStyle name="SAPBEXchaText 2 2 2 3 3" xfId="11747"/>
    <cellStyle name="SAPBEXchaText 2 2 2 3 3 2" xfId="18072"/>
    <cellStyle name="SAPBEXchaText 2 2 2 3 3 2 2" xfId="27519"/>
    <cellStyle name="SAPBEXchaText 2 2 2 3 3 3" xfId="23937"/>
    <cellStyle name="SAPBEXchaText 2 2 2 3 4" xfId="7631"/>
    <cellStyle name="SAPBEXchaText 2 2 2 3 4 2" xfId="21712"/>
    <cellStyle name="SAPBEXchaText 2 2 2 3 5" xfId="14795"/>
    <cellStyle name="SAPBEXchaText 2 2 2 3 5 2" xfId="25439"/>
    <cellStyle name="SAPBEXchaText 2 2 2 3 6" xfId="19643"/>
    <cellStyle name="SAPBEXchaText 2 2 2 4" xfId="3549"/>
    <cellStyle name="SAPBEXchaText 2 2 2 4 2" xfId="10304"/>
    <cellStyle name="SAPBEXchaText 2 2 2 4 2 2" xfId="16769"/>
    <cellStyle name="SAPBEXchaText 2 2 2 4 2 2 2" xfId="26779"/>
    <cellStyle name="SAPBEXchaText 2 2 2 4 2 3" xfId="23231"/>
    <cellStyle name="SAPBEXchaText 2 2 2 4 3" xfId="12234"/>
    <cellStyle name="SAPBEXchaText 2 2 2 4 3 2" xfId="18557"/>
    <cellStyle name="SAPBEXchaText 2 2 2 4 3 2 2" xfId="27789"/>
    <cellStyle name="SAPBEXchaText 2 2 2 4 3 3" xfId="24201"/>
    <cellStyle name="SAPBEXchaText 2 2 2 4 4" xfId="8125"/>
    <cellStyle name="SAPBEXchaText 2 2 2 4 4 2" xfId="22122"/>
    <cellStyle name="SAPBEXchaText 2 2 2 4 5" xfId="15281"/>
    <cellStyle name="SAPBEXchaText 2 2 2 4 5 2" xfId="25709"/>
    <cellStyle name="SAPBEXchaText 2 2 2 4 6" xfId="19907"/>
    <cellStyle name="SAPBEXchaText 2 2 2 5" xfId="3957"/>
    <cellStyle name="SAPBEXchaText 2 2 2 5 2" xfId="20119"/>
    <cellStyle name="SAPBEXchaText 2 2 2 6" xfId="19198"/>
    <cellStyle name="SAPBEXchaText 2 2 2 7" xfId="28307"/>
    <cellStyle name="SAPBEXchaText 2 2 3" xfId="2061"/>
    <cellStyle name="SAPBEXchaText 2 2 3 2" xfId="2831"/>
    <cellStyle name="SAPBEXchaText 2 2 3 2 2" xfId="7418"/>
    <cellStyle name="SAPBEXchaText 2 2 3 2 2 2" xfId="14585"/>
    <cellStyle name="SAPBEXchaText 2 2 3 2 2 2 2" xfId="25296"/>
    <cellStyle name="SAPBEXchaText 2 2 3 2 2 3" xfId="21555"/>
    <cellStyle name="SAPBEXchaText 2 2 3 2 3" xfId="9598"/>
    <cellStyle name="SAPBEXchaText 2 2 3 2 3 2" xfId="16246"/>
    <cellStyle name="SAPBEXchaText 2 2 3 2 3 2 2" xfId="26360"/>
    <cellStyle name="SAPBEXchaText 2 2 3 2 3 3" xfId="22828"/>
    <cellStyle name="SAPBEXchaText 2 2 3 2 4" xfId="11550"/>
    <cellStyle name="SAPBEXchaText 2 2 3 2 4 2" xfId="17877"/>
    <cellStyle name="SAPBEXchaText 2 2 3 2 4 2 2" xfId="27376"/>
    <cellStyle name="SAPBEXchaText 2 2 3 2 4 3" xfId="23804"/>
    <cellStyle name="SAPBEXchaText 2 2 3 2 5" xfId="5147"/>
    <cellStyle name="SAPBEXchaText 2 2 3 2 5 2" xfId="20679"/>
    <cellStyle name="SAPBEXchaText 2 2 3 2 6" xfId="12722"/>
    <cellStyle name="SAPBEXchaText 2 2 3 2 6 2" xfId="24494"/>
    <cellStyle name="SAPBEXchaText 2 2 3 2 7" xfId="19510"/>
    <cellStyle name="SAPBEXchaText 2 2 3 3" xfId="2539"/>
    <cellStyle name="SAPBEXchaText 2 2 3 3 2" xfId="9321"/>
    <cellStyle name="SAPBEXchaText 2 2 3 3 2 2" xfId="15973"/>
    <cellStyle name="SAPBEXchaText 2 2 3 3 2 2 2" xfId="26128"/>
    <cellStyle name="SAPBEXchaText 2 2 3 3 2 3" xfId="22611"/>
    <cellStyle name="SAPBEXchaText 2 2 3 3 3" xfId="11281"/>
    <cellStyle name="SAPBEXchaText 2 2 3 3 3 2" xfId="17610"/>
    <cellStyle name="SAPBEXchaText 2 2 3 3 3 2 2" xfId="27148"/>
    <cellStyle name="SAPBEXchaText 2 2 3 3 3 3" xfId="23591"/>
    <cellStyle name="SAPBEXchaText 2 2 3 3 4" xfId="7139"/>
    <cellStyle name="SAPBEXchaText 2 2 3 3 4 2" xfId="21308"/>
    <cellStyle name="SAPBEXchaText 2 2 3 3 5" xfId="14313"/>
    <cellStyle name="SAPBEXchaText 2 2 3 3 5 2" xfId="25067"/>
    <cellStyle name="SAPBEXchaText 2 2 3 3 6" xfId="19295"/>
    <cellStyle name="SAPBEXchaText 2 2 3 4" xfId="6661"/>
    <cellStyle name="SAPBEXchaText 2 2 3 4 2" xfId="13837"/>
    <cellStyle name="SAPBEXchaText 2 2 3 4 2 2" xfId="24944"/>
    <cellStyle name="SAPBEXchaText 2 2 3 4 3" xfId="21190"/>
    <cellStyle name="SAPBEXchaText 2 2 3 5" xfId="8844"/>
    <cellStyle name="SAPBEXchaText 2 2 3 5 2" xfId="15790"/>
    <cellStyle name="SAPBEXchaText 2 2 3 5 2 2" xfId="26004"/>
    <cellStyle name="SAPBEXchaText 2 2 3 5 3" xfId="22492"/>
    <cellStyle name="SAPBEXchaText 2 2 3 6" xfId="10953"/>
    <cellStyle name="SAPBEXchaText 2 2 3 6 2" xfId="17283"/>
    <cellStyle name="SAPBEXchaText 2 2 3 6 2 2" xfId="27027"/>
    <cellStyle name="SAPBEXchaText 2 2 3 6 3" xfId="23475"/>
    <cellStyle name="SAPBEXchaText 2 2 3 7" xfId="4372"/>
    <cellStyle name="SAPBEXchaText 2 2 3 7 2" xfId="20416"/>
    <cellStyle name="SAPBEXchaText 2 2 3 8" xfId="4273"/>
    <cellStyle name="SAPBEXchaText 2 2 3 8 2" xfId="20320"/>
    <cellStyle name="SAPBEXchaText 2 2 4" xfId="2640"/>
    <cellStyle name="SAPBEXchaText 2 2 4 2" xfId="9421"/>
    <cellStyle name="SAPBEXchaText 2 2 4 2 2" xfId="16072"/>
    <cellStyle name="SAPBEXchaText 2 2 4 2 2 2" xfId="26211"/>
    <cellStyle name="SAPBEXchaText 2 2 4 2 3" xfId="22687"/>
    <cellStyle name="SAPBEXchaText 2 2 4 3" xfId="11381"/>
    <cellStyle name="SAPBEXchaText 2 2 4 3 2" xfId="17709"/>
    <cellStyle name="SAPBEXchaText 2 2 4 3 2 2" xfId="27230"/>
    <cellStyle name="SAPBEXchaText 2 2 4 3 3" xfId="23666"/>
    <cellStyle name="SAPBEXchaText 2 2 4 4" xfId="7240"/>
    <cellStyle name="SAPBEXchaText 2 2 4 4 2" xfId="21399"/>
    <cellStyle name="SAPBEXchaText 2 2 4 5" xfId="14413"/>
    <cellStyle name="SAPBEXchaText 2 2 4 5 2" xfId="25149"/>
    <cellStyle name="SAPBEXchaText 2 2 4 6" xfId="19371"/>
    <cellStyle name="SAPBEXchaText 2 2 5" xfId="28103"/>
    <cellStyle name="SAPBEXchaText 2 3" xfId="1040"/>
    <cellStyle name="SAPBEXchaText 2 3 2" xfId="1668"/>
    <cellStyle name="SAPBEXchaText 2 3 2 2" xfId="1376"/>
    <cellStyle name="SAPBEXchaText 2 3 2 2 2" xfId="3304"/>
    <cellStyle name="SAPBEXchaText 2 3 2 2 2 2" xfId="10059"/>
    <cellStyle name="SAPBEXchaText 2 3 2 2 2 2 2" xfId="16600"/>
    <cellStyle name="SAPBEXchaText 2 3 2 2 2 2 2 2" xfId="26640"/>
    <cellStyle name="SAPBEXchaText 2 3 2 2 2 2 3" xfId="23098"/>
    <cellStyle name="SAPBEXchaText 2 3 2 2 2 3" xfId="11989"/>
    <cellStyle name="SAPBEXchaText 2 3 2 2 2 3 2" xfId="18314"/>
    <cellStyle name="SAPBEXchaText 2 3 2 2 2 3 2 2" xfId="27652"/>
    <cellStyle name="SAPBEXchaText 2 3 2 2 2 3 3" xfId="24070"/>
    <cellStyle name="SAPBEXchaText 2 3 2 2 2 4" xfId="7880"/>
    <cellStyle name="SAPBEXchaText 2 3 2 2 2 4 2" xfId="21884"/>
    <cellStyle name="SAPBEXchaText 2 3 2 2 2 5" xfId="15038"/>
    <cellStyle name="SAPBEXchaText 2 3 2 2 2 5 2" xfId="25572"/>
    <cellStyle name="SAPBEXchaText 2 3 2 2 2 6" xfId="19776"/>
    <cellStyle name="SAPBEXchaText 2 3 2 2 3" xfId="3777"/>
    <cellStyle name="SAPBEXchaText 2 3 2 2 3 2" xfId="10532"/>
    <cellStyle name="SAPBEXchaText 2 3 2 2 3 2 2" xfId="16923"/>
    <cellStyle name="SAPBEXchaText 2 3 2 2 3 2 2 2" xfId="26912"/>
    <cellStyle name="SAPBEXchaText 2 3 2 2 3 2 3" xfId="23364"/>
    <cellStyle name="SAPBEXchaText 2 3 2 2 3 3" xfId="12462"/>
    <cellStyle name="SAPBEXchaText 2 3 2 2 3 3 2" xfId="18785"/>
    <cellStyle name="SAPBEXchaText 2 3 2 2 3 3 2 2" xfId="27922"/>
    <cellStyle name="SAPBEXchaText 2 3 2 2 3 3 3" xfId="24334"/>
    <cellStyle name="SAPBEXchaText 2 3 2 2 3 4" xfId="8326"/>
    <cellStyle name="SAPBEXchaText 2 3 2 2 3 4 2" xfId="22320"/>
    <cellStyle name="SAPBEXchaText 2 3 2 2 3 5" xfId="15509"/>
    <cellStyle name="SAPBEXchaText 2 3 2 2 3 5 2" xfId="25842"/>
    <cellStyle name="SAPBEXchaText 2 3 2 2 3 6" xfId="20040"/>
    <cellStyle name="SAPBEXchaText 2 3 2 2 4" xfId="6160"/>
    <cellStyle name="SAPBEXchaText 2 3 2 2 4 2" xfId="13397"/>
    <cellStyle name="SAPBEXchaText 2 3 2 2 4 2 2" xfId="24832"/>
    <cellStyle name="SAPBEXchaText 2 3 2 2 4 3" xfId="21082"/>
    <cellStyle name="SAPBEXchaText 2 3 2 2 5" xfId="8431"/>
    <cellStyle name="SAPBEXchaText 2 3 2 2 5 2" xfId="15650"/>
    <cellStyle name="SAPBEXchaText 2 3 2 2 5 2 2" xfId="25906"/>
    <cellStyle name="SAPBEXchaText 2 3 2 2 5 3" xfId="22399"/>
    <cellStyle name="SAPBEXchaText 2 3 2 2 6" xfId="5770"/>
    <cellStyle name="SAPBEXchaText 2 3 2 2 6 2" xfId="13054"/>
    <cellStyle name="SAPBEXchaText 2 3 2 2 6 2 2" xfId="24686"/>
    <cellStyle name="SAPBEXchaText 2 3 2 2 6 3" xfId="20937"/>
    <cellStyle name="SAPBEXchaText 2 3 2 2 7" xfId="12614"/>
    <cellStyle name="SAPBEXchaText 2 3 2 2 7 2" xfId="24408"/>
    <cellStyle name="SAPBEXchaText 2 3 2 2 8" xfId="19091"/>
    <cellStyle name="SAPBEXchaText 2 3 2 3" xfId="3041"/>
    <cellStyle name="SAPBEXchaText 2 3 2 3 2" xfId="9807"/>
    <cellStyle name="SAPBEXchaText 2 3 2 3 2 2" xfId="16424"/>
    <cellStyle name="SAPBEXchaText 2 3 2 3 2 2 2" xfId="26503"/>
    <cellStyle name="SAPBEXchaText 2 3 2 3 2 3" xfId="22961"/>
    <cellStyle name="SAPBEXchaText 2 3 2 3 3" xfId="11744"/>
    <cellStyle name="SAPBEXchaText 2 3 2 3 3 2" xfId="18069"/>
    <cellStyle name="SAPBEXchaText 2 3 2 3 3 2 2" xfId="27517"/>
    <cellStyle name="SAPBEXchaText 2 3 2 3 3 3" xfId="23935"/>
    <cellStyle name="SAPBEXchaText 2 3 2 3 4" xfId="7628"/>
    <cellStyle name="SAPBEXchaText 2 3 2 3 4 2" xfId="21710"/>
    <cellStyle name="SAPBEXchaText 2 3 2 3 5" xfId="14792"/>
    <cellStyle name="SAPBEXchaText 2 3 2 3 5 2" xfId="25437"/>
    <cellStyle name="SAPBEXchaText 2 3 2 3 6" xfId="19641"/>
    <cellStyle name="SAPBEXchaText 2 3 2 4" xfId="3546"/>
    <cellStyle name="SAPBEXchaText 2 3 2 4 2" xfId="10301"/>
    <cellStyle name="SAPBEXchaText 2 3 2 4 2 2" xfId="16767"/>
    <cellStyle name="SAPBEXchaText 2 3 2 4 2 2 2" xfId="26777"/>
    <cellStyle name="SAPBEXchaText 2 3 2 4 2 3" xfId="23229"/>
    <cellStyle name="SAPBEXchaText 2 3 2 4 3" xfId="12231"/>
    <cellStyle name="SAPBEXchaText 2 3 2 4 3 2" xfId="18554"/>
    <cellStyle name="SAPBEXchaText 2 3 2 4 3 2 2" xfId="27787"/>
    <cellStyle name="SAPBEXchaText 2 3 2 4 3 3" xfId="24199"/>
    <cellStyle name="SAPBEXchaText 2 3 2 4 4" xfId="8122"/>
    <cellStyle name="SAPBEXchaText 2 3 2 4 4 2" xfId="22119"/>
    <cellStyle name="SAPBEXchaText 2 3 2 4 5" xfId="15278"/>
    <cellStyle name="SAPBEXchaText 2 3 2 4 5 2" xfId="25707"/>
    <cellStyle name="SAPBEXchaText 2 3 2 4 6" xfId="19905"/>
    <cellStyle name="SAPBEXchaText 2 3 2 5" xfId="3960"/>
    <cellStyle name="SAPBEXchaText 2 3 2 5 2" xfId="20121"/>
    <cellStyle name="SAPBEXchaText 2 3 2 6" xfId="19196"/>
    <cellStyle name="SAPBEXchaText 2 3 2 7" xfId="28305"/>
    <cellStyle name="SAPBEXchaText 2 3 3" xfId="2063"/>
    <cellStyle name="SAPBEXchaText 2 3 3 2" xfId="5149"/>
    <cellStyle name="SAPBEXchaText 2 3 3 2 2" xfId="12724"/>
    <cellStyle name="SAPBEXchaText 2 3 3 2 2 2" xfId="24496"/>
    <cellStyle name="SAPBEXchaText 2 3 3 2 3" xfId="20681"/>
    <cellStyle name="SAPBEXchaText 2 3 3 3" xfId="6663"/>
    <cellStyle name="SAPBEXchaText 2 3 3 3 2" xfId="13839"/>
    <cellStyle name="SAPBEXchaText 2 3 3 3 2 2" xfId="24946"/>
    <cellStyle name="SAPBEXchaText 2 3 3 3 3" xfId="21192"/>
    <cellStyle name="SAPBEXchaText 2 3 3 4" xfId="8846"/>
    <cellStyle name="SAPBEXchaText 2 3 3 4 2" xfId="15792"/>
    <cellStyle name="SAPBEXchaText 2 3 3 4 2 2" xfId="26006"/>
    <cellStyle name="SAPBEXchaText 2 3 3 4 3" xfId="22494"/>
    <cellStyle name="SAPBEXchaText 2 3 3 5" xfId="10955"/>
    <cellStyle name="SAPBEXchaText 2 3 3 5 2" xfId="17285"/>
    <cellStyle name="SAPBEXchaText 2 3 3 5 2 2" xfId="27029"/>
    <cellStyle name="SAPBEXchaText 2 3 3 5 3" xfId="23477"/>
    <cellStyle name="SAPBEXchaText 2 3 3 6" xfId="4369"/>
    <cellStyle name="SAPBEXchaText 2 3 3 6 2" xfId="20413"/>
    <cellStyle name="SAPBEXchaText 2 3 3 7" xfId="4637"/>
    <cellStyle name="SAPBEXchaText 2 3 3 7 2" xfId="20606"/>
    <cellStyle name="SAPBEXchaText 2 3 4" xfId="2731"/>
    <cellStyle name="SAPBEXchaText 2 3 4 2" xfId="9505"/>
    <cellStyle name="SAPBEXchaText 2 3 4 2 2" xfId="16156"/>
    <cellStyle name="SAPBEXchaText 2 3 4 2 2 2" xfId="26282"/>
    <cellStyle name="SAPBEXchaText 2 3 4 2 3" xfId="22757"/>
    <cellStyle name="SAPBEXchaText 2 3 4 3" xfId="11460"/>
    <cellStyle name="SAPBEXchaText 2 3 4 3 2" xfId="17787"/>
    <cellStyle name="SAPBEXchaText 2 3 4 3 2 2" xfId="27298"/>
    <cellStyle name="SAPBEXchaText 2 3 4 3 3" xfId="23733"/>
    <cellStyle name="SAPBEXchaText 2 3 4 4" xfId="7323"/>
    <cellStyle name="SAPBEXchaText 2 3 4 4 2" xfId="21476"/>
    <cellStyle name="SAPBEXchaText 2 3 4 5" xfId="14491"/>
    <cellStyle name="SAPBEXchaText 2 3 4 5 2" xfId="25217"/>
    <cellStyle name="SAPBEXchaText 2 3 4 6" xfId="19438"/>
    <cellStyle name="SAPBEXchaText 2 3 5" xfId="2884"/>
    <cellStyle name="SAPBEXchaText 2 3 5 2" xfId="9651"/>
    <cellStyle name="SAPBEXchaText 2 3 5 2 2" xfId="16297"/>
    <cellStyle name="SAPBEXchaText 2 3 5 2 2 2" xfId="26405"/>
    <cellStyle name="SAPBEXchaText 2 3 5 2 3" xfId="22871"/>
    <cellStyle name="SAPBEXchaText 2 3 5 3" xfId="11601"/>
    <cellStyle name="SAPBEXchaText 2 3 5 3 2" xfId="17928"/>
    <cellStyle name="SAPBEXchaText 2 3 5 3 2 2" xfId="27421"/>
    <cellStyle name="SAPBEXchaText 2 3 5 3 3" xfId="23847"/>
    <cellStyle name="SAPBEXchaText 2 3 5 4" xfId="7471"/>
    <cellStyle name="SAPBEXchaText 2 3 5 4 2" xfId="21603"/>
    <cellStyle name="SAPBEXchaText 2 3 5 5" xfId="14638"/>
    <cellStyle name="SAPBEXchaText 2 3 5 5 2" xfId="25341"/>
    <cellStyle name="SAPBEXchaText 2 3 5 6" xfId="19553"/>
    <cellStyle name="SAPBEXchaText 2 3 6" xfId="28170"/>
    <cellStyle name="SAPBEXchaText 2 4" xfId="1049"/>
    <cellStyle name="SAPBEXchaText 2 4 2" xfId="1671"/>
    <cellStyle name="SAPBEXchaText 2 4 2 2" xfId="861"/>
    <cellStyle name="SAPBEXchaText 2 4 2 2 2" xfId="3306"/>
    <cellStyle name="SAPBEXchaText 2 4 2 2 2 2" xfId="10061"/>
    <cellStyle name="SAPBEXchaText 2 4 2 2 2 2 2" xfId="16601"/>
    <cellStyle name="SAPBEXchaText 2 4 2 2 2 2 2 2" xfId="26641"/>
    <cellStyle name="SAPBEXchaText 2 4 2 2 2 2 3" xfId="23099"/>
    <cellStyle name="SAPBEXchaText 2 4 2 2 2 3" xfId="11991"/>
    <cellStyle name="SAPBEXchaText 2 4 2 2 2 3 2" xfId="18316"/>
    <cellStyle name="SAPBEXchaText 2 4 2 2 2 3 2 2" xfId="27653"/>
    <cellStyle name="SAPBEXchaText 2 4 2 2 2 3 3" xfId="24071"/>
    <cellStyle name="SAPBEXchaText 2 4 2 2 2 4" xfId="7882"/>
    <cellStyle name="SAPBEXchaText 2 4 2 2 2 4 2" xfId="21886"/>
    <cellStyle name="SAPBEXchaText 2 4 2 2 2 5" xfId="15040"/>
    <cellStyle name="SAPBEXchaText 2 4 2 2 2 5 2" xfId="25573"/>
    <cellStyle name="SAPBEXchaText 2 4 2 2 2 6" xfId="19777"/>
    <cellStyle name="SAPBEXchaText 2 4 2 2 3" xfId="3779"/>
    <cellStyle name="SAPBEXchaText 2 4 2 2 3 2" xfId="10534"/>
    <cellStyle name="SAPBEXchaText 2 4 2 2 3 2 2" xfId="16924"/>
    <cellStyle name="SAPBEXchaText 2 4 2 2 3 2 2 2" xfId="26913"/>
    <cellStyle name="SAPBEXchaText 2 4 2 2 3 2 3" xfId="23365"/>
    <cellStyle name="SAPBEXchaText 2 4 2 2 3 3" xfId="12464"/>
    <cellStyle name="SAPBEXchaText 2 4 2 2 3 3 2" xfId="18787"/>
    <cellStyle name="SAPBEXchaText 2 4 2 2 3 3 2 2" xfId="27923"/>
    <cellStyle name="SAPBEXchaText 2 4 2 2 3 3 3" xfId="24335"/>
    <cellStyle name="SAPBEXchaText 2 4 2 2 3 4" xfId="8328"/>
    <cellStyle name="SAPBEXchaText 2 4 2 2 3 4 2" xfId="22322"/>
    <cellStyle name="SAPBEXchaText 2 4 2 2 3 5" xfId="15511"/>
    <cellStyle name="SAPBEXchaText 2 4 2 2 3 5 2" xfId="25843"/>
    <cellStyle name="SAPBEXchaText 2 4 2 2 3 6" xfId="20041"/>
    <cellStyle name="SAPBEXchaText 2 4 2 2 4" xfId="5906"/>
    <cellStyle name="SAPBEXchaText 2 4 2 2 4 2" xfId="13167"/>
    <cellStyle name="SAPBEXchaText 2 4 2 2 4 2 2" xfId="24745"/>
    <cellStyle name="SAPBEXchaText 2 4 2 2 4 3" xfId="20996"/>
    <cellStyle name="SAPBEXchaText 2 4 2 2 5" xfId="5857"/>
    <cellStyle name="SAPBEXchaText 2 4 2 2 5 2" xfId="13119"/>
    <cellStyle name="SAPBEXchaText 2 4 2 2 5 2 2" xfId="24715"/>
    <cellStyle name="SAPBEXchaText 2 4 2 2 5 3" xfId="20966"/>
    <cellStyle name="SAPBEXchaText 2 4 2 2 6" xfId="5581"/>
    <cellStyle name="SAPBEXchaText 2 4 2 2 6 2" xfId="12931"/>
    <cellStyle name="SAPBEXchaText 2 4 2 2 6 2 2" xfId="24631"/>
    <cellStyle name="SAPBEXchaText 2 4 2 2 6 3" xfId="20882"/>
    <cellStyle name="SAPBEXchaText 2 4 2 2 7" xfId="4185"/>
    <cellStyle name="SAPBEXchaText 2 4 2 2 7 2" xfId="20252"/>
    <cellStyle name="SAPBEXchaText 2 4 2 2 8" xfId="19027"/>
    <cellStyle name="SAPBEXchaText 2 4 2 3" xfId="3043"/>
    <cellStyle name="SAPBEXchaText 2 4 2 3 2" xfId="9809"/>
    <cellStyle name="SAPBEXchaText 2 4 2 3 2 2" xfId="16425"/>
    <cellStyle name="SAPBEXchaText 2 4 2 3 2 2 2" xfId="26504"/>
    <cellStyle name="SAPBEXchaText 2 4 2 3 2 3" xfId="22962"/>
    <cellStyle name="SAPBEXchaText 2 4 2 3 3" xfId="11746"/>
    <cellStyle name="SAPBEXchaText 2 4 2 3 3 2" xfId="18071"/>
    <cellStyle name="SAPBEXchaText 2 4 2 3 3 2 2" xfId="27518"/>
    <cellStyle name="SAPBEXchaText 2 4 2 3 3 3" xfId="23936"/>
    <cellStyle name="SAPBEXchaText 2 4 2 3 4" xfId="7630"/>
    <cellStyle name="SAPBEXchaText 2 4 2 3 4 2" xfId="21711"/>
    <cellStyle name="SAPBEXchaText 2 4 2 3 5" xfId="14794"/>
    <cellStyle name="SAPBEXchaText 2 4 2 3 5 2" xfId="25438"/>
    <cellStyle name="SAPBEXchaText 2 4 2 3 6" xfId="19642"/>
    <cellStyle name="SAPBEXchaText 2 4 2 4" xfId="3548"/>
    <cellStyle name="SAPBEXchaText 2 4 2 4 2" xfId="10303"/>
    <cellStyle name="SAPBEXchaText 2 4 2 4 2 2" xfId="16768"/>
    <cellStyle name="SAPBEXchaText 2 4 2 4 2 2 2" xfId="26778"/>
    <cellStyle name="SAPBEXchaText 2 4 2 4 2 3" xfId="23230"/>
    <cellStyle name="SAPBEXchaText 2 4 2 4 3" xfId="12233"/>
    <cellStyle name="SAPBEXchaText 2 4 2 4 3 2" xfId="18556"/>
    <cellStyle name="SAPBEXchaText 2 4 2 4 3 2 2" xfId="27788"/>
    <cellStyle name="SAPBEXchaText 2 4 2 4 3 3" xfId="24200"/>
    <cellStyle name="SAPBEXchaText 2 4 2 4 4" xfId="8124"/>
    <cellStyle name="SAPBEXchaText 2 4 2 4 4 2" xfId="22121"/>
    <cellStyle name="SAPBEXchaText 2 4 2 4 5" xfId="15280"/>
    <cellStyle name="SAPBEXchaText 2 4 2 4 5 2" xfId="25708"/>
    <cellStyle name="SAPBEXchaText 2 4 2 4 6" xfId="19906"/>
    <cellStyle name="SAPBEXchaText 2 4 2 5" xfId="3958"/>
    <cellStyle name="SAPBEXchaText 2 4 2 5 2" xfId="20120"/>
    <cellStyle name="SAPBEXchaText 2 4 2 6" xfId="19197"/>
    <cellStyle name="SAPBEXchaText 2 4 2 7" xfId="28306"/>
    <cellStyle name="SAPBEXchaText 2 4 3" xfId="2062"/>
    <cellStyle name="SAPBEXchaText 2 4 3 2" xfId="5148"/>
    <cellStyle name="SAPBEXchaText 2 4 3 2 2" xfId="12723"/>
    <cellStyle name="SAPBEXchaText 2 4 3 2 2 2" xfId="24495"/>
    <cellStyle name="SAPBEXchaText 2 4 3 2 3" xfId="20680"/>
    <cellStyle name="SAPBEXchaText 2 4 3 3" xfId="6662"/>
    <cellStyle name="SAPBEXchaText 2 4 3 3 2" xfId="13838"/>
    <cellStyle name="SAPBEXchaText 2 4 3 3 2 2" xfId="24945"/>
    <cellStyle name="SAPBEXchaText 2 4 3 3 3" xfId="21191"/>
    <cellStyle name="SAPBEXchaText 2 4 3 4" xfId="8845"/>
    <cellStyle name="SAPBEXchaText 2 4 3 4 2" xfId="15791"/>
    <cellStyle name="SAPBEXchaText 2 4 3 4 2 2" xfId="26005"/>
    <cellStyle name="SAPBEXchaText 2 4 3 4 3" xfId="22493"/>
    <cellStyle name="SAPBEXchaText 2 4 3 5" xfId="10954"/>
    <cellStyle name="SAPBEXchaText 2 4 3 5 2" xfId="17284"/>
    <cellStyle name="SAPBEXchaText 2 4 3 5 2 2" xfId="27028"/>
    <cellStyle name="SAPBEXchaText 2 4 3 5 3" xfId="23476"/>
    <cellStyle name="SAPBEXchaText 2 4 3 6" xfId="4371"/>
    <cellStyle name="SAPBEXchaText 2 4 3 6 2" xfId="20415"/>
    <cellStyle name="SAPBEXchaText 2 4 3 7" xfId="4615"/>
    <cellStyle name="SAPBEXchaText 2 4 3 7 2" xfId="20596"/>
    <cellStyle name="SAPBEXchaText 2 4 4" xfId="2830"/>
    <cellStyle name="SAPBEXchaText 2 4 4 2" xfId="9597"/>
    <cellStyle name="SAPBEXchaText 2 4 4 2 2" xfId="16245"/>
    <cellStyle name="SAPBEXchaText 2 4 4 2 2 2" xfId="26359"/>
    <cellStyle name="SAPBEXchaText 2 4 4 2 3" xfId="22827"/>
    <cellStyle name="SAPBEXchaText 2 4 4 3" xfId="11549"/>
    <cellStyle name="SAPBEXchaText 2 4 4 3 2" xfId="17876"/>
    <cellStyle name="SAPBEXchaText 2 4 4 3 2 2" xfId="27375"/>
    <cellStyle name="SAPBEXchaText 2 4 4 3 3" xfId="23803"/>
    <cellStyle name="SAPBEXchaText 2 4 4 4" xfId="7417"/>
    <cellStyle name="SAPBEXchaText 2 4 4 4 2" xfId="21554"/>
    <cellStyle name="SAPBEXchaText 2 4 4 5" xfId="14584"/>
    <cellStyle name="SAPBEXchaText 2 4 4 5 2" xfId="25295"/>
    <cellStyle name="SAPBEXchaText 2 4 4 6" xfId="19509"/>
    <cellStyle name="SAPBEXchaText 2 4 5" xfId="3010"/>
    <cellStyle name="SAPBEXchaText 2 4 5 2" xfId="9776"/>
    <cellStyle name="SAPBEXchaText 2 4 5 2 2" xfId="16401"/>
    <cellStyle name="SAPBEXchaText 2 4 5 2 2 2" xfId="26482"/>
    <cellStyle name="SAPBEXchaText 2 4 5 2 3" xfId="22941"/>
    <cellStyle name="SAPBEXchaText 2 4 5 3" xfId="11713"/>
    <cellStyle name="SAPBEXchaText 2 4 5 3 2" xfId="18038"/>
    <cellStyle name="SAPBEXchaText 2 4 5 3 2 2" xfId="27496"/>
    <cellStyle name="SAPBEXchaText 2 4 5 3 3" xfId="23915"/>
    <cellStyle name="SAPBEXchaText 2 4 5 4" xfId="7597"/>
    <cellStyle name="SAPBEXchaText 2 4 5 4 2" xfId="21688"/>
    <cellStyle name="SAPBEXchaText 2 4 5 5" xfId="14761"/>
    <cellStyle name="SAPBEXchaText 2 4 5 5 2" xfId="25416"/>
    <cellStyle name="SAPBEXchaText 2 4 5 6" xfId="19621"/>
    <cellStyle name="SAPBEXchaText 2 4 6" xfId="28171"/>
    <cellStyle name="SAPBEXchaText 2 5" xfId="1521"/>
    <cellStyle name="SAPBEXchaText 2 5 2" xfId="1381"/>
    <cellStyle name="SAPBEXchaText 2 5 2 2" xfId="3207"/>
    <cellStyle name="SAPBEXchaText 2 5 2 2 2" xfId="9962"/>
    <cellStyle name="SAPBEXchaText 2 5 2 2 2 2" xfId="16515"/>
    <cellStyle name="SAPBEXchaText 2 5 2 2 2 2 2" xfId="26570"/>
    <cellStyle name="SAPBEXchaText 2 5 2 2 2 3" xfId="23028"/>
    <cellStyle name="SAPBEXchaText 2 5 2 2 3" xfId="11892"/>
    <cellStyle name="SAPBEXchaText 2 5 2 2 3 2" xfId="18217"/>
    <cellStyle name="SAPBEXchaText 2 5 2 2 3 2 2" xfId="27582"/>
    <cellStyle name="SAPBEXchaText 2 5 2 2 3 3" xfId="24000"/>
    <cellStyle name="SAPBEXchaText 2 5 2 2 4" xfId="7783"/>
    <cellStyle name="SAPBEXchaText 2 5 2 2 4 2" xfId="21787"/>
    <cellStyle name="SAPBEXchaText 2 5 2 2 5" xfId="14941"/>
    <cellStyle name="SAPBEXchaText 2 5 2 2 5 2" xfId="25502"/>
    <cellStyle name="SAPBEXchaText 2 5 2 2 6" xfId="19706"/>
    <cellStyle name="SAPBEXchaText 2 5 2 3" xfId="3680"/>
    <cellStyle name="SAPBEXchaText 2 5 2 3 2" xfId="10435"/>
    <cellStyle name="SAPBEXchaText 2 5 2 3 2 2" xfId="16838"/>
    <cellStyle name="SAPBEXchaText 2 5 2 3 2 2 2" xfId="26842"/>
    <cellStyle name="SAPBEXchaText 2 5 2 3 2 3" xfId="23294"/>
    <cellStyle name="SAPBEXchaText 2 5 2 3 3" xfId="12365"/>
    <cellStyle name="SAPBEXchaText 2 5 2 3 3 2" xfId="18688"/>
    <cellStyle name="SAPBEXchaText 2 5 2 3 3 2 2" xfId="27852"/>
    <cellStyle name="SAPBEXchaText 2 5 2 3 3 3" xfId="24264"/>
    <cellStyle name="SAPBEXchaText 2 5 2 3 4" xfId="8252"/>
    <cellStyle name="SAPBEXchaText 2 5 2 3 4 2" xfId="22248"/>
    <cellStyle name="SAPBEXchaText 2 5 2 3 5" xfId="15412"/>
    <cellStyle name="SAPBEXchaText 2 5 2 3 5 2" xfId="25772"/>
    <cellStyle name="SAPBEXchaText 2 5 2 3 6" xfId="19970"/>
    <cellStyle name="SAPBEXchaText 2 5 2 4" xfId="6164"/>
    <cellStyle name="SAPBEXchaText 2 5 2 4 2" xfId="13400"/>
    <cellStyle name="SAPBEXchaText 2 5 2 4 2 2" xfId="24833"/>
    <cellStyle name="SAPBEXchaText 2 5 2 4 3" xfId="21083"/>
    <cellStyle name="SAPBEXchaText 2 5 2 5" xfId="8433"/>
    <cellStyle name="SAPBEXchaText 2 5 2 5 2" xfId="15651"/>
    <cellStyle name="SAPBEXchaText 2 5 2 5 2 2" xfId="25907"/>
    <cellStyle name="SAPBEXchaText 2 5 2 5 3" xfId="22400"/>
    <cellStyle name="SAPBEXchaText 2 5 2 6" xfId="8475"/>
    <cellStyle name="SAPBEXchaText 2 5 2 6 2" xfId="15670"/>
    <cellStyle name="SAPBEXchaText 2 5 2 6 2 2" xfId="25924"/>
    <cellStyle name="SAPBEXchaText 2 5 2 6 3" xfId="22417"/>
    <cellStyle name="SAPBEXchaText 2 5 2 7" xfId="12615"/>
    <cellStyle name="SAPBEXchaText 2 5 2 7 2" xfId="24409"/>
    <cellStyle name="SAPBEXchaText 2 5 2 8" xfId="19092"/>
    <cellStyle name="SAPBEXchaText 2 5 3" xfId="2974"/>
    <cellStyle name="SAPBEXchaText 2 5 3 2" xfId="9740"/>
    <cellStyle name="SAPBEXchaText 2 5 3 2 2" xfId="16369"/>
    <cellStyle name="SAPBEXchaText 2 5 3 2 2 2" xfId="26461"/>
    <cellStyle name="SAPBEXchaText 2 5 3 2 3" xfId="22920"/>
    <cellStyle name="SAPBEXchaText 2 5 3 3" xfId="11677"/>
    <cellStyle name="SAPBEXchaText 2 5 3 3 2" xfId="18003"/>
    <cellStyle name="SAPBEXchaText 2 5 3 3 2 2" xfId="27476"/>
    <cellStyle name="SAPBEXchaText 2 5 3 3 3" xfId="23895"/>
    <cellStyle name="SAPBEXchaText 2 5 3 4" xfId="7561"/>
    <cellStyle name="SAPBEXchaText 2 5 3 4 2" xfId="21662"/>
    <cellStyle name="SAPBEXchaText 2 5 3 5" xfId="14726"/>
    <cellStyle name="SAPBEXchaText 2 5 3 5 2" xfId="25396"/>
    <cellStyle name="SAPBEXchaText 2 5 3 6" xfId="19601"/>
    <cellStyle name="SAPBEXchaText 2 5 4" xfId="3489"/>
    <cellStyle name="SAPBEXchaText 2 5 4 2" xfId="10244"/>
    <cellStyle name="SAPBEXchaText 2 5 4 2 2" xfId="16722"/>
    <cellStyle name="SAPBEXchaText 2 5 4 2 2 2" xfId="26738"/>
    <cellStyle name="SAPBEXchaText 2 5 4 2 3" xfId="23190"/>
    <cellStyle name="SAPBEXchaText 2 5 4 3" xfId="12174"/>
    <cellStyle name="SAPBEXchaText 2 5 4 3 2" xfId="18497"/>
    <cellStyle name="SAPBEXchaText 2 5 4 3 2 2" xfId="27748"/>
    <cellStyle name="SAPBEXchaText 2 5 4 3 3" xfId="24160"/>
    <cellStyle name="SAPBEXchaText 2 5 4 4" xfId="8065"/>
    <cellStyle name="SAPBEXchaText 2 5 4 4 2" xfId="22062"/>
    <cellStyle name="SAPBEXchaText 2 5 4 5" xfId="15221"/>
    <cellStyle name="SAPBEXchaText 2 5 4 5 2" xfId="25668"/>
    <cellStyle name="SAPBEXchaText 2 5 4 6" xfId="19866"/>
    <cellStyle name="SAPBEXchaText 2 5 5" xfId="4153"/>
    <cellStyle name="SAPBEXchaText 2 5 5 2" xfId="20228"/>
    <cellStyle name="SAPBEXchaText 2 5 6" xfId="19125"/>
    <cellStyle name="SAPBEXchaText 2 5 7" xfId="28220"/>
    <cellStyle name="SAPBEXchaText 2 6" xfId="2167"/>
    <cellStyle name="SAPBEXchaText 2 6 2" xfId="5234"/>
    <cellStyle name="SAPBEXchaText 2 6 2 2" xfId="12795"/>
    <cellStyle name="SAPBEXchaText 2 6 2 2 2" xfId="24556"/>
    <cellStyle name="SAPBEXchaText 2 6 2 3" xfId="20752"/>
    <cellStyle name="SAPBEXchaText 2 6 3" xfId="6767"/>
    <cellStyle name="SAPBEXchaText 2 6 3 2" xfId="13941"/>
    <cellStyle name="SAPBEXchaText 2 6 3 2 2" xfId="25005"/>
    <cellStyle name="SAPBEXchaText 2 6 3 3" xfId="21249"/>
    <cellStyle name="SAPBEXchaText 2 6 4" xfId="8950"/>
    <cellStyle name="SAPBEXchaText 2 6 4 2" xfId="15864"/>
    <cellStyle name="SAPBEXchaText 2 6 4 2 2" xfId="26067"/>
    <cellStyle name="SAPBEXchaText 2 6 4 3" xfId="22553"/>
    <cellStyle name="SAPBEXchaText 2 6 5" xfId="11029"/>
    <cellStyle name="SAPBEXchaText 2 6 5 2" xfId="17358"/>
    <cellStyle name="SAPBEXchaText 2 6 5 2 2" xfId="27087"/>
    <cellStyle name="SAPBEXchaText 2 6 5 3" xfId="23533"/>
    <cellStyle name="SAPBEXchaText 2 6 6" xfId="4289"/>
    <cellStyle name="SAPBEXchaText 2 6 6 2" xfId="20333"/>
    <cellStyle name="SAPBEXchaText 2 6 7" xfId="4606"/>
    <cellStyle name="SAPBEXchaText 2 6 7 2" xfId="20591"/>
    <cellStyle name="SAPBEXchaText 2 7" xfId="2567"/>
    <cellStyle name="SAPBEXchaText 2 7 2" xfId="9349"/>
    <cellStyle name="SAPBEXchaText 2 7 2 2" xfId="16000"/>
    <cellStyle name="SAPBEXchaText 2 7 2 2 2" xfId="26152"/>
    <cellStyle name="SAPBEXchaText 2 7 2 3" xfId="22633"/>
    <cellStyle name="SAPBEXchaText 2 7 3" xfId="11309"/>
    <cellStyle name="SAPBEXchaText 2 7 3 2" xfId="17637"/>
    <cellStyle name="SAPBEXchaText 2 7 3 2 2" xfId="27171"/>
    <cellStyle name="SAPBEXchaText 2 7 3 3" xfId="23612"/>
    <cellStyle name="SAPBEXchaText 2 7 4" xfId="7167"/>
    <cellStyle name="SAPBEXchaText 2 7 4 2" xfId="21332"/>
    <cellStyle name="SAPBEXchaText 2 7 5" xfId="14340"/>
    <cellStyle name="SAPBEXchaText 2 7 5 2" xfId="25090"/>
    <cellStyle name="SAPBEXchaText 2 7 6" xfId="19316"/>
    <cellStyle name="SAPBEXchaText 2 8" xfId="18943"/>
    <cellStyle name="SAPBEXchaText 2 9" xfId="28036"/>
    <cellStyle name="SAPBEXchaText 3" xfId="482"/>
    <cellStyle name="SAPBEXchaText 3 2" xfId="1758"/>
    <cellStyle name="SAPBEXchaText 3 2 2" xfId="2012"/>
    <cellStyle name="SAPBEXchaText 3 2 2 2" xfId="3377"/>
    <cellStyle name="SAPBEXchaText 3 2 2 2 2" xfId="10132"/>
    <cellStyle name="SAPBEXchaText 3 2 2 2 2 2" xfId="16650"/>
    <cellStyle name="SAPBEXchaText 3 2 2 2 2 2 2" xfId="26677"/>
    <cellStyle name="SAPBEXchaText 3 2 2 2 2 3" xfId="23135"/>
    <cellStyle name="SAPBEXchaText 3 2 2 2 3" xfId="12062"/>
    <cellStyle name="SAPBEXchaText 3 2 2 2 3 2" xfId="18387"/>
    <cellStyle name="SAPBEXchaText 3 2 2 2 3 2 2" xfId="27689"/>
    <cellStyle name="SAPBEXchaText 3 2 2 2 3 3" xfId="24107"/>
    <cellStyle name="SAPBEXchaText 3 2 2 2 4" xfId="7953"/>
    <cellStyle name="SAPBEXchaText 3 2 2 2 4 2" xfId="21957"/>
    <cellStyle name="SAPBEXchaText 3 2 2 2 5" xfId="15111"/>
    <cellStyle name="SAPBEXchaText 3 2 2 2 5 2" xfId="25609"/>
    <cellStyle name="SAPBEXchaText 3 2 2 2 6" xfId="19813"/>
    <cellStyle name="SAPBEXchaText 3 2 2 3" xfId="3850"/>
    <cellStyle name="SAPBEXchaText 3 2 2 3 2" xfId="10605"/>
    <cellStyle name="SAPBEXchaText 3 2 2 3 2 2" xfId="16973"/>
    <cellStyle name="SAPBEXchaText 3 2 2 3 2 2 2" xfId="26949"/>
    <cellStyle name="SAPBEXchaText 3 2 2 3 2 3" xfId="23401"/>
    <cellStyle name="SAPBEXchaText 3 2 2 3 3" xfId="12535"/>
    <cellStyle name="SAPBEXchaText 3 2 2 3 3 2" xfId="18858"/>
    <cellStyle name="SAPBEXchaText 3 2 2 3 3 2 2" xfId="27959"/>
    <cellStyle name="SAPBEXchaText 3 2 2 3 3 3" xfId="24371"/>
    <cellStyle name="SAPBEXchaText 3 2 2 3 4" xfId="8371"/>
    <cellStyle name="SAPBEXchaText 3 2 2 3 4 2" xfId="22361"/>
    <cellStyle name="SAPBEXchaText 3 2 2 3 5" xfId="15582"/>
    <cellStyle name="SAPBEXchaText 3 2 2 3 5 2" xfId="25879"/>
    <cellStyle name="SAPBEXchaText 3 2 2 3 6" xfId="20077"/>
    <cellStyle name="SAPBEXchaText 3 2 2 4" xfId="6612"/>
    <cellStyle name="SAPBEXchaText 3 2 2 4 2" xfId="13789"/>
    <cellStyle name="SAPBEXchaText 3 2 2 4 2 2" xfId="24919"/>
    <cellStyle name="SAPBEXchaText 3 2 2 4 3" xfId="21165"/>
    <cellStyle name="SAPBEXchaText 3 2 2 5" xfId="8795"/>
    <cellStyle name="SAPBEXchaText 3 2 2 5 2" xfId="15755"/>
    <cellStyle name="SAPBEXchaText 3 2 2 5 2 2" xfId="25978"/>
    <cellStyle name="SAPBEXchaText 3 2 2 5 3" xfId="22466"/>
    <cellStyle name="SAPBEXchaText 3 2 2 6" xfId="10909"/>
    <cellStyle name="SAPBEXchaText 3 2 2 6 2" xfId="17240"/>
    <cellStyle name="SAPBEXchaText 3 2 2 6 2 2" xfId="27003"/>
    <cellStyle name="SAPBEXchaText 3 2 2 6 3" xfId="23451"/>
    <cellStyle name="SAPBEXchaText 3 2 2 7" xfId="12687"/>
    <cellStyle name="SAPBEXchaText 3 2 2 7 2" xfId="24468"/>
    <cellStyle name="SAPBEXchaText 3 2 2 8" xfId="19282"/>
    <cellStyle name="SAPBEXchaText 3 2 3" xfId="3117"/>
    <cellStyle name="SAPBEXchaText 3 2 3 2" xfId="9880"/>
    <cellStyle name="SAPBEXchaText 3 2 3 2 2" xfId="16474"/>
    <cellStyle name="SAPBEXchaText 3 2 3 2 2 2" xfId="26540"/>
    <cellStyle name="SAPBEXchaText 3 2 3 2 3" xfId="22998"/>
    <cellStyle name="SAPBEXchaText 3 2 3 3" xfId="11817"/>
    <cellStyle name="SAPBEXchaText 3 2 3 3 2" xfId="18142"/>
    <cellStyle name="SAPBEXchaText 3 2 3 3 2 2" xfId="27554"/>
    <cellStyle name="SAPBEXchaText 3 2 3 3 3" xfId="23972"/>
    <cellStyle name="SAPBEXchaText 3 2 3 4" xfId="7702"/>
    <cellStyle name="SAPBEXchaText 3 2 3 4 2" xfId="21747"/>
    <cellStyle name="SAPBEXchaText 3 2 3 5" xfId="14865"/>
    <cellStyle name="SAPBEXchaText 3 2 3 5 2" xfId="25474"/>
    <cellStyle name="SAPBEXchaText 3 2 3 6" xfId="19678"/>
    <cellStyle name="SAPBEXchaText 3 2 4" xfId="3606"/>
    <cellStyle name="SAPBEXchaText 3 2 4 2" xfId="10361"/>
    <cellStyle name="SAPBEXchaText 3 2 4 2 2" xfId="16804"/>
    <cellStyle name="SAPBEXchaText 3 2 4 2 2 2" xfId="26814"/>
    <cellStyle name="SAPBEXchaText 3 2 4 2 3" xfId="23266"/>
    <cellStyle name="SAPBEXchaText 3 2 4 3" xfId="12291"/>
    <cellStyle name="SAPBEXchaText 3 2 4 3 2" xfId="18614"/>
    <cellStyle name="SAPBEXchaText 3 2 4 3 2 2" xfId="27824"/>
    <cellStyle name="SAPBEXchaText 3 2 4 3 3" xfId="24236"/>
    <cellStyle name="SAPBEXchaText 3 2 4 4" xfId="8182"/>
    <cellStyle name="SAPBEXchaText 3 2 4 4 2" xfId="22179"/>
    <cellStyle name="SAPBEXchaText 3 2 4 5" xfId="15338"/>
    <cellStyle name="SAPBEXchaText 3 2 4 5 2" xfId="25744"/>
    <cellStyle name="SAPBEXchaText 3 2 4 6" xfId="19942"/>
    <cellStyle name="SAPBEXchaText 3 2 5" xfId="4033"/>
    <cellStyle name="SAPBEXchaText 3 2 5 2" xfId="20173"/>
    <cellStyle name="SAPBEXchaText 3 2 6" xfId="19233"/>
    <cellStyle name="SAPBEXchaText 3 2 7" xfId="28355"/>
    <cellStyle name="SAPBEXchaText 3 3" xfId="2150"/>
    <cellStyle name="SAPBEXchaText 3 3 2" xfId="2921"/>
    <cellStyle name="SAPBEXchaText 3 3 2 2" xfId="7508"/>
    <cellStyle name="SAPBEXchaText 3 3 2 2 2" xfId="14675"/>
    <cellStyle name="SAPBEXchaText 3 3 2 2 2 2" xfId="25367"/>
    <cellStyle name="SAPBEXchaText 3 3 2 2 3" xfId="21634"/>
    <cellStyle name="SAPBEXchaText 3 3 2 3" xfId="9688"/>
    <cellStyle name="SAPBEXchaText 3 3 2 3 2" xfId="16333"/>
    <cellStyle name="SAPBEXchaText 3 3 2 3 2 2" xfId="26431"/>
    <cellStyle name="SAPBEXchaText 3 3 2 3 3" xfId="22892"/>
    <cellStyle name="SAPBEXchaText 3 3 2 4" xfId="11637"/>
    <cellStyle name="SAPBEXchaText 3 3 2 4 2" xfId="17964"/>
    <cellStyle name="SAPBEXchaText 3 3 2 4 2 2" xfId="27447"/>
    <cellStyle name="SAPBEXchaText 3 3 2 4 3" xfId="23868"/>
    <cellStyle name="SAPBEXchaText 3 3 2 5" xfId="5224"/>
    <cellStyle name="SAPBEXchaText 3 3 2 5 2" xfId="20743"/>
    <cellStyle name="SAPBEXchaText 3 3 2 6" xfId="12788"/>
    <cellStyle name="SAPBEXchaText 3 3 2 6 2" xfId="24549"/>
    <cellStyle name="SAPBEXchaText 3 3 2 7" xfId="19574"/>
    <cellStyle name="SAPBEXchaText 3 3 3" xfId="3453"/>
    <cellStyle name="SAPBEXchaText 3 3 3 2" xfId="10208"/>
    <cellStyle name="SAPBEXchaText 3 3 3 2 2" xfId="16690"/>
    <cellStyle name="SAPBEXchaText 3 3 3 2 2 2" xfId="26712"/>
    <cellStyle name="SAPBEXchaText 3 3 3 2 3" xfId="23166"/>
    <cellStyle name="SAPBEXchaText 3 3 3 3" xfId="12138"/>
    <cellStyle name="SAPBEXchaText 3 3 3 3 2" xfId="18462"/>
    <cellStyle name="SAPBEXchaText 3 3 3 3 2 2" xfId="27723"/>
    <cellStyle name="SAPBEXchaText 3 3 3 3 3" xfId="24137"/>
    <cellStyle name="SAPBEXchaText 3 3 3 4" xfId="8029"/>
    <cellStyle name="SAPBEXchaText 3 3 3 4 2" xfId="22028"/>
    <cellStyle name="SAPBEXchaText 3 3 3 5" xfId="15186"/>
    <cellStyle name="SAPBEXchaText 3 3 3 5 2" xfId="25643"/>
    <cellStyle name="SAPBEXchaText 3 3 3 6" xfId="19843"/>
    <cellStyle name="SAPBEXchaText 3 3 4" xfId="6750"/>
    <cellStyle name="SAPBEXchaText 3 3 4 2" xfId="13924"/>
    <cellStyle name="SAPBEXchaText 3 3 4 2 2" xfId="24998"/>
    <cellStyle name="SAPBEXchaText 3 3 4 3" xfId="21242"/>
    <cellStyle name="SAPBEXchaText 3 3 5" xfId="8933"/>
    <cellStyle name="SAPBEXchaText 3 3 5 2" xfId="15857"/>
    <cellStyle name="SAPBEXchaText 3 3 5 2 2" xfId="26060"/>
    <cellStyle name="SAPBEXchaText 3 3 5 3" xfId="22546"/>
    <cellStyle name="SAPBEXchaText 3 3 6" xfId="11022"/>
    <cellStyle name="SAPBEXchaText 3 3 6 2" xfId="17351"/>
    <cellStyle name="SAPBEXchaText 3 3 6 2 2" xfId="27080"/>
    <cellStyle name="SAPBEXchaText 3 3 6 3" xfId="23526"/>
    <cellStyle name="SAPBEXchaText 3 3 7" xfId="4459"/>
    <cellStyle name="SAPBEXchaText 3 3 7 2" xfId="20492"/>
    <cellStyle name="SAPBEXchaText 3 3 8" xfId="5175"/>
    <cellStyle name="SAPBEXchaText 3 3 8 2" xfId="20705"/>
    <cellStyle name="SAPBEXchaText 3 4" xfId="2639"/>
    <cellStyle name="SAPBEXchaText 3 4 2" xfId="9420"/>
    <cellStyle name="SAPBEXchaText 3 4 2 2" xfId="16071"/>
    <cellStyle name="SAPBEXchaText 3 4 2 2 2" xfId="26210"/>
    <cellStyle name="SAPBEXchaText 3 4 2 3" xfId="22686"/>
    <cellStyle name="SAPBEXchaText 3 4 3" xfId="11380"/>
    <cellStyle name="SAPBEXchaText 3 4 3 2" xfId="17708"/>
    <cellStyle name="SAPBEXchaText 3 4 3 2 2" xfId="27229"/>
    <cellStyle name="SAPBEXchaText 3 4 3 3" xfId="23665"/>
    <cellStyle name="SAPBEXchaText 3 4 4" xfId="7239"/>
    <cellStyle name="SAPBEXchaText 3 4 4 2" xfId="21398"/>
    <cellStyle name="SAPBEXchaText 3 4 5" xfId="14412"/>
    <cellStyle name="SAPBEXchaText 3 4 5 2" xfId="25148"/>
    <cellStyle name="SAPBEXchaText 3 4 6" xfId="19370"/>
    <cellStyle name="SAPBEXchaText 3 5" xfId="28102"/>
    <cellStyle name="SAPBEXchaText 4" xfId="1520"/>
    <cellStyle name="SAPBEXchaText 4 2" xfId="1045"/>
    <cellStyle name="SAPBEXchaText 4 2 2" xfId="3206"/>
    <cellStyle name="SAPBEXchaText 4 2 2 2" xfId="9961"/>
    <cellStyle name="SAPBEXchaText 4 2 2 2 2" xfId="16514"/>
    <cellStyle name="SAPBEXchaText 4 2 2 2 2 2" xfId="26569"/>
    <cellStyle name="SAPBEXchaText 4 2 2 2 3" xfId="23027"/>
    <cellStyle name="SAPBEXchaText 4 2 2 3" xfId="11891"/>
    <cellStyle name="SAPBEXchaText 4 2 2 3 2" xfId="18216"/>
    <cellStyle name="SAPBEXchaText 4 2 2 3 2 2" xfId="27581"/>
    <cellStyle name="SAPBEXchaText 4 2 2 3 3" xfId="23999"/>
    <cellStyle name="SAPBEXchaText 4 2 2 4" xfId="7782"/>
    <cellStyle name="SAPBEXchaText 4 2 2 4 2" xfId="21786"/>
    <cellStyle name="SAPBEXchaText 4 2 2 5" xfId="14940"/>
    <cellStyle name="SAPBEXchaText 4 2 2 5 2" xfId="25501"/>
    <cellStyle name="SAPBEXchaText 4 2 2 6" xfId="19705"/>
    <cellStyle name="SAPBEXchaText 4 2 3" xfId="3679"/>
    <cellStyle name="SAPBEXchaText 4 2 3 2" xfId="10434"/>
    <cellStyle name="SAPBEXchaText 4 2 3 2 2" xfId="16837"/>
    <cellStyle name="SAPBEXchaText 4 2 3 2 2 2" xfId="26841"/>
    <cellStyle name="SAPBEXchaText 4 2 3 2 3" xfId="23293"/>
    <cellStyle name="SAPBEXchaText 4 2 3 3" xfId="12364"/>
    <cellStyle name="SAPBEXchaText 4 2 3 3 2" xfId="18687"/>
    <cellStyle name="SAPBEXchaText 4 2 3 3 2 2" xfId="27851"/>
    <cellStyle name="SAPBEXchaText 4 2 3 3 3" xfId="24263"/>
    <cellStyle name="SAPBEXchaText 4 2 3 4" xfId="8251"/>
    <cellStyle name="SAPBEXchaText 4 2 3 4 2" xfId="22247"/>
    <cellStyle name="SAPBEXchaText 4 2 3 5" xfId="15411"/>
    <cellStyle name="SAPBEXchaText 4 2 3 5 2" xfId="25771"/>
    <cellStyle name="SAPBEXchaText 4 2 3 6" xfId="19969"/>
    <cellStyle name="SAPBEXchaText 4 2 4" xfId="6016"/>
    <cellStyle name="SAPBEXchaText 4 2 4 2" xfId="13272"/>
    <cellStyle name="SAPBEXchaText 4 2 4 2 2" xfId="24790"/>
    <cellStyle name="SAPBEXchaText 4 2 4 3" xfId="21041"/>
    <cellStyle name="SAPBEXchaText 4 2 5" xfId="6429"/>
    <cellStyle name="SAPBEXchaText 4 2 5 2" xfId="13610"/>
    <cellStyle name="SAPBEXchaText 4 2 5 2 2" xfId="24885"/>
    <cellStyle name="SAPBEXchaText 4 2 5 3" xfId="21135"/>
    <cellStyle name="SAPBEXchaText 4 2 6" xfId="6133"/>
    <cellStyle name="SAPBEXchaText 4 2 6 2" xfId="13371"/>
    <cellStyle name="SAPBEXchaText 4 2 6 2 2" xfId="24824"/>
    <cellStyle name="SAPBEXchaText 4 2 6 3" xfId="21074"/>
    <cellStyle name="SAPBEXchaText 4 2 7" xfId="4188"/>
    <cellStyle name="SAPBEXchaText 4 2 7 2" xfId="20255"/>
    <cellStyle name="SAPBEXchaText 4 2 8" xfId="19068"/>
    <cellStyle name="SAPBEXchaText 4 3" xfId="2730"/>
    <cellStyle name="SAPBEXchaText 4 3 2" xfId="9504"/>
    <cellStyle name="SAPBEXchaText 4 3 2 2" xfId="16155"/>
    <cellStyle name="SAPBEXchaText 4 3 2 2 2" xfId="26281"/>
    <cellStyle name="SAPBEXchaText 4 3 2 3" xfId="22756"/>
    <cellStyle name="SAPBEXchaText 4 3 3" xfId="11459"/>
    <cellStyle name="SAPBEXchaText 4 3 3 2" xfId="17786"/>
    <cellStyle name="SAPBEXchaText 4 3 3 2 2" xfId="27297"/>
    <cellStyle name="SAPBEXchaText 4 3 3 3" xfId="23732"/>
    <cellStyle name="SAPBEXchaText 4 3 4" xfId="7322"/>
    <cellStyle name="SAPBEXchaText 4 3 4 2" xfId="21475"/>
    <cellStyle name="SAPBEXchaText 4 3 5" xfId="14490"/>
    <cellStyle name="SAPBEXchaText 4 3 5 2" xfId="25216"/>
    <cellStyle name="SAPBEXchaText 4 3 6" xfId="19437"/>
    <cellStyle name="SAPBEXchaText 4 4" xfId="2969"/>
    <cellStyle name="SAPBEXchaText 4 4 2" xfId="9735"/>
    <cellStyle name="SAPBEXchaText 4 4 2 2" xfId="16368"/>
    <cellStyle name="SAPBEXchaText 4 4 2 2 2" xfId="26460"/>
    <cellStyle name="SAPBEXchaText 4 4 2 3" xfId="22919"/>
    <cellStyle name="SAPBEXchaText 4 4 3" xfId="11672"/>
    <cellStyle name="SAPBEXchaText 4 4 3 2" xfId="17998"/>
    <cellStyle name="SAPBEXchaText 4 4 3 2 2" xfId="27475"/>
    <cellStyle name="SAPBEXchaText 4 4 3 3" xfId="23894"/>
    <cellStyle name="SAPBEXchaText 4 4 4" xfId="7556"/>
    <cellStyle name="SAPBEXchaText 4 4 4 2" xfId="21661"/>
    <cellStyle name="SAPBEXchaText 4 4 5" xfId="14721"/>
    <cellStyle name="SAPBEXchaText 4 4 5 2" xfId="25395"/>
    <cellStyle name="SAPBEXchaText 4 4 6" xfId="19600"/>
    <cellStyle name="SAPBEXchaText 4 5" xfId="4255"/>
    <cellStyle name="SAPBEXchaText 4 5 2" xfId="20306"/>
    <cellStyle name="SAPBEXchaText 4 6" xfId="19124"/>
    <cellStyle name="SAPBEXchaText 4 7" xfId="28219"/>
    <cellStyle name="SAPBEXchaText 5" xfId="2081"/>
    <cellStyle name="SAPBEXchaText 5 2" xfId="5164"/>
    <cellStyle name="SAPBEXchaText 5 2 2" xfId="12740"/>
    <cellStyle name="SAPBEXchaText 5 2 2 2" xfId="24512"/>
    <cellStyle name="SAPBEXchaText 5 2 3" xfId="20696"/>
    <cellStyle name="SAPBEXchaText 5 3" xfId="6681"/>
    <cellStyle name="SAPBEXchaText 5 3 2" xfId="13857"/>
    <cellStyle name="SAPBEXchaText 5 3 2 2" xfId="24962"/>
    <cellStyle name="SAPBEXchaText 5 3 3" xfId="21207"/>
    <cellStyle name="SAPBEXchaText 5 4" xfId="8864"/>
    <cellStyle name="SAPBEXchaText 5 4 2" xfId="15808"/>
    <cellStyle name="SAPBEXchaText 5 4 2 2" xfId="26022"/>
    <cellStyle name="SAPBEXchaText 5 4 3" xfId="22509"/>
    <cellStyle name="SAPBEXchaText 5 5" xfId="10971"/>
    <cellStyle name="SAPBEXchaText 5 5 2" xfId="17301"/>
    <cellStyle name="SAPBEXchaText 5 5 2 2" xfId="27045"/>
    <cellStyle name="SAPBEXchaText 5 5 3" xfId="23492"/>
    <cellStyle name="SAPBEXchaText 5 6" xfId="4288"/>
    <cellStyle name="SAPBEXchaText 5 6 2" xfId="20332"/>
    <cellStyle name="SAPBEXchaText 5 7" xfId="4767"/>
    <cellStyle name="SAPBEXchaText 5 7 2" xfId="20622"/>
    <cellStyle name="SAPBEXchaText 6" xfId="2566"/>
    <cellStyle name="SAPBEXchaText 6 2" xfId="9348"/>
    <cellStyle name="SAPBEXchaText 6 2 2" xfId="15999"/>
    <cellStyle name="SAPBEXchaText 6 2 2 2" xfId="26151"/>
    <cellStyle name="SAPBEXchaText 6 2 3" xfId="22632"/>
    <cellStyle name="SAPBEXchaText 6 3" xfId="11308"/>
    <cellStyle name="SAPBEXchaText 6 3 2" xfId="17636"/>
    <cellStyle name="SAPBEXchaText 6 3 2 2" xfId="27170"/>
    <cellStyle name="SAPBEXchaText 6 3 3" xfId="23611"/>
    <cellStyle name="SAPBEXchaText 6 4" xfId="7166"/>
    <cellStyle name="SAPBEXchaText 6 4 2" xfId="21331"/>
    <cellStyle name="SAPBEXchaText 6 5" xfId="14339"/>
    <cellStyle name="SAPBEXchaText 6 5 2" xfId="25089"/>
    <cellStyle name="SAPBEXchaText 6 6" xfId="19315"/>
    <cellStyle name="SAPBEXchaText 7" xfId="18942"/>
    <cellStyle name="SAPBEXchaText 8" xfId="28035"/>
    <cellStyle name="SAPBEXexcBad7" xfId="243"/>
    <cellStyle name="SAPBEXexcBad7 2" xfId="1522"/>
    <cellStyle name="SAPBEXexcBad7 2 2" xfId="1433"/>
    <cellStyle name="SAPBEXexcBad7 2 2 2" xfId="3208"/>
    <cellStyle name="SAPBEXexcBad7 2 2 2 2" xfId="9963"/>
    <cellStyle name="SAPBEXexcBad7 2 2 2 2 2" xfId="16516"/>
    <cellStyle name="SAPBEXexcBad7 2 2 2 2 2 2" xfId="26571"/>
    <cellStyle name="SAPBEXexcBad7 2 2 2 2 3" xfId="23029"/>
    <cellStyle name="SAPBEXexcBad7 2 2 2 3" xfId="11893"/>
    <cellStyle name="SAPBEXexcBad7 2 2 2 3 2" xfId="18218"/>
    <cellStyle name="SAPBEXexcBad7 2 2 2 3 2 2" xfId="27583"/>
    <cellStyle name="SAPBEXexcBad7 2 2 2 3 3" xfId="24001"/>
    <cellStyle name="SAPBEXexcBad7 2 2 2 4" xfId="7784"/>
    <cellStyle name="SAPBEXexcBad7 2 2 2 4 2" xfId="21788"/>
    <cellStyle name="SAPBEXexcBad7 2 2 2 5" xfId="14942"/>
    <cellStyle name="SAPBEXexcBad7 2 2 2 5 2" xfId="25503"/>
    <cellStyle name="SAPBEXexcBad7 2 2 2 6" xfId="19707"/>
    <cellStyle name="SAPBEXexcBad7 2 2 3" xfId="3681"/>
    <cellStyle name="SAPBEXexcBad7 2 2 3 2" xfId="10436"/>
    <cellStyle name="SAPBEXexcBad7 2 2 3 2 2" xfId="16839"/>
    <cellStyle name="SAPBEXexcBad7 2 2 3 2 2 2" xfId="26843"/>
    <cellStyle name="SAPBEXexcBad7 2 2 3 2 3" xfId="23295"/>
    <cellStyle name="SAPBEXexcBad7 2 2 3 3" xfId="12366"/>
    <cellStyle name="SAPBEXexcBad7 2 2 3 3 2" xfId="18689"/>
    <cellStyle name="SAPBEXexcBad7 2 2 3 3 2 2" xfId="27853"/>
    <cellStyle name="SAPBEXexcBad7 2 2 3 3 3" xfId="24265"/>
    <cellStyle name="SAPBEXexcBad7 2 2 3 4" xfId="8253"/>
    <cellStyle name="SAPBEXexcBad7 2 2 3 4 2" xfId="22249"/>
    <cellStyle name="SAPBEXexcBad7 2 2 3 5" xfId="15413"/>
    <cellStyle name="SAPBEXexcBad7 2 2 3 5 2" xfId="25773"/>
    <cellStyle name="SAPBEXexcBad7 2 2 3 6" xfId="19971"/>
    <cellStyle name="SAPBEXexcBad7 2 2 4" xfId="6211"/>
    <cellStyle name="SAPBEXexcBad7 2 2 4 2" xfId="13446"/>
    <cellStyle name="SAPBEXexcBad7 2 2 4 2 2" xfId="24853"/>
    <cellStyle name="SAPBEXexcBad7 2 2 4 3" xfId="21103"/>
    <cellStyle name="SAPBEXexcBad7 2 2 5" xfId="8484"/>
    <cellStyle name="SAPBEXexcBad7 2 2 5 2" xfId="15679"/>
    <cellStyle name="SAPBEXexcBad7 2 2 5 2 2" xfId="25931"/>
    <cellStyle name="SAPBEXexcBad7 2 2 5 3" xfId="22424"/>
    <cellStyle name="SAPBEXexcBad7 2 2 6" xfId="5873"/>
    <cellStyle name="SAPBEXexcBad7 2 2 6 2" xfId="13135"/>
    <cellStyle name="SAPBEXexcBad7 2 2 6 2 2" xfId="24723"/>
    <cellStyle name="SAPBEXexcBad7 2 2 6 3" xfId="20974"/>
    <cellStyle name="SAPBEXexcBad7 2 2 7" xfId="12638"/>
    <cellStyle name="SAPBEXexcBad7 2 2 7 2" xfId="24429"/>
    <cellStyle name="SAPBEXexcBad7 2 2 8" xfId="19112"/>
    <cellStyle name="SAPBEXexcBad7 2 3" xfId="2732"/>
    <cellStyle name="SAPBEXexcBad7 2 3 2" xfId="9506"/>
    <cellStyle name="SAPBEXexcBad7 2 3 2 2" xfId="16157"/>
    <cellStyle name="SAPBEXexcBad7 2 3 2 2 2" xfId="26283"/>
    <cellStyle name="SAPBEXexcBad7 2 3 2 3" xfId="22758"/>
    <cellStyle name="SAPBEXexcBad7 2 3 3" xfId="11461"/>
    <cellStyle name="SAPBEXexcBad7 2 3 3 2" xfId="17788"/>
    <cellStyle name="SAPBEXexcBad7 2 3 3 2 2" xfId="27299"/>
    <cellStyle name="SAPBEXexcBad7 2 3 3 3" xfId="23734"/>
    <cellStyle name="SAPBEXexcBad7 2 3 4" xfId="7324"/>
    <cellStyle name="SAPBEXexcBad7 2 3 4 2" xfId="21477"/>
    <cellStyle name="SAPBEXexcBad7 2 3 5" xfId="14492"/>
    <cellStyle name="SAPBEXexcBad7 2 3 5 2" xfId="25218"/>
    <cellStyle name="SAPBEXexcBad7 2 3 6" xfId="19439"/>
    <cellStyle name="SAPBEXexcBad7 2 4" xfId="2860"/>
    <cellStyle name="SAPBEXexcBad7 2 4 2" xfId="9627"/>
    <cellStyle name="SAPBEXexcBad7 2 4 2 2" xfId="16275"/>
    <cellStyle name="SAPBEXexcBad7 2 4 2 2 2" xfId="26388"/>
    <cellStyle name="SAPBEXexcBad7 2 4 2 3" xfId="22856"/>
    <cellStyle name="SAPBEXexcBad7 2 4 3" xfId="11579"/>
    <cellStyle name="SAPBEXexcBad7 2 4 3 2" xfId="17906"/>
    <cellStyle name="SAPBEXexcBad7 2 4 3 2 2" xfId="27404"/>
    <cellStyle name="SAPBEXexcBad7 2 4 3 3" xfId="23832"/>
    <cellStyle name="SAPBEXexcBad7 2 4 4" xfId="7447"/>
    <cellStyle name="SAPBEXexcBad7 2 4 4 2" xfId="21584"/>
    <cellStyle name="SAPBEXexcBad7 2 4 5" xfId="14614"/>
    <cellStyle name="SAPBEXexcBad7 2 4 5 2" xfId="25324"/>
    <cellStyle name="SAPBEXexcBad7 2 4 6" xfId="19538"/>
    <cellStyle name="SAPBEXexcBad7 2 5" xfId="4254"/>
    <cellStyle name="SAPBEXexcBad7 2 5 2" xfId="20305"/>
    <cellStyle name="SAPBEXexcBad7 2 6" xfId="19126"/>
    <cellStyle name="SAPBEXexcBad7 2 7" xfId="28221"/>
    <cellStyle name="SAPBEXexcBad7 3" xfId="2177"/>
    <cellStyle name="SAPBEXexcBad7 3 2" xfId="5239"/>
    <cellStyle name="SAPBEXexcBad7 3 2 2" xfId="12798"/>
    <cellStyle name="SAPBEXexcBad7 3 2 2 2" xfId="24557"/>
    <cellStyle name="SAPBEXexcBad7 3 2 3" xfId="20754"/>
    <cellStyle name="SAPBEXexcBad7 3 3" xfId="6777"/>
    <cellStyle name="SAPBEXexcBad7 3 3 2" xfId="13951"/>
    <cellStyle name="SAPBEXexcBad7 3 3 2 2" xfId="25006"/>
    <cellStyle name="SAPBEXexcBad7 3 3 3" xfId="21250"/>
    <cellStyle name="SAPBEXexcBad7 3 4" xfId="8960"/>
    <cellStyle name="SAPBEXexcBad7 3 4 2" xfId="15867"/>
    <cellStyle name="SAPBEXexcBad7 3 4 2 2" xfId="26068"/>
    <cellStyle name="SAPBEXexcBad7 3 4 3" xfId="22554"/>
    <cellStyle name="SAPBEXexcBad7 3 5" xfId="11032"/>
    <cellStyle name="SAPBEXexcBad7 3 5 2" xfId="17361"/>
    <cellStyle name="SAPBEXexcBad7 3 5 2 2" xfId="27088"/>
    <cellStyle name="SAPBEXexcBad7 3 5 3" xfId="23534"/>
    <cellStyle name="SAPBEXexcBad7 3 6" xfId="4290"/>
    <cellStyle name="SAPBEXexcBad7 3 6 2" xfId="20334"/>
    <cellStyle name="SAPBEXexcBad7 3 7" xfId="4264"/>
    <cellStyle name="SAPBEXexcBad7 3 7 2" xfId="20314"/>
    <cellStyle name="SAPBEXexcBad7 4" xfId="2568"/>
    <cellStyle name="SAPBEXexcBad7 4 2" xfId="9350"/>
    <cellStyle name="SAPBEXexcBad7 4 2 2" xfId="16001"/>
    <cellStyle name="SAPBEXexcBad7 4 2 2 2" xfId="26153"/>
    <cellStyle name="SAPBEXexcBad7 4 2 3" xfId="22634"/>
    <cellStyle name="SAPBEXexcBad7 4 3" xfId="11310"/>
    <cellStyle name="SAPBEXexcBad7 4 3 2" xfId="17638"/>
    <cellStyle name="SAPBEXexcBad7 4 3 2 2" xfId="27172"/>
    <cellStyle name="SAPBEXexcBad7 4 3 3" xfId="23613"/>
    <cellStyle name="SAPBEXexcBad7 4 4" xfId="7168"/>
    <cellStyle name="SAPBEXexcBad7 4 4 2" xfId="21333"/>
    <cellStyle name="SAPBEXexcBad7 4 5" xfId="14341"/>
    <cellStyle name="SAPBEXexcBad7 4 5 2" xfId="25091"/>
    <cellStyle name="SAPBEXexcBad7 4 6" xfId="19317"/>
    <cellStyle name="SAPBEXexcBad7 5" xfId="18944"/>
    <cellStyle name="SAPBEXexcBad7 6" xfId="28037"/>
    <cellStyle name="SAPBEXexcBad8" xfId="244"/>
    <cellStyle name="SAPBEXexcBad8 2" xfId="1523"/>
    <cellStyle name="SAPBEXexcBad8 2 2" xfId="867"/>
    <cellStyle name="SAPBEXexcBad8 2 2 2" xfId="3209"/>
    <cellStyle name="SAPBEXexcBad8 2 2 2 2" xfId="9964"/>
    <cellStyle name="SAPBEXexcBad8 2 2 2 2 2" xfId="16517"/>
    <cellStyle name="SAPBEXexcBad8 2 2 2 2 2 2" xfId="26572"/>
    <cellStyle name="SAPBEXexcBad8 2 2 2 2 3" xfId="23030"/>
    <cellStyle name="SAPBEXexcBad8 2 2 2 3" xfId="11894"/>
    <cellStyle name="SAPBEXexcBad8 2 2 2 3 2" xfId="18219"/>
    <cellStyle name="SAPBEXexcBad8 2 2 2 3 2 2" xfId="27584"/>
    <cellStyle name="SAPBEXexcBad8 2 2 2 3 3" xfId="24002"/>
    <cellStyle name="SAPBEXexcBad8 2 2 2 4" xfId="7785"/>
    <cellStyle name="SAPBEXexcBad8 2 2 2 4 2" xfId="21789"/>
    <cellStyle name="SAPBEXexcBad8 2 2 2 5" xfId="14943"/>
    <cellStyle name="SAPBEXexcBad8 2 2 2 5 2" xfId="25504"/>
    <cellStyle name="SAPBEXexcBad8 2 2 2 6" xfId="19708"/>
    <cellStyle name="SAPBEXexcBad8 2 2 3" xfId="3682"/>
    <cellStyle name="SAPBEXexcBad8 2 2 3 2" xfId="10437"/>
    <cellStyle name="SAPBEXexcBad8 2 2 3 2 2" xfId="16840"/>
    <cellStyle name="SAPBEXexcBad8 2 2 3 2 2 2" xfId="26844"/>
    <cellStyle name="SAPBEXexcBad8 2 2 3 2 3" xfId="23296"/>
    <cellStyle name="SAPBEXexcBad8 2 2 3 3" xfId="12367"/>
    <cellStyle name="SAPBEXexcBad8 2 2 3 3 2" xfId="18690"/>
    <cellStyle name="SAPBEXexcBad8 2 2 3 3 2 2" xfId="27854"/>
    <cellStyle name="SAPBEXexcBad8 2 2 3 3 3" xfId="24266"/>
    <cellStyle name="SAPBEXexcBad8 2 2 3 4" xfId="8254"/>
    <cellStyle name="SAPBEXexcBad8 2 2 3 4 2" xfId="22250"/>
    <cellStyle name="SAPBEXexcBad8 2 2 3 5" xfId="15414"/>
    <cellStyle name="SAPBEXexcBad8 2 2 3 5 2" xfId="25774"/>
    <cellStyle name="SAPBEXexcBad8 2 2 3 6" xfId="19972"/>
    <cellStyle name="SAPBEXexcBad8 2 2 4" xfId="5912"/>
    <cellStyle name="SAPBEXexcBad8 2 2 4 2" xfId="13173"/>
    <cellStyle name="SAPBEXexcBad8 2 2 4 2 2" xfId="24751"/>
    <cellStyle name="SAPBEXexcBad8 2 2 4 3" xfId="21002"/>
    <cellStyle name="SAPBEXexcBad8 2 2 5" xfId="5856"/>
    <cellStyle name="SAPBEXexcBad8 2 2 5 2" xfId="13118"/>
    <cellStyle name="SAPBEXexcBad8 2 2 5 2 2" xfId="24714"/>
    <cellStyle name="SAPBEXexcBad8 2 2 5 3" xfId="20965"/>
    <cellStyle name="SAPBEXexcBad8 2 2 6" xfId="5562"/>
    <cellStyle name="SAPBEXexcBad8 2 2 6 2" xfId="12914"/>
    <cellStyle name="SAPBEXexcBad8 2 2 6 2 2" xfId="24622"/>
    <cellStyle name="SAPBEXexcBad8 2 2 6 3" xfId="20873"/>
    <cellStyle name="SAPBEXexcBad8 2 2 7" xfId="4204"/>
    <cellStyle name="SAPBEXexcBad8 2 2 7 2" xfId="20269"/>
    <cellStyle name="SAPBEXexcBad8 2 2 8" xfId="19033"/>
    <cellStyle name="SAPBEXexcBad8 2 3" xfId="2733"/>
    <cellStyle name="SAPBEXexcBad8 2 3 2" xfId="9507"/>
    <cellStyle name="SAPBEXexcBad8 2 3 2 2" xfId="16158"/>
    <cellStyle name="SAPBEXexcBad8 2 3 2 2 2" xfId="26284"/>
    <cellStyle name="SAPBEXexcBad8 2 3 2 3" xfId="22759"/>
    <cellStyle name="SAPBEXexcBad8 2 3 3" xfId="11462"/>
    <cellStyle name="SAPBEXexcBad8 2 3 3 2" xfId="17789"/>
    <cellStyle name="SAPBEXexcBad8 2 3 3 2 2" xfId="27300"/>
    <cellStyle name="SAPBEXexcBad8 2 3 3 3" xfId="23735"/>
    <cellStyle name="SAPBEXexcBad8 2 3 4" xfId="7325"/>
    <cellStyle name="SAPBEXexcBad8 2 3 4 2" xfId="21478"/>
    <cellStyle name="SAPBEXexcBad8 2 3 5" xfId="14493"/>
    <cellStyle name="SAPBEXexcBad8 2 3 5 2" xfId="25219"/>
    <cellStyle name="SAPBEXexcBad8 2 3 6" xfId="19440"/>
    <cellStyle name="SAPBEXexcBad8 2 4" xfId="2824"/>
    <cellStyle name="SAPBEXexcBad8 2 4 2" xfId="9591"/>
    <cellStyle name="SAPBEXexcBad8 2 4 2 2" xfId="16240"/>
    <cellStyle name="SAPBEXexcBad8 2 4 2 2 2" xfId="26355"/>
    <cellStyle name="SAPBEXexcBad8 2 4 2 3" xfId="22823"/>
    <cellStyle name="SAPBEXexcBad8 2 4 3" xfId="11544"/>
    <cellStyle name="SAPBEXexcBad8 2 4 3 2" xfId="17871"/>
    <cellStyle name="SAPBEXexcBad8 2 4 3 2 2" xfId="27371"/>
    <cellStyle name="SAPBEXexcBad8 2 4 3 3" xfId="23799"/>
    <cellStyle name="SAPBEXexcBad8 2 4 4" xfId="7411"/>
    <cellStyle name="SAPBEXexcBad8 2 4 4 2" xfId="21549"/>
    <cellStyle name="SAPBEXexcBad8 2 4 5" xfId="14578"/>
    <cellStyle name="SAPBEXexcBad8 2 4 5 2" xfId="25291"/>
    <cellStyle name="SAPBEXexcBad8 2 4 6" xfId="19505"/>
    <cellStyle name="SAPBEXexcBad8 2 5" xfId="4152"/>
    <cellStyle name="SAPBEXexcBad8 2 5 2" xfId="20227"/>
    <cellStyle name="SAPBEXexcBad8 2 6" xfId="19127"/>
    <cellStyle name="SAPBEXexcBad8 2 7" xfId="28222"/>
    <cellStyle name="SAPBEXexcBad8 3" xfId="2134"/>
    <cellStyle name="SAPBEXexcBad8 3 2" xfId="5212"/>
    <cellStyle name="SAPBEXexcBad8 3 2 2" xfId="12779"/>
    <cellStyle name="SAPBEXexcBad8 3 2 2 2" xfId="24543"/>
    <cellStyle name="SAPBEXexcBad8 3 2 3" xfId="20734"/>
    <cellStyle name="SAPBEXexcBad8 3 3" xfId="6734"/>
    <cellStyle name="SAPBEXexcBad8 3 3 2" xfId="13909"/>
    <cellStyle name="SAPBEXexcBad8 3 3 2 2" xfId="24992"/>
    <cellStyle name="SAPBEXexcBad8 3 3 3" xfId="21237"/>
    <cellStyle name="SAPBEXexcBad8 3 4" xfId="8917"/>
    <cellStyle name="SAPBEXexcBad8 3 4 2" xfId="15847"/>
    <cellStyle name="SAPBEXexcBad8 3 4 2 2" xfId="26053"/>
    <cellStyle name="SAPBEXexcBad8 3 4 3" xfId="22540"/>
    <cellStyle name="SAPBEXexcBad8 3 5" xfId="11013"/>
    <cellStyle name="SAPBEXexcBad8 3 5 2" xfId="17342"/>
    <cellStyle name="SAPBEXexcBad8 3 5 2 2" xfId="27075"/>
    <cellStyle name="SAPBEXexcBad8 3 5 3" xfId="23522"/>
    <cellStyle name="SAPBEXexcBad8 3 6" xfId="4291"/>
    <cellStyle name="SAPBEXexcBad8 3 6 2" xfId="20335"/>
    <cellStyle name="SAPBEXexcBad8 3 7" xfId="4163"/>
    <cellStyle name="SAPBEXexcBad8 3 7 2" xfId="20237"/>
    <cellStyle name="SAPBEXexcBad8 4" xfId="2569"/>
    <cellStyle name="SAPBEXexcBad8 4 2" xfId="9351"/>
    <cellStyle name="SAPBEXexcBad8 4 2 2" xfId="16002"/>
    <cellStyle name="SAPBEXexcBad8 4 2 2 2" xfId="26154"/>
    <cellStyle name="SAPBEXexcBad8 4 2 3" xfId="22635"/>
    <cellStyle name="SAPBEXexcBad8 4 3" xfId="11311"/>
    <cellStyle name="SAPBEXexcBad8 4 3 2" xfId="17639"/>
    <cellStyle name="SAPBEXexcBad8 4 3 2 2" xfId="27173"/>
    <cellStyle name="SAPBEXexcBad8 4 3 3" xfId="23614"/>
    <cellStyle name="SAPBEXexcBad8 4 4" xfId="7169"/>
    <cellStyle name="SAPBEXexcBad8 4 4 2" xfId="21334"/>
    <cellStyle name="SAPBEXexcBad8 4 5" xfId="14342"/>
    <cellStyle name="SAPBEXexcBad8 4 5 2" xfId="25092"/>
    <cellStyle name="SAPBEXexcBad8 4 6" xfId="19318"/>
    <cellStyle name="SAPBEXexcBad8 5" xfId="18945"/>
    <cellStyle name="SAPBEXexcBad8 6" xfId="28038"/>
    <cellStyle name="SAPBEXexcBad9" xfId="245"/>
    <cellStyle name="SAPBEXexcBad9 2" xfId="1524"/>
    <cellStyle name="SAPBEXexcBad9 2 2" xfId="1345"/>
    <cellStyle name="SAPBEXexcBad9 2 2 2" xfId="3210"/>
    <cellStyle name="SAPBEXexcBad9 2 2 2 2" xfId="9965"/>
    <cellStyle name="SAPBEXexcBad9 2 2 2 2 2" xfId="16518"/>
    <cellStyle name="SAPBEXexcBad9 2 2 2 2 2 2" xfId="26573"/>
    <cellStyle name="SAPBEXexcBad9 2 2 2 2 3" xfId="23031"/>
    <cellStyle name="SAPBEXexcBad9 2 2 2 3" xfId="11895"/>
    <cellStyle name="SAPBEXexcBad9 2 2 2 3 2" xfId="18220"/>
    <cellStyle name="SAPBEXexcBad9 2 2 2 3 2 2" xfId="27585"/>
    <cellStyle name="SAPBEXexcBad9 2 2 2 3 3" xfId="24003"/>
    <cellStyle name="SAPBEXexcBad9 2 2 2 4" xfId="7786"/>
    <cellStyle name="SAPBEXexcBad9 2 2 2 4 2" xfId="21790"/>
    <cellStyle name="SAPBEXexcBad9 2 2 2 5" xfId="14944"/>
    <cellStyle name="SAPBEXexcBad9 2 2 2 5 2" xfId="25505"/>
    <cellStyle name="SAPBEXexcBad9 2 2 2 6" xfId="19709"/>
    <cellStyle name="SAPBEXexcBad9 2 2 3" xfId="3683"/>
    <cellStyle name="SAPBEXexcBad9 2 2 3 2" xfId="10438"/>
    <cellStyle name="SAPBEXexcBad9 2 2 3 2 2" xfId="16841"/>
    <cellStyle name="SAPBEXexcBad9 2 2 3 2 2 2" xfId="26845"/>
    <cellStyle name="SAPBEXexcBad9 2 2 3 2 3" xfId="23297"/>
    <cellStyle name="SAPBEXexcBad9 2 2 3 3" xfId="12368"/>
    <cellStyle name="SAPBEXexcBad9 2 2 3 3 2" xfId="18691"/>
    <cellStyle name="SAPBEXexcBad9 2 2 3 3 2 2" xfId="27855"/>
    <cellStyle name="SAPBEXexcBad9 2 2 3 3 3" xfId="24267"/>
    <cellStyle name="SAPBEXexcBad9 2 2 3 4" xfId="8255"/>
    <cellStyle name="SAPBEXexcBad9 2 2 3 4 2" xfId="22251"/>
    <cellStyle name="SAPBEXexcBad9 2 2 3 5" xfId="15415"/>
    <cellStyle name="SAPBEXexcBad9 2 2 3 5 2" xfId="25775"/>
    <cellStyle name="SAPBEXexcBad9 2 2 3 6" xfId="19973"/>
    <cellStyle name="SAPBEXexcBad9 2 2 4" xfId="6137"/>
    <cellStyle name="SAPBEXexcBad9 2 2 4 2" xfId="13375"/>
    <cellStyle name="SAPBEXexcBad9 2 2 4 2 2" xfId="24825"/>
    <cellStyle name="SAPBEXexcBad9 2 2 4 3" xfId="21075"/>
    <cellStyle name="SAPBEXexcBad9 2 2 5" xfId="5544"/>
    <cellStyle name="SAPBEXexcBad9 2 2 5 2" xfId="12905"/>
    <cellStyle name="SAPBEXexcBad9 2 2 5 2 2" xfId="24616"/>
    <cellStyle name="SAPBEXexcBad9 2 2 5 3" xfId="20867"/>
    <cellStyle name="SAPBEXexcBad9 2 2 6" xfId="6278"/>
    <cellStyle name="SAPBEXexcBad9 2 2 6 2" xfId="13509"/>
    <cellStyle name="SAPBEXexcBad9 2 2 6 2 2" xfId="24863"/>
    <cellStyle name="SAPBEXexcBad9 2 2 6 3" xfId="21113"/>
    <cellStyle name="SAPBEXexcBad9 2 2 7" xfId="12608"/>
    <cellStyle name="SAPBEXexcBad9 2 2 7 2" xfId="24402"/>
    <cellStyle name="SAPBEXexcBad9 2 2 8" xfId="19085"/>
    <cellStyle name="SAPBEXexcBad9 2 3" xfId="2734"/>
    <cellStyle name="SAPBEXexcBad9 2 3 2" xfId="9508"/>
    <cellStyle name="SAPBEXexcBad9 2 3 2 2" xfId="16159"/>
    <cellStyle name="SAPBEXexcBad9 2 3 2 2 2" xfId="26285"/>
    <cellStyle name="SAPBEXexcBad9 2 3 2 3" xfId="22760"/>
    <cellStyle name="SAPBEXexcBad9 2 3 3" xfId="11463"/>
    <cellStyle name="SAPBEXexcBad9 2 3 3 2" xfId="17790"/>
    <cellStyle name="SAPBEXexcBad9 2 3 3 2 2" xfId="27301"/>
    <cellStyle name="SAPBEXexcBad9 2 3 3 3" xfId="23736"/>
    <cellStyle name="SAPBEXexcBad9 2 3 4" xfId="7326"/>
    <cellStyle name="SAPBEXexcBad9 2 3 4 2" xfId="21479"/>
    <cellStyle name="SAPBEXexcBad9 2 3 5" xfId="14494"/>
    <cellStyle name="SAPBEXexcBad9 2 3 5 2" xfId="25220"/>
    <cellStyle name="SAPBEXexcBad9 2 3 6" xfId="19441"/>
    <cellStyle name="SAPBEXexcBad9 2 4" xfId="2555"/>
    <cellStyle name="SAPBEXexcBad9 2 4 2" xfId="9337"/>
    <cellStyle name="SAPBEXexcBad9 2 4 2 2" xfId="15989"/>
    <cellStyle name="SAPBEXexcBad9 2 4 2 2 2" xfId="26143"/>
    <cellStyle name="SAPBEXexcBad9 2 4 2 3" xfId="22624"/>
    <cellStyle name="SAPBEXexcBad9 2 4 3" xfId="11297"/>
    <cellStyle name="SAPBEXexcBad9 2 4 3 2" xfId="17626"/>
    <cellStyle name="SAPBEXexcBad9 2 4 3 2 2" xfId="27163"/>
    <cellStyle name="SAPBEXexcBad9 2 4 3 3" xfId="23604"/>
    <cellStyle name="SAPBEXexcBad9 2 4 4" xfId="7155"/>
    <cellStyle name="SAPBEXexcBad9 2 4 4 2" xfId="21322"/>
    <cellStyle name="SAPBEXexcBad9 2 4 5" xfId="14329"/>
    <cellStyle name="SAPBEXexcBad9 2 4 5 2" xfId="25082"/>
    <cellStyle name="SAPBEXexcBad9 2 4 6" xfId="19308"/>
    <cellStyle name="SAPBEXexcBad9 2 5" xfId="3991"/>
    <cellStyle name="SAPBEXexcBad9 2 5 2" xfId="20144"/>
    <cellStyle name="SAPBEXexcBad9 2 6" xfId="19128"/>
    <cellStyle name="SAPBEXexcBad9 2 7" xfId="28223"/>
    <cellStyle name="SAPBEXexcBad9 3" xfId="2181"/>
    <cellStyle name="SAPBEXexcBad9 3 2" xfId="5241"/>
    <cellStyle name="SAPBEXexcBad9 3 2 2" xfId="12800"/>
    <cellStyle name="SAPBEXexcBad9 3 2 2 2" xfId="24558"/>
    <cellStyle name="SAPBEXexcBad9 3 2 3" xfId="20755"/>
    <cellStyle name="SAPBEXexcBad9 3 3" xfId="6781"/>
    <cellStyle name="SAPBEXexcBad9 3 3 2" xfId="13955"/>
    <cellStyle name="SAPBEXexcBad9 3 3 2 2" xfId="25007"/>
    <cellStyle name="SAPBEXexcBad9 3 3 3" xfId="21251"/>
    <cellStyle name="SAPBEXexcBad9 3 4" xfId="8964"/>
    <cellStyle name="SAPBEXexcBad9 3 4 2" xfId="15869"/>
    <cellStyle name="SAPBEXexcBad9 3 4 2 2" xfId="26069"/>
    <cellStyle name="SAPBEXexcBad9 3 4 3" xfId="22555"/>
    <cellStyle name="SAPBEXexcBad9 3 5" xfId="11034"/>
    <cellStyle name="SAPBEXexcBad9 3 5 2" xfId="17363"/>
    <cellStyle name="SAPBEXexcBad9 3 5 2 2" xfId="27089"/>
    <cellStyle name="SAPBEXexcBad9 3 5 3" xfId="23535"/>
    <cellStyle name="SAPBEXexcBad9 3 6" xfId="4292"/>
    <cellStyle name="SAPBEXexcBad9 3 6 2" xfId="20336"/>
    <cellStyle name="SAPBEXexcBad9 3 7" xfId="4178"/>
    <cellStyle name="SAPBEXexcBad9 3 7 2" xfId="20248"/>
    <cellStyle name="SAPBEXexcBad9 4" xfId="2570"/>
    <cellStyle name="SAPBEXexcBad9 4 2" xfId="9352"/>
    <cellStyle name="SAPBEXexcBad9 4 2 2" xfId="16003"/>
    <cellStyle name="SAPBEXexcBad9 4 2 2 2" xfId="26155"/>
    <cellStyle name="SAPBEXexcBad9 4 2 3" xfId="22636"/>
    <cellStyle name="SAPBEXexcBad9 4 3" xfId="11312"/>
    <cellStyle name="SAPBEXexcBad9 4 3 2" xfId="17640"/>
    <cellStyle name="SAPBEXexcBad9 4 3 2 2" xfId="27174"/>
    <cellStyle name="SAPBEXexcBad9 4 3 3" xfId="23615"/>
    <cellStyle name="SAPBEXexcBad9 4 4" xfId="7170"/>
    <cellStyle name="SAPBEXexcBad9 4 4 2" xfId="21335"/>
    <cellStyle name="SAPBEXexcBad9 4 5" xfId="14343"/>
    <cellStyle name="SAPBEXexcBad9 4 5 2" xfId="25093"/>
    <cellStyle name="SAPBEXexcBad9 4 6" xfId="19319"/>
    <cellStyle name="SAPBEXexcBad9 5" xfId="18946"/>
    <cellStyle name="SAPBEXexcBad9 6" xfId="28039"/>
    <cellStyle name="SAPBEXexcCritical4" xfId="246"/>
    <cellStyle name="SAPBEXexcCritical4 2" xfId="1525"/>
    <cellStyle name="SAPBEXexcCritical4 2 2" xfId="1370"/>
    <cellStyle name="SAPBEXexcCritical4 2 2 2" xfId="3211"/>
    <cellStyle name="SAPBEXexcCritical4 2 2 2 2" xfId="9966"/>
    <cellStyle name="SAPBEXexcCritical4 2 2 2 2 2" xfId="16519"/>
    <cellStyle name="SAPBEXexcCritical4 2 2 2 2 2 2" xfId="26574"/>
    <cellStyle name="SAPBEXexcCritical4 2 2 2 2 3" xfId="23032"/>
    <cellStyle name="SAPBEXexcCritical4 2 2 2 3" xfId="11896"/>
    <cellStyle name="SAPBEXexcCritical4 2 2 2 3 2" xfId="18221"/>
    <cellStyle name="SAPBEXexcCritical4 2 2 2 3 2 2" xfId="27586"/>
    <cellStyle name="SAPBEXexcCritical4 2 2 2 3 3" xfId="24004"/>
    <cellStyle name="SAPBEXexcCritical4 2 2 2 4" xfId="7787"/>
    <cellStyle name="SAPBEXexcCritical4 2 2 2 4 2" xfId="21791"/>
    <cellStyle name="SAPBEXexcCritical4 2 2 2 5" xfId="14945"/>
    <cellStyle name="SAPBEXexcCritical4 2 2 2 5 2" xfId="25506"/>
    <cellStyle name="SAPBEXexcCritical4 2 2 2 6" xfId="19710"/>
    <cellStyle name="SAPBEXexcCritical4 2 2 3" xfId="3684"/>
    <cellStyle name="SAPBEXexcCritical4 2 2 3 2" xfId="10439"/>
    <cellStyle name="SAPBEXexcCritical4 2 2 3 2 2" xfId="16842"/>
    <cellStyle name="SAPBEXexcCritical4 2 2 3 2 2 2" xfId="26846"/>
    <cellStyle name="SAPBEXexcCritical4 2 2 3 2 3" xfId="23298"/>
    <cellStyle name="SAPBEXexcCritical4 2 2 3 3" xfId="12369"/>
    <cellStyle name="SAPBEXexcCritical4 2 2 3 3 2" xfId="18692"/>
    <cellStyle name="SAPBEXexcCritical4 2 2 3 3 2 2" xfId="27856"/>
    <cellStyle name="SAPBEXexcCritical4 2 2 3 3 3" xfId="24268"/>
    <cellStyle name="SAPBEXexcCritical4 2 2 3 4" xfId="8256"/>
    <cellStyle name="SAPBEXexcCritical4 2 2 3 4 2" xfId="22252"/>
    <cellStyle name="SAPBEXexcCritical4 2 2 3 5" xfId="15416"/>
    <cellStyle name="SAPBEXexcCritical4 2 2 3 5 2" xfId="25776"/>
    <cellStyle name="SAPBEXexcCritical4 2 2 3 6" xfId="19974"/>
    <cellStyle name="SAPBEXexcCritical4 2 2 4" xfId="6155"/>
    <cellStyle name="SAPBEXexcCritical4 2 2 4 2" xfId="13393"/>
    <cellStyle name="SAPBEXexcCritical4 2 2 4 2 2" xfId="24831"/>
    <cellStyle name="SAPBEXexcCritical4 2 2 4 3" xfId="21081"/>
    <cellStyle name="SAPBEXexcCritical4 2 2 5" xfId="8427"/>
    <cellStyle name="SAPBEXexcCritical4 2 2 5 2" xfId="15649"/>
    <cellStyle name="SAPBEXexcCritical4 2 2 5 2 2" xfId="25905"/>
    <cellStyle name="SAPBEXexcCritical4 2 2 5 3" xfId="22398"/>
    <cellStyle name="SAPBEXexcCritical4 2 2 6" xfId="5687"/>
    <cellStyle name="SAPBEXexcCritical4 2 2 6 2" xfId="13006"/>
    <cellStyle name="SAPBEXexcCritical4 2 2 6 2 2" xfId="24665"/>
    <cellStyle name="SAPBEXexcCritical4 2 2 6 3" xfId="20916"/>
    <cellStyle name="SAPBEXexcCritical4 2 2 7" xfId="12613"/>
    <cellStyle name="SAPBEXexcCritical4 2 2 7 2" xfId="24407"/>
    <cellStyle name="SAPBEXexcCritical4 2 2 8" xfId="19090"/>
    <cellStyle name="SAPBEXexcCritical4 2 3" xfId="2735"/>
    <cellStyle name="SAPBEXexcCritical4 2 3 2" xfId="9509"/>
    <cellStyle name="SAPBEXexcCritical4 2 3 2 2" xfId="16160"/>
    <cellStyle name="SAPBEXexcCritical4 2 3 2 2 2" xfId="26286"/>
    <cellStyle name="SAPBEXexcCritical4 2 3 2 3" xfId="22761"/>
    <cellStyle name="SAPBEXexcCritical4 2 3 3" xfId="11464"/>
    <cellStyle name="SAPBEXexcCritical4 2 3 3 2" xfId="17791"/>
    <cellStyle name="SAPBEXexcCritical4 2 3 3 2 2" xfId="27302"/>
    <cellStyle name="SAPBEXexcCritical4 2 3 3 3" xfId="23737"/>
    <cellStyle name="SAPBEXexcCritical4 2 3 4" xfId="7327"/>
    <cellStyle name="SAPBEXexcCritical4 2 3 4 2" xfId="21480"/>
    <cellStyle name="SAPBEXexcCritical4 2 3 5" xfId="14495"/>
    <cellStyle name="SAPBEXexcCritical4 2 3 5 2" xfId="25221"/>
    <cellStyle name="SAPBEXexcCritical4 2 3 6" xfId="19442"/>
    <cellStyle name="SAPBEXexcCritical4 2 4" xfId="2885"/>
    <cellStyle name="SAPBEXexcCritical4 2 4 2" xfId="9652"/>
    <cellStyle name="SAPBEXexcCritical4 2 4 2 2" xfId="16298"/>
    <cellStyle name="SAPBEXexcCritical4 2 4 2 2 2" xfId="26406"/>
    <cellStyle name="SAPBEXexcCritical4 2 4 2 3" xfId="22872"/>
    <cellStyle name="SAPBEXexcCritical4 2 4 3" xfId="11602"/>
    <cellStyle name="SAPBEXexcCritical4 2 4 3 2" xfId="17929"/>
    <cellStyle name="SAPBEXexcCritical4 2 4 3 2 2" xfId="27422"/>
    <cellStyle name="SAPBEXexcCritical4 2 4 3 3" xfId="23848"/>
    <cellStyle name="SAPBEXexcCritical4 2 4 4" xfId="7472"/>
    <cellStyle name="SAPBEXexcCritical4 2 4 4 2" xfId="21604"/>
    <cellStyle name="SAPBEXexcCritical4 2 4 5" xfId="14639"/>
    <cellStyle name="SAPBEXexcCritical4 2 4 5 2" xfId="25342"/>
    <cellStyle name="SAPBEXexcCritical4 2 4 6" xfId="19554"/>
    <cellStyle name="SAPBEXexcCritical4 2 5" xfId="4678"/>
    <cellStyle name="SAPBEXexcCritical4 2 5 2" xfId="20609"/>
    <cellStyle name="SAPBEXexcCritical4 2 6" xfId="19129"/>
    <cellStyle name="SAPBEXexcCritical4 2 7" xfId="28224"/>
    <cellStyle name="SAPBEXexcCritical4 3" xfId="2124"/>
    <cellStyle name="SAPBEXexcCritical4 3 2" xfId="5202"/>
    <cellStyle name="SAPBEXexcCritical4 3 2 2" xfId="12771"/>
    <cellStyle name="SAPBEXexcCritical4 3 2 2 2" xfId="24536"/>
    <cellStyle name="SAPBEXexcCritical4 3 2 3" xfId="20726"/>
    <cellStyle name="SAPBEXexcCritical4 3 3" xfId="6724"/>
    <cellStyle name="SAPBEXexcCritical4 3 3 2" xfId="13900"/>
    <cellStyle name="SAPBEXexcCritical4 3 3 2 2" xfId="24986"/>
    <cellStyle name="SAPBEXexcCritical4 3 3 3" xfId="21231"/>
    <cellStyle name="SAPBEXexcCritical4 3 4" xfId="8907"/>
    <cellStyle name="SAPBEXexcCritical4 3 4 2" xfId="15839"/>
    <cellStyle name="SAPBEXexcCritical4 3 4 2 2" xfId="26046"/>
    <cellStyle name="SAPBEXexcCritical4 3 4 3" xfId="22533"/>
    <cellStyle name="SAPBEXexcCritical4 3 5" xfId="11005"/>
    <cellStyle name="SAPBEXexcCritical4 3 5 2" xfId="17335"/>
    <cellStyle name="SAPBEXexcCritical4 3 5 2 2" xfId="27069"/>
    <cellStyle name="SAPBEXexcCritical4 3 5 3" xfId="23516"/>
    <cellStyle name="SAPBEXexcCritical4 3 6" xfId="4293"/>
    <cellStyle name="SAPBEXexcCritical4 3 6 2" xfId="20337"/>
    <cellStyle name="SAPBEXexcCritical4 3 7" xfId="4170"/>
    <cellStyle name="SAPBEXexcCritical4 3 7 2" xfId="20241"/>
    <cellStyle name="SAPBEXexcCritical4 4" xfId="2571"/>
    <cellStyle name="SAPBEXexcCritical4 4 2" xfId="9353"/>
    <cellStyle name="SAPBEXexcCritical4 4 2 2" xfId="16004"/>
    <cellStyle name="SAPBEXexcCritical4 4 2 2 2" xfId="26156"/>
    <cellStyle name="SAPBEXexcCritical4 4 2 3" xfId="22637"/>
    <cellStyle name="SAPBEXexcCritical4 4 3" xfId="11313"/>
    <cellStyle name="SAPBEXexcCritical4 4 3 2" xfId="17641"/>
    <cellStyle name="SAPBEXexcCritical4 4 3 2 2" xfId="27175"/>
    <cellStyle name="SAPBEXexcCritical4 4 3 3" xfId="23616"/>
    <cellStyle name="SAPBEXexcCritical4 4 4" xfId="7171"/>
    <cellStyle name="SAPBEXexcCritical4 4 4 2" xfId="21336"/>
    <cellStyle name="SAPBEXexcCritical4 4 5" xfId="14344"/>
    <cellStyle name="SAPBEXexcCritical4 4 5 2" xfId="25094"/>
    <cellStyle name="SAPBEXexcCritical4 4 6" xfId="19320"/>
    <cellStyle name="SAPBEXexcCritical4 5" xfId="18947"/>
    <cellStyle name="SAPBEXexcCritical4 6" xfId="28040"/>
    <cellStyle name="SAPBEXexcCritical5" xfId="247"/>
    <cellStyle name="SAPBEXexcCritical5 2" xfId="1526"/>
    <cellStyle name="SAPBEXexcCritical5 2 2" xfId="1988"/>
    <cellStyle name="SAPBEXexcCritical5 2 2 2" xfId="3212"/>
    <cellStyle name="SAPBEXexcCritical5 2 2 2 2" xfId="9967"/>
    <cellStyle name="SAPBEXexcCritical5 2 2 2 2 2" xfId="16520"/>
    <cellStyle name="SAPBEXexcCritical5 2 2 2 2 2 2" xfId="26575"/>
    <cellStyle name="SAPBEXexcCritical5 2 2 2 2 3" xfId="23033"/>
    <cellStyle name="SAPBEXexcCritical5 2 2 2 3" xfId="11897"/>
    <cellStyle name="SAPBEXexcCritical5 2 2 2 3 2" xfId="18222"/>
    <cellStyle name="SAPBEXexcCritical5 2 2 2 3 2 2" xfId="27587"/>
    <cellStyle name="SAPBEXexcCritical5 2 2 2 3 3" xfId="24005"/>
    <cellStyle name="SAPBEXexcCritical5 2 2 2 4" xfId="7788"/>
    <cellStyle name="SAPBEXexcCritical5 2 2 2 4 2" xfId="21792"/>
    <cellStyle name="SAPBEXexcCritical5 2 2 2 5" xfId="14946"/>
    <cellStyle name="SAPBEXexcCritical5 2 2 2 5 2" xfId="25507"/>
    <cellStyle name="SAPBEXexcCritical5 2 2 2 6" xfId="19711"/>
    <cellStyle name="SAPBEXexcCritical5 2 2 3" xfId="3685"/>
    <cellStyle name="SAPBEXexcCritical5 2 2 3 2" xfId="10440"/>
    <cellStyle name="SAPBEXexcCritical5 2 2 3 2 2" xfId="16843"/>
    <cellStyle name="SAPBEXexcCritical5 2 2 3 2 2 2" xfId="26847"/>
    <cellStyle name="SAPBEXexcCritical5 2 2 3 2 3" xfId="23299"/>
    <cellStyle name="SAPBEXexcCritical5 2 2 3 3" xfId="12370"/>
    <cellStyle name="SAPBEXexcCritical5 2 2 3 3 2" xfId="18693"/>
    <cellStyle name="SAPBEXexcCritical5 2 2 3 3 2 2" xfId="27857"/>
    <cellStyle name="SAPBEXexcCritical5 2 2 3 3 3" xfId="24269"/>
    <cellStyle name="SAPBEXexcCritical5 2 2 3 4" xfId="8257"/>
    <cellStyle name="SAPBEXexcCritical5 2 2 3 4 2" xfId="22253"/>
    <cellStyle name="SAPBEXexcCritical5 2 2 3 5" xfId="15417"/>
    <cellStyle name="SAPBEXexcCritical5 2 2 3 5 2" xfId="25777"/>
    <cellStyle name="SAPBEXexcCritical5 2 2 3 6" xfId="19975"/>
    <cellStyle name="SAPBEXexcCritical5 2 2 4" xfId="6588"/>
    <cellStyle name="SAPBEXexcCritical5 2 2 4 2" xfId="13766"/>
    <cellStyle name="SAPBEXexcCritical5 2 2 4 2 2" xfId="24910"/>
    <cellStyle name="SAPBEXexcCritical5 2 2 4 3" xfId="21160"/>
    <cellStyle name="SAPBEXexcCritical5 2 2 5" xfId="8771"/>
    <cellStyle name="SAPBEXexcCritical5 2 2 5 2" xfId="15743"/>
    <cellStyle name="SAPBEXexcCritical5 2 2 5 2 2" xfId="25968"/>
    <cellStyle name="SAPBEXexcCritical5 2 2 5 3" xfId="22460"/>
    <cellStyle name="SAPBEXexcCritical5 2 2 6" xfId="10885"/>
    <cellStyle name="SAPBEXexcCritical5 2 2 6 2" xfId="17217"/>
    <cellStyle name="SAPBEXexcCritical5 2 2 6 2 2" xfId="26994"/>
    <cellStyle name="SAPBEXexcCritical5 2 2 6 3" xfId="23446"/>
    <cellStyle name="SAPBEXexcCritical5 2 2 7" xfId="12675"/>
    <cellStyle name="SAPBEXexcCritical5 2 2 7 2" xfId="24458"/>
    <cellStyle name="SAPBEXexcCritical5 2 2 8" xfId="19277"/>
    <cellStyle name="SAPBEXexcCritical5 2 3" xfId="2736"/>
    <cellStyle name="SAPBEXexcCritical5 2 3 2" xfId="9510"/>
    <cellStyle name="SAPBEXexcCritical5 2 3 2 2" xfId="16161"/>
    <cellStyle name="SAPBEXexcCritical5 2 3 2 2 2" xfId="26287"/>
    <cellStyle name="SAPBEXexcCritical5 2 3 2 3" xfId="22762"/>
    <cellStyle name="SAPBEXexcCritical5 2 3 3" xfId="11465"/>
    <cellStyle name="SAPBEXexcCritical5 2 3 3 2" xfId="17792"/>
    <cellStyle name="SAPBEXexcCritical5 2 3 3 2 2" xfId="27303"/>
    <cellStyle name="SAPBEXexcCritical5 2 3 3 3" xfId="23738"/>
    <cellStyle name="SAPBEXexcCritical5 2 3 4" xfId="7328"/>
    <cellStyle name="SAPBEXexcCritical5 2 3 4 2" xfId="21481"/>
    <cellStyle name="SAPBEXexcCritical5 2 3 5" xfId="14496"/>
    <cellStyle name="SAPBEXexcCritical5 2 3 5 2" xfId="25222"/>
    <cellStyle name="SAPBEXexcCritical5 2 3 6" xfId="19443"/>
    <cellStyle name="SAPBEXexcCritical5 2 4" xfId="2861"/>
    <cellStyle name="SAPBEXexcCritical5 2 4 2" xfId="9628"/>
    <cellStyle name="SAPBEXexcCritical5 2 4 2 2" xfId="16276"/>
    <cellStyle name="SAPBEXexcCritical5 2 4 2 2 2" xfId="26389"/>
    <cellStyle name="SAPBEXexcCritical5 2 4 2 3" xfId="22857"/>
    <cellStyle name="SAPBEXexcCritical5 2 4 3" xfId="11580"/>
    <cellStyle name="SAPBEXexcCritical5 2 4 3 2" xfId="17907"/>
    <cellStyle name="SAPBEXexcCritical5 2 4 3 2 2" xfId="27405"/>
    <cellStyle name="SAPBEXexcCritical5 2 4 3 3" xfId="23833"/>
    <cellStyle name="SAPBEXexcCritical5 2 4 4" xfId="7448"/>
    <cellStyle name="SAPBEXexcCritical5 2 4 4 2" xfId="21585"/>
    <cellStyle name="SAPBEXexcCritical5 2 4 5" xfId="14615"/>
    <cellStyle name="SAPBEXexcCritical5 2 4 5 2" xfId="25325"/>
    <cellStyle name="SAPBEXexcCritical5 2 4 6" xfId="19539"/>
    <cellStyle name="SAPBEXexcCritical5 2 5" xfId="4567"/>
    <cellStyle name="SAPBEXexcCritical5 2 5 2" xfId="20568"/>
    <cellStyle name="SAPBEXexcCritical5 2 6" xfId="19130"/>
    <cellStyle name="SAPBEXexcCritical5 2 7" xfId="28225"/>
    <cellStyle name="SAPBEXexcCritical5 3" xfId="2306"/>
    <cellStyle name="SAPBEXexcCritical5 3 2" xfId="5342"/>
    <cellStyle name="SAPBEXexcCritical5 3 2 2" xfId="12856"/>
    <cellStyle name="SAPBEXexcCritical5 3 2 2 2" xfId="24594"/>
    <cellStyle name="SAPBEXexcCritical5 3 2 3" xfId="20813"/>
    <cellStyle name="SAPBEXexcCritical5 3 3" xfId="6906"/>
    <cellStyle name="SAPBEXexcCritical5 3 3 2" xfId="14080"/>
    <cellStyle name="SAPBEXexcCritical5 3 3 2 2" xfId="25043"/>
    <cellStyle name="SAPBEXexcCritical5 3 3 3" xfId="21285"/>
    <cellStyle name="SAPBEXexcCritical5 3 4" xfId="9089"/>
    <cellStyle name="SAPBEXexcCritical5 3 4 2" xfId="15925"/>
    <cellStyle name="SAPBEXexcCritical5 3 4 2 2" xfId="26105"/>
    <cellStyle name="SAPBEXexcCritical5 3 4 3" xfId="22589"/>
    <cellStyle name="SAPBEXexcCritical5 3 5" xfId="11113"/>
    <cellStyle name="SAPBEXexcCritical5 3 5 2" xfId="17442"/>
    <cellStyle name="SAPBEXexcCritical5 3 5 2 2" xfId="27125"/>
    <cellStyle name="SAPBEXexcCritical5 3 5 3" xfId="23569"/>
    <cellStyle name="SAPBEXexcCritical5 3 6" xfId="4294"/>
    <cellStyle name="SAPBEXexcCritical5 3 6 2" xfId="20338"/>
    <cellStyle name="SAPBEXexcCritical5 3 7" xfId="4051"/>
    <cellStyle name="SAPBEXexcCritical5 3 7 2" xfId="20182"/>
    <cellStyle name="SAPBEXexcCritical5 4" xfId="2572"/>
    <cellStyle name="SAPBEXexcCritical5 4 2" xfId="9354"/>
    <cellStyle name="SAPBEXexcCritical5 4 2 2" xfId="16005"/>
    <cellStyle name="SAPBEXexcCritical5 4 2 2 2" xfId="26157"/>
    <cellStyle name="SAPBEXexcCritical5 4 2 3" xfId="22638"/>
    <cellStyle name="SAPBEXexcCritical5 4 3" xfId="11314"/>
    <cellStyle name="SAPBEXexcCritical5 4 3 2" xfId="17642"/>
    <cellStyle name="SAPBEXexcCritical5 4 3 2 2" xfId="27176"/>
    <cellStyle name="SAPBEXexcCritical5 4 3 3" xfId="23617"/>
    <cellStyle name="SAPBEXexcCritical5 4 4" xfId="7172"/>
    <cellStyle name="SAPBEXexcCritical5 4 4 2" xfId="21337"/>
    <cellStyle name="SAPBEXexcCritical5 4 5" xfId="14345"/>
    <cellStyle name="SAPBEXexcCritical5 4 5 2" xfId="25095"/>
    <cellStyle name="SAPBEXexcCritical5 4 6" xfId="19321"/>
    <cellStyle name="SAPBEXexcCritical5 5" xfId="18948"/>
    <cellStyle name="SAPBEXexcCritical5 6" xfId="28041"/>
    <cellStyle name="SAPBEXexcCritical6" xfId="248"/>
    <cellStyle name="SAPBEXexcCritical6 2" xfId="1527"/>
    <cellStyle name="SAPBEXexcCritical6 2 2" xfId="1299"/>
    <cellStyle name="SAPBEXexcCritical6 2 2 2" xfId="3213"/>
    <cellStyle name="SAPBEXexcCritical6 2 2 2 2" xfId="9968"/>
    <cellStyle name="SAPBEXexcCritical6 2 2 2 2 2" xfId="16521"/>
    <cellStyle name="SAPBEXexcCritical6 2 2 2 2 2 2" xfId="26576"/>
    <cellStyle name="SAPBEXexcCritical6 2 2 2 2 3" xfId="23034"/>
    <cellStyle name="SAPBEXexcCritical6 2 2 2 3" xfId="11898"/>
    <cellStyle name="SAPBEXexcCritical6 2 2 2 3 2" xfId="18223"/>
    <cellStyle name="SAPBEXexcCritical6 2 2 2 3 2 2" xfId="27588"/>
    <cellStyle name="SAPBEXexcCritical6 2 2 2 3 3" xfId="24006"/>
    <cellStyle name="SAPBEXexcCritical6 2 2 2 4" xfId="7789"/>
    <cellStyle name="SAPBEXexcCritical6 2 2 2 4 2" xfId="21793"/>
    <cellStyle name="SAPBEXexcCritical6 2 2 2 5" xfId="14947"/>
    <cellStyle name="SAPBEXexcCritical6 2 2 2 5 2" xfId="25508"/>
    <cellStyle name="SAPBEXexcCritical6 2 2 2 6" xfId="19712"/>
    <cellStyle name="SAPBEXexcCritical6 2 2 3" xfId="3686"/>
    <cellStyle name="SAPBEXexcCritical6 2 2 3 2" xfId="10441"/>
    <cellStyle name="SAPBEXexcCritical6 2 2 3 2 2" xfId="16844"/>
    <cellStyle name="SAPBEXexcCritical6 2 2 3 2 2 2" xfId="26848"/>
    <cellStyle name="SAPBEXexcCritical6 2 2 3 2 3" xfId="23300"/>
    <cellStyle name="SAPBEXexcCritical6 2 2 3 3" xfId="12371"/>
    <cellStyle name="SAPBEXexcCritical6 2 2 3 3 2" xfId="18694"/>
    <cellStyle name="SAPBEXexcCritical6 2 2 3 3 2 2" xfId="27858"/>
    <cellStyle name="SAPBEXexcCritical6 2 2 3 3 3" xfId="24270"/>
    <cellStyle name="SAPBEXexcCritical6 2 2 3 4" xfId="8258"/>
    <cellStyle name="SAPBEXexcCritical6 2 2 3 4 2" xfId="22254"/>
    <cellStyle name="SAPBEXexcCritical6 2 2 3 5" xfId="15418"/>
    <cellStyle name="SAPBEXexcCritical6 2 2 3 5 2" xfId="25778"/>
    <cellStyle name="SAPBEXexcCritical6 2 2 3 6" xfId="19976"/>
    <cellStyle name="SAPBEXexcCritical6 2 2 4" xfId="6097"/>
    <cellStyle name="SAPBEXexcCritical6 2 2 4 2" xfId="13337"/>
    <cellStyle name="SAPBEXexcCritical6 2 2 4 2 2" xfId="24813"/>
    <cellStyle name="SAPBEXexcCritical6 2 2 4 3" xfId="21064"/>
    <cellStyle name="SAPBEXexcCritical6 2 2 5" xfId="5771"/>
    <cellStyle name="SAPBEXexcCritical6 2 2 5 2" xfId="13055"/>
    <cellStyle name="SAPBEXexcCritical6 2 2 5 2 2" xfId="24687"/>
    <cellStyle name="SAPBEXexcCritical6 2 2 5 3" xfId="20938"/>
    <cellStyle name="SAPBEXexcCritical6 2 2 6" xfId="9489"/>
    <cellStyle name="SAPBEXexcCritical6 2 2 6 2" xfId="16140"/>
    <cellStyle name="SAPBEXexcCritical6 2 2 6 2 2" xfId="26270"/>
    <cellStyle name="SAPBEXexcCritical6 2 2 6 3" xfId="22746"/>
    <cellStyle name="SAPBEXexcCritical6 2 2 7" xfId="4214"/>
    <cellStyle name="SAPBEXexcCritical6 2 2 7 2" xfId="20277"/>
    <cellStyle name="SAPBEXexcCritical6 2 2 8" xfId="19075"/>
    <cellStyle name="SAPBEXexcCritical6 2 3" xfId="2737"/>
    <cellStyle name="SAPBEXexcCritical6 2 3 2" xfId="9511"/>
    <cellStyle name="SAPBEXexcCritical6 2 3 2 2" xfId="16162"/>
    <cellStyle name="SAPBEXexcCritical6 2 3 2 2 2" xfId="26288"/>
    <cellStyle name="SAPBEXexcCritical6 2 3 2 3" xfId="22763"/>
    <cellStyle name="SAPBEXexcCritical6 2 3 3" xfId="11466"/>
    <cellStyle name="SAPBEXexcCritical6 2 3 3 2" xfId="17793"/>
    <cellStyle name="SAPBEXexcCritical6 2 3 3 2 2" xfId="27304"/>
    <cellStyle name="SAPBEXexcCritical6 2 3 3 3" xfId="23739"/>
    <cellStyle name="SAPBEXexcCritical6 2 3 4" xfId="7329"/>
    <cellStyle name="SAPBEXexcCritical6 2 3 4 2" xfId="21482"/>
    <cellStyle name="SAPBEXexcCritical6 2 3 5" xfId="14497"/>
    <cellStyle name="SAPBEXexcCritical6 2 3 5 2" xfId="25223"/>
    <cellStyle name="SAPBEXexcCritical6 2 3 6" xfId="19444"/>
    <cellStyle name="SAPBEXexcCritical6 2 4" xfId="2823"/>
    <cellStyle name="SAPBEXexcCritical6 2 4 2" xfId="9590"/>
    <cellStyle name="SAPBEXexcCritical6 2 4 2 2" xfId="16239"/>
    <cellStyle name="SAPBEXexcCritical6 2 4 2 2 2" xfId="26354"/>
    <cellStyle name="SAPBEXexcCritical6 2 4 2 3" xfId="22822"/>
    <cellStyle name="SAPBEXexcCritical6 2 4 3" xfId="11543"/>
    <cellStyle name="SAPBEXexcCritical6 2 4 3 2" xfId="17870"/>
    <cellStyle name="SAPBEXexcCritical6 2 4 3 2 2" xfId="27370"/>
    <cellStyle name="SAPBEXexcCritical6 2 4 3 3" xfId="23798"/>
    <cellStyle name="SAPBEXexcCritical6 2 4 4" xfId="7410"/>
    <cellStyle name="SAPBEXexcCritical6 2 4 4 2" xfId="21548"/>
    <cellStyle name="SAPBEXexcCritical6 2 4 5" xfId="14577"/>
    <cellStyle name="SAPBEXexcCritical6 2 4 5 2" xfId="25290"/>
    <cellStyle name="SAPBEXexcCritical6 2 4 6" xfId="19504"/>
    <cellStyle name="SAPBEXexcCritical6 2 5" xfId="8385"/>
    <cellStyle name="SAPBEXexcCritical6 2 5 2" xfId="22375"/>
    <cellStyle name="SAPBEXexcCritical6 2 6" xfId="19131"/>
    <cellStyle name="SAPBEXexcCritical6 2 7" xfId="28226"/>
    <cellStyle name="SAPBEXexcCritical6 3" xfId="2320"/>
    <cellStyle name="SAPBEXexcCritical6 3 2" xfId="5354"/>
    <cellStyle name="SAPBEXexcCritical6 3 2 2" xfId="12861"/>
    <cellStyle name="SAPBEXexcCritical6 3 2 2 2" xfId="24598"/>
    <cellStyle name="SAPBEXexcCritical6 3 2 3" xfId="20817"/>
    <cellStyle name="SAPBEXexcCritical6 3 3" xfId="6920"/>
    <cellStyle name="SAPBEXexcCritical6 3 3 2" xfId="14094"/>
    <cellStyle name="SAPBEXexcCritical6 3 3 2 2" xfId="25047"/>
    <cellStyle name="SAPBEXexcCritical6 3 3 3" xfId="21289"/>
    <cellStyle name="SAPBEXexcCritical6 3 4" xfId="9103"/>
    <cellStyle name="SAPBEXexcCritical6 3 4 2" xfId="15930"/>
    <cellStyle name="SAPBEXexcCritical6 3 4 2 2" xfId="26109"/>
    <cellStyle name="SAPBEXexcCritical6 3 4 3" xfId="22593"/>
    <cellStyle name="SAPBEXexcCritical6 3 5" xfId="11124"/>
    <cellStyle name="SAPBEXexcCritical6 3 5 2" xfId="17453"/>
    <cellStyle name="SAPBEXexcCritical6 3 5 2 2" xfId="27129"/>
    <cellStyle name="SAPBEXexcCritical6 3 5 3" xfId="23573"/>
    <cellStyle name="SAPBEXexcCritical6 3 6" xfId="4295"/>
    <cellStyle name="SAPBEXexcCritical6 3 6 2" xfId="20339"/>
    <cellStyle name="SAPBEXexcCritical6 3 7" xfId="4060"/>
    <cellStyle name="SAPBEXexcCritical6 3 7 2" xfId="20186"/>
    <cellStyle name="SAPBEXexcCritical6 4" xfId="2573"/>
    <cellStyle name="SAPBEXexcCritical6 4 2" xfId="9355"/>
    <cellStyle name="SAPBEXexcCritical6 4 2 2" xfId="16006"/>
    <cellStyle name="SAPBEXexcCritical6 4 2 2 2" xfId="26158"/>
    <cellStyle name="SAPBEXexcCritical6 4 2 3" xfId="22639"/>
    <cellStyle name="SAPBEXexcCritical6 4 3" xfId="11315"/>
    <cellStyle name="SAPBEXexcCritical6 4 3 2" xfId="17643"/>
    <cellStyle name="SAPBEXexcCritical6 4 3 2 2" xfId="27177"/>
    <cellStyle name="SAPBEXexcCritical6 4 3 3" xfId="23618"/>
    <cellStyle name="SAPBEXexcCritical6 4 4" xfId="7173"/>
    <cellStyle name="SAPBEXexcCritical6 4 4 2" xfId="21338"/>
    <cellStyle name="SAPBEXexcCritical6 4 5" xfId="14346"/>
    <cellStyle name="SAPBEXexcCritical6 4 5 2" xfId="25096"/>
    <cellStyle name="SAPBEXexcCritical6 4 6" xfId="19322"/>
    <cellStyle name="SAPBEXexcCritical6 5" xfId="18949"/>
    <cellStyle name="SAPBEXexcCritical6 6" xfId="28042"/>
    <cellStyle name="SAPBEXexcGood1" xfId="249"/>
    <cellStyle name="SAPBEXexcGood1 2" xfId="1528"/>
    <cellStyle name="SAPBEXexcGood1 2 2" xfId="866"/>
    <cellStyle name="SAPBEXexcGood1 2 2 2" xfId="3214"/>
    <cellStyle name="SAPBEXexcGood1 2 2 2 2" xfId="9969"/>
    <cellStyle name="SAPBEXexcGood1 2 2 2 2 2" xfId="16522"/>
    <cellStyle name="SAPBEXexcGood1 2 2 2 2 2 2" xfId="26577"/>
    <cellStyle name="SAPBEXexcGood1 2 2 2 2 3" xfId="23035"/>
    <cellStyle name="SAPBEXexcGood1 2 2 2 3" xfId="11899"/>
    <cellStyle name="SAPBEXexcGood1 2 2 2 3 2" xfId="18224"/>
    <cellStyle name="SAPBEXexcGood1 2 2 2 3 2 2" xfId="27589"/>
    <cellStyle name="SAPBEXexcGood1 2 2 2 3 3" xfId="24007"/>
    <cellStyle name="SAPBEXexcGood1 2 2 2 4" xfId="7790"/>
    <cellStyle name="SAPBEXexcGood1 2 2 2 4 2" xfId="21794"/>
    <cellStyle name="SAPBEXexcGood1 2 2 2 5" xfId="14948"/>
    <cellStyle name="SAPBEXexcGood1 2 2 2 5 2" xfId="25509"/>
    <cellStyle name="SAPBEXexcGood1 2 2 2 6" xfId="19713"/>
    <cellStyle name="SAPBEXexcGood1 2 2 3" xfId="3687"/>
    <cellStyle name="SAPBEXexcGood1 2 2 3 2" xfId="10442"/>
    <cellStyle name="SAPBEXexcGood1 2 2 3 2 2" xfId="16845"/>
    <cellStyle name="SAPBEXexcGood1 2 2 3 2 2 2" xfId="26849"/>
    <cellStyle name="SAPBEXexcGood1 2 2 3 2 3" xfId="23301"/>
    <cellStyle name="SAPBEXexcGood1 2 2 3 3" xfId="12372"/>
    <cellStyle name="SAPBEXexcGood1 2 2 3 3 2" xfId="18695"/>
    <cellStyle name="SAPBEXexcGood1 2 2 3 3 2 2" xfId="27859"/>
    <cellStyle name="SAPBEXexcGood1 2 2 3 3 3" xfId="24271"/>
    <cellStyle name="SAPBEXexcGood1 2 2 3 4" xfId="8259"/>
    <cellStyle name="SAPBEXexcGood1 2 2 3 4 2" xfId="22255"/>
    <cellStyle name="SAPBEXexcGood1 2 2 3 5" xfId="15419"/>
    <cellStyle name="SAPBEXexcGood1 2 2 3 5 2" xfId="25779"/>
    <cellStyle name="SAPBEXexcGood1 2 2 3 6" xfId="19977"/>
    <cellStyle name="SAPBEXexcGood1 2 2 4" xfId="5911"/>
    <cellStyle name="SAPBEXexcGood1 2 2 4 2" xfId="13172"/>
    <cellStyle name="SAPBEXexcGood1 2 2 4 2 2" xfId="24750"/>
    <cellStyle name="SAPBEXexcGood1 2 2 4 3" xfId="21001"/>
    <cellStyle name="SAPBEXexcGood1 2 2 5" xfId="6222"/>
    <cellStyle name="SAPBEXexcGood1 2 2 5 2" xfId="13456"/>
    <cellStyle name="SAPBEXexcGood1 2 2 5 2 2" xfId="24859"/>
    <cellStyle name="SAPBEXexcGood1 2 2 5 3" xfId="21109"/>
    <cellStyle name="SAPBEXexcGood1 2 2 6" xfId="5631"/>
    <cellStyle name="SAPBEXexcGood1 2 2 6 2" xfId="12973"/>
    <cellStyle name="SAPBEXexcGood1 2 2 6 2 2" xfId="24641"/>
    <cellStyle name="SAPBEXexcGood1 2 2 6 3" xfId="20893"/>
    <cellStyle name="SAPBEXexcGood1 2 2 7" xfId="4206"/>
    <cellStyle name="SAPBEXexcGood1 2 2 7 2" xfId="20271"/>
    <cellStyle name="SAPBEXexcGood1 2 2 8" xfId="19032"/>
    <cellStyle name="SAPBEXexcGood1 2 3" xfId="2738"/>
    <cellStyle name="SAPBEXexcGood1 2 3 2" xfId="9512"/>
    <cellStyle name="SAPBEXexcGood1 2 3 2 2" xfId="16163"/>
    <cellStyle name="SAPBEXexcGood1 2 3 2 2 2" xfId="26289"/>
    <cellStyle name="SAPBEXexcGood1 2 3 2 3" xfId="22764"/>
    <cellStyle name="SAPBEXexcGood1 2 3 3" xfId="11467"/>
    <cellStyle name="SAPBEXexcGood1 2 3 3 2" xfId="17794"/>
    <cellStyle name="SAPBEXexcGood1 2 3 3 2 2" xfId="27305"/>
    <cellStyle name="SAPBEXexcGood1 2 3 3 3" xfId="23740"/>
    <cellStyle name="SAPBEXexcGood1 2 3 4" xfId="7330"/>
    <cellStyle name="SAPBEXexcGood1 2 3 4 2" xfId="21483"/>
    <cellStyle name="SAPBEXexcGood1 2 3 5" xfId="14498"/>
    <cellStyle name="SAPBEXexcGood1 2 3 5 2" xfId="25224"/>
    <cellStyle name="SAPBEXexcGood1 2 3 6" xfId="19445"/>
    <cellStyle name="SAPBEXexcGood1 2 4" xfId="2554"/>
    <cellStyle name="SAPBEXexcGood1 2 4 2" xfId="9336"/>
    <cellStyle name="SAPBEXexcGood1 2 4 2 2" xfId="15988"/>
    <cellStyle name="SAPBEXexcGood1 2 4 2 2 2" xfId="26142"/>
    <cellStyle name="SAPBEXexcGood1 2 4 2 3" xfId="22623"/>
    <cellStyle name="SAPBEXexcGood1 2 4 3" xfId="11296"/>
    <cellStyle name="SAPBEXexcGood1 2 4 3 2" xfId="17625"/>
    <cellStyle name="SAPBEXexcGood1 2 4 3 2 2" xfId="27162"/>
    <cellStyle name="SAPBEXexcGood1 2 4 3 3" xfId="23603"/>
    <cellStyle name="SAPBEXexcGood1 2 4 4" xfId="7154"/>
    <cellStyle name="SAPBEXexcGood1 2 4 4 2" xfId="21321"/>
    <cellStyle name="SAPBEXexcGood1 2 4 5" xfId="14328"/>
    <cellStyle name="SAPBEXexcGood1 2 4 5 2" xfId="25081"/>
    <cellStyle name="SAPBEXexcGood1 2 4 6" xfId="19307"/>
    <cellStyle name="SAPBEXexcGood1 2 5" xfId="5223"/>
    <cellStyle name="SAPBEXexcGood1 2 5 2" xfId="20742"/>
    <cellStyle name="SAPBEXexcGood1 2 6" xfId="19132"/>
    <cellStyle name="SAPBEXexcGood1 2 7" xfId="28227"/>
    <cellStyle name="SAPBEXexcGood1 3" xfId="2111"/>
    <cellStyle name="SAPBEXexcGood1 3 2" xfId="5190"/>
    <cellStyle name="SAPBEXexcGood1 3 2 2" xfId="12761"/>
    <cellStyle name="SAPBEXexcGood1 3 2 2 2" xfId="24527"/>
    <cellStyle name="SAPBEXexcGood1 3 2 3" xfId="20716"/>
    <cellStyle name="SAPBEXexcGood1 3 3" xfId="6711"/>
    <cellStyle name="SAPBEXexcGood1 3 3 2" xfId="13887"/>
    <cellStyle name="SAPBEXexcGood1 3 3 2 2" xfId="24977"/>
    <cellStyle name="SAPBEXexcGood1 3 3 3" xfId="21222"/>
    <cellStyle name="SAPBEXexcGood1 3 4" xfId="8894"/>
    <cellStyle name="SAPBEXexcGood1 3 4 2" xfId="15829"/>
    <cellStyle name="SAPBEXexcGood1 3 4 2 2" xfId="26037"/>
    <cellStyle name="SAPBEXexcGood1 3 4 3" xfId="22524"/>
    <cellStyle name="SAPBEXexcGood1 3 5" xfId="10994"/>
    <cellStyle name="SAPBEXexcGood1 3 5 2" xfId="17324"/>
    <cellStyle name="SAPBEXexcGood1 3 5 2 2" xfId="27060"/>
    <cellStyle name="SAPBEXexcGood1 3 5 3" xfId="23507"/>
    <cellStyle name="SAPBEXexcGood1 3 6" xfId="4296"/>
    <cellStyle name="SAPBEXexcGood1 3 6 2" xfId="20340"/>
    <cellStyle name="SAPBEXexcGood1 3 7" xfId="4056"/>
    <cellStyle name="SAPBEXexcGood1 3 7 2" xfId="20185"/>
    <cellStyle name="SAPBEXexcGood1 4" xfId="2574"/>
    <cellStyle name="SAPBEXexcGood1 4 2" xfId="9356"/>
    <cellStyle name="SAPBEXexcGood1 4 2 2" xfId="16007"/>
    <cellStyle name="SAPBEXexcGood1 4 2 2 2" xfId="26159"/>
    <cellStyle name="SAPBEXexcGood1 4 2 3" xfId="22640"/>
    <cellStyle name="SAPBEXexcGood1 4 3" xfId="11316"/>
    <cellStyle name="SAPBEXexcGood1 4 3 2" xfId="17644"/>
    <cellStyle name="SAPBEXexcGood1 4 3 2 2" xfId="27178"/>
    <cellStyle name="SAPBEXexcGood1 4 3 3" xfId="23619"/>
    <cellStyle name="SAPBEXexcGood1 4 4" xfId="7174"/>
    <cellStyle name="SAPBEXexcGood1 4 4 2" xfId="21339"/>
    <cellStyle name="SAPBEXexcGood1 4 5" xfId="14347"/>
    <cellStyle name="SAPBEXexcGood1 4 5 2" xfId="25097"/>
    <cellStyle name="SAPBEXexcGood1 4 6" xfId="19323"/>
    <cellStyle name="SAPBEXexcGood1 5" xfId="18950"/>
    <cellStyle name="SAPBEXexcGood1 6" xfId="28043"/>
    <cellStyle name="SAPBEXexcGood2" xfId="250"/>
    <cellStyle name="SAPBEXexcGood2 2" xfId="1529"/>
    <cellStyle name="SAPBEXexcGood2 2 2" xfId="1390"/>
    <cellStyle name="SAPBEXexcGood2 2 2 2" xfId="3215"/>
    <cellStyle name="SAPBEXexcGood2 2 2 2 2" xfId="9970"/>
    <cellStyle name="SAPBEXexcGood2 2 2 2 2 2" xfId="16523"/>
    <cellStyle name="SAPBEXexcGood2 2 2 2 2 2 2" xfId="26578"/>
    <cellStyle name="SAPBEXexcGood2 2 2 2 2 3" xfId="23036"/>
    <cellStyle name="SAPBEXexcGood2 2 2 2 3" xfId="11900"/>
    <cellStyle name="SAPBEXexcGood2 2 2 2 3 2" xfId="18225"/>
    <cellStyle name="SAPBEXexcGood2 2 2 2 3 2 2" xfId="27590"/>
    <cellStyle name="SAPBEXexcGood2 2 2 2 3 3" xfId="24008"/>
    <cellStyle name="SAPBEXexcGood2 2 2 2 4" xfId="7791"/>
    <cellStyle name="SAPBEXexcGood2 2 2 2 4 2" xfId="21795"/>
    <cellStyle name="SAPBEXexcGood2 2 2 2 5" xfId="14949"/>
    <cellStyle name="SAPBEXexcGood2 2 2 2 5 2" xfId="25510"/>
    <cellStyle name="SAPBEXexcGood2 2 2 2 6" xfId="19714"/>
    <cellStyle name="SAPBEXexcGood2 2 2 3" xfId="3688"/>
    <cellStyle name="SAPBEXexcGood2 2 2 3 2" xfId="10443"/>
    <cellStyle name="SAPBEXexcGood2 2 2 3 2 2" xfId="16846"/>
    <cellStyle name="SAPBEXexcGood2 2 2 3 2 2 2" xfId="26850"/>
    <cellStyle name="SAPBEXexcGood2 2 2 3 2 3" xfId="23302"/>
    <cellStyle name="SAPBEXexcGood2 2 2 3 3" xfId="12373"/>
    <cellStyle name="SAPBEXexcGood2 2 2 3 3 2" xfId="18696"/>
    <cellStyle name="SAPBEXexcGood2 2 2 3 3 2 2" xfId="27860"/>
    <cellStyle name="SAPBEXexcGood2 2 2 3 3 3" xfId="24272"/>
    <cellStyle name="SAPBEXexcGood2 2 2 3 4" xfId="8260"/>
    <cellStyle name="SAPBEXexcGood2 2 2 3 4 2" xfId="22256"/>
    <cellStyle name="SAPBEXexcGood2 2 2 3 5" xfId="15420"/>
    <cellStyle name="SAPBEXexcGood2 2 2 3 5 2" xfId="25780"/>
    <cellStyle name="SAPBEXexcGood2 2 2 3 6" xfId="19978"/>
    <cellStyle name="SAPBEXexcGood2 2 2 4" xfId="6173"/>
    <cellStyle name="SAPBEXexcGood2 2 2 4 2" xfId="13409"/>
    <cellStyle name="SAPBEXexcGood2 2 2 4 2 2" xfId="24836"/>
    <cellStyle name="SAPBEXexcGood2 2 2 4 3" xfId="21086"/>
    <cellStyle name="SAPBEXexcGood2 2 2 5" xfId="8442"/>
    <cellStyle name="SAPBEXexcGood2 2 2 5 2" xfId="15656"/>
    <cellStyle name="SAPBEXexcGood2 2 2 5 2 2" xfId="25910"/>
    <cellStyle name="SAPBEXexcGood2 2 2 5 3" xfId="22403"/>
    <cellStyle name="SAPBEXexcGood2 2 2 6" xfId="8474"/>
    <cellStyle name="SAPBEXexcGood2 2 2 6 2" xfId="15669"/>
    <cellStyle name="SAPBEXexcGood2 2 2 6 2 2" xfId="25923"/>
    <cellStyle name="SAPBEXexcGood2 2 2 6 3" xfId="22416"/>
    <cellStyle name="SAPBEXexcGood2 2 2 7" xfId="12620"/>
    <cellStyle name="SAPBEXexcGood2 2 2 7 2" xfId="24412"/>
    <cellStyle name="SAPBEXexcGood2 2 2 8" xfId="19095"/>
    <cellStyle name="SAPBEXexcGood2 2 3" xfId="2739"/>
    <cellStyle name="SAPBEXexcGood2 2 3 2" xfId="9513"/>
    <cellStyle name="SAPBEXexcGood2 2 3 2 2" xfId="16164"/>
    <cellStyle name="SAPBEXexcGood2 2 3 2 2 2" xfId="26290"/>
    <cellStyle name="SAPBEXexcGood2 2 3 2 3" xfId="22765"/>
    <cellStyle name="SAPBEXexcGood2 2 3 3" xfId="11468"/>
    <cellStyle name="SAPBEXexcGood2 2 3 3 2" xfId="17795"/>
    <cellStyle name="SAPBEXexcGood2 2 3 3 2 2" xfId="27306"/>
    <cellStyle name="SAPBEXexcGood2 2 3 3 3" xfId="23741"/>
    <cellStyle name="SAPBEXexcGood2 2 3 4" xfId="7331"/>
    <cellStyle name="SAPBEXexcGood2 2 3 4 2" xfId="21484"/>
    <cellStyle name="SAPBEXexcGood2 2 3 5" xfId="14499"/>
    <cellStyle name="SAPBEXexcGood2 2 3 5 2" xfId="25225"/>
    <cellStyle name="SAPBEXexcGood2 2 3 6" xfId="19446"/>
    <cellStyle name="SAPBEXexcGood2 2 4" xfId="2886"/>
    <cellStyle name="SAPBEXexcGood2 2 4 2" xfId="9653"/>
    <cellStyle name="SAPBEXexcGood2 2 4 2 2" xfId="16299"/>
    <cellStyle name="SAPBEXexcGood2 2 4 2 2 2" xfId="26407"/>
    <cellStyle name="SAPBEXexcGood2 2 4 2 3" xfId="22873"/>
    <cellStyle name="SAPBEXexcGood2 2 4 3" xfId="11603"/>
    <cellStyle name="SAPBEXexcGood2 2 4 3 2" xfId="17930"/>
    <cellStyle name="SAPBEXexcGood2 2 4 3 2 2" xfId="27423"/>
    <cellStyle name="SAPBEXexcGood2 2 4 3 3" xfId="23849"/>
    <cellStyle name="SAPBEXexcGood2 2 4 4" xfId="7473"/>
    <cellStyle name="SAPBEXexcGood2 2 4 4 2" xfId="21605"/>
    <cellStyle name="SAPBEXexcGood2 2 4 5" xfId="14640"/>
    <cellStyle name="SAPBEXexcGood2 2 4 5 2" xfId="25343"/>
    <cellStyle name="SAPBEXexcGood2 2 4 6" xfId="19555"/>
    <cellStyle name="SAPBEXexcGood2 2 5" xfId="8046"/>
    <cellStyle name="SAPBEXexcGood2 2 5 2" xfId="22044"/>
    <cellStyle name="SAPBEXexcGood2 2 6" xfId="19133"/>
    <cellStyle name="SAPBEXexcGood2 2 7" xfId="28228"/>
    <cellStyle name="SAPBEXexcGood2 3" xfId="2080"/>
    <cellStyle name="SAPBEXexcGood2 3 2" xfId="5163"/>
    <cellStyle name="SAPBEXexcGood2 3 2 2" xfId="12739"/>
    <cellStyle name="SAPBEXexcGood2 3 2 2 2" xfId="24511"/>
    <cellStyle name="SAPBEXexcGood2 3 2 3" xfId="20695"/>
    <cellStyle name="SAPBEXexcGood2 3 3" xfId="6680"/>
    <cellStyle name="SAPBEXexcGood2 3 3 2" xfId="13856"/>
    <cellStyle name="SAPBEXexcGood2 3 3 2 2" xfId="24961"/>
    <cellStyle name="SAPBEXexcGood2 3 3 3" xfId="21206"/>
    <cellStyle name="SAPBEXexcGood2 3 4" xfId="8863"/>
    <cellStyle name="SAPBEXexcGood2 3 4 2" xfId="15807"/>
    <cellStyle name="SAPBEXexcGood2 3 4 2 2" xfId="26021"/>
    <cellStyle name="SAPBEXexcGood2 3 4 3" xfId="22508"/>
    <cellStyle name="SAPBEXexcGood2 3 5" xfId="10970"/>
    <cellStyle name="SAPBEXexcGood2 3 5 2" xfId="17300"/>
    <cellStyle name="SAPBEXexcGood2 3 5 2 2" xfId="27044"/>
    <cellStyle name="SAPBEXexcGood2 3 5 3" xfId="23491"/>
    <cellStyle name="SAPBEXexcGood2 3 6" xfId="4297"/>
    <cellStyle name="SAPBEXexcGood2 3 6 2" xfId="20341"/>
    <cellStyle name="SAPBEXexcGood2 3 7" xfId="4005"/>
    <cellStyle name="SAPBEXexcGood2 3 7 2" xfId="20157"/>
    <cellStyle name="SAPBEXexcGood2 4" xfId="2575"/>
    <cellStyle name="SAPBEXexcGood2 4 2" xfId="9357"/>
    <cellStyle name="SAPBEXexcGood2 4 2 2" xfId="16008"/>
    <cellStyle name="SAPBEXexcGood2 4 2 2 2" xfId="26160"/>
    <cellStyle name="SAPBEXexcGood2 4 2 3" xfId="22641"/>
    <cellStyle name="SAPBEXexcGood2 4 3" xfId="11317"/>
    <cellStyle name="SAPBEXexcGood2 4 3 2" xfId="17645"/>
    <cellStyle name="SAPBEXexcGood2 4 3 2 2" xfId="27179"/>
    <cellStyle name="SAPBEXexcGood2 4 3 3" xfId="23620"/>
    <cellStyle name="SAPBEXexcGood2 4 4" xfId="7175"/>
    <cellStyle name="SAPBEXexcGood2 4 4 2" xfId="21340"/>
    <cellStyle name="SAPBEXexcGood2 4 5" xfId="14348"/>
    <cellStyle name="SAPBEXexcGood2 4 5 2" xfId="25098"/>
    <cellStyle name="SAPBEXexcGood2 4 6" xfId="19324"/>
    <cellStyle name="SAPBEXexcGood2 5" xfId="18951"/>
    <cellStyle name="SAPBEXexcGood2 6" xfId="28044"/>
    <cellStyle name="SAPBEXexcGood3" xfId="251"/>
    <cellStyle name="SAPBEXexcGood3 2" xfId="1530"/>
    <cellStyle name="SAPBEXexcGood3 2 2" xfId="925"/>
    <cellStyle name="SAPBEXexcGood3 2 2 2" xfId="3216"/>
    <cellStyle name="SAPBEXexcGood3 2 2 2 2" xfId="9971"/>
    <cellStyle name="SAPBEXexcGood3 2 2 2 2 2" xfId="16524"/>
    <cellStyle name="SAPBEXexcGood3 2 2 2 2 2 2" xfId="26579"/>
    <cellStyle name="SAPBEXexcGood3 2 2 2 2 3" xfId="23037"/>
    <cellStyle name="SAPBEXexcGood3 2 2 2 3" xfId="11901"/>
    <cellStyle name="SAPBEXexcGood3 2 2 2 3 2" xfId="18226"/>
    <cellStyle name="SAPBEXexcGood3 2 2 2 3 2 2" xfId="27591"/>
    <cellStyle name="SAPBEXexcGood3 2 2 2 3 3" xfId="24009"/>
    <cellStyle name="SAPBEXexcGood3 2 2 2 4" xfId="7792"/>
    <cellStyle name="SAPBEXexcGood3 2 2 2 4 2" xfId="21796"/>
    <cellStyle name="SAPBEXexcGood3 2 2 2 5" xfId="14950"/>
    <cellStyle name="SAPBEXexcGood3 2 2 2 5 2" xfId="25511"/>
    <cellStyle name="SAPBEXexcGood3 2 2 2 6" xfId="19715"/>
    <cellStyle name="SAPBEXexcGood3 2 2 3" xfId="3689"/>
    <cellStyle name="SAPBEXexcGood3 2 2 3 2" xfId="10444"/>
    <cellStyle name="SAPBEXexcGood3 2 2 3 2 2" xfId="16847"/>
    <cellStyle name="SAPBEXexcGood3 2 2 3 2 2 2" xfId="26851"/>
    <cellStyle name="SAPBEXexcGood3 2 2 3 2 3" xfId="23303"/>
    <cellStyle name="SAPBEXexcGood3 2 2 3 3" xfId="12374"/>
    <cellStyle name="SAPBEXexcGood3 2 2 3 3 2" xfId="18697"/>
    <cellStyle name="SAPBEXexcGood3 2 2 3 3 2 2" xfId="27861"/>
    <cellStyle name="SAPBEXexcGood3 2 2 3 3 3" xfId="24273"/>
    <cellStyle name="SAPBEXexcGood3 2 2 3 4" xfId="8261"/>
    <cellStyle name="SAPBEXexcGood3 2 2 3 4 2" xfId="22257"/>
    <cellStyle name="SAPBEXexcGood3 2 2 3 5" xfId="15421"/>
    <cellStyle name="SAPBEXexcGood3 2 2 3 5 2" xfId="25781"/>
    <cellStyle name="SAPBEXexcGood3 2 2 3 6" xfId="19979"/>
    <cellStyle name="SAPBEXexcGood3 2 2 4" xfId="5968"/>
    <cellStyle name="SAPBEXexcGood3 2 2 4 2" xfId="13229"/>
    <cellStyle name="SAPBEXexcGood3 2 2 4 2 2" xfId="24771"/>
    <cellStyle name="SAPBEXexcGood3 2 2 4 3" xfId="21022"/>
    <cellStyle name="SAPBEXexcGood3 2 2 5" xfId="5716"/>
    <cellStyle name="SAPBEXexcGood3 2 2 5 2" xfId="13031"/>
    <cellStyle name="SAPBEXexcGood3 2 2 5 2 2" xfId="24675"/>
    <cellStyle name="SAPBEXexcGood3 2 2 5 3" xfId="20926"/>
    <cellStyle name="SAPBEXexcGood3 2 2 6" xfId="5811"/>
    <cellStyle name="SAPBEXexcGood3 2 2 6 2" xfId="13080"/>
    <cellStyle name="SAPBEXexcGood3 2 2 6 2 2" xfId="24698"/>
    <cellStyle name="SAPBEXexcGood3 2 2 6 3" xfId="20949"/>
    <cellStyle name="SAPBEXexcGood3 2 2 7" xfId="4229"/>
    <cellStyle name="SAPBEXexcGood3 2 2 7 2" xfId="20286"/>
    <cellStyle name="SAPBEXexcGood3 2 2 8" xfId="19053"/>
    <cellStyle name="SAPBEXexcGood3 2 3" xfId="2740"/>
    <cellStyle name="SAPBEXexcGood3 2 3 2" xfId="9514"/>
    <cellStyle name="SAPBEXexcGood3 2 3 2 2" xfId="16165"/>
    <cellStyle name="SAPBEXexcGood3 2 3 2 2 2" xfId="26291"/>
    <cellStyle name="SAPBEXexcGood3 2 3 2 3" xfId="22766"/>
    <cellStyle name="SAPBEXexcGood3 2 3 3" xfId="11469"/>
    <cellStyle name="SAPBEXexcGood3 2 3 3 2" xfId="17796"/>
    <cellStyle name="SAPBEXexcGood3 2 3 3 2 2" xfId="27307"/>
    <cellStyle name="SAPBEXexcGood3 2 3 3 3" xfId="23742"/>
    <cellStyle name="SAPBEXexcGood3 2 3 4" xfId="7332"/>
    <cellStyle name="SAPBEXexcGood3 2 3 4 2" xfId="21485"/>
    <cellStyle name="SAPBEXexcGood3 2 3 5" xfId="14500"/>
    <cellStyle name="SAPBEXexcGood3 2 3 5 2" xfId="25226"/>
    <cellStyle name="SAPBEXexcGood3 2 3 6" xfId="19447"/>
    <cellStyle name="SAPBEXexcGood3 2 4" xfId="2862"/>
    <cellStyle name="SAPBEXexcGood3 2 4 2" xfId="9629"/>
    <cellStyle name="SAPBEXexcGood3 2 4 2 2" xfId="16277"/>
    <cellStyle name="SAPBEXexcGood3 2 4 2 2 2" xfId="26390"/>
    <cellStyle name="SAPBEXexcGood3 2 4 2 3" xfId="22858"/>
    <cellStyle name="SAPBEXexcGood3 2 4 3" xfId="11581"/>
    <cellStyle name="SAPBEXexcGood3 2 4 3 2" xfId="17908"/>
    <cellStyle name="SAPBEXexcGood3 2 4 3 2 2" xfId="27406"/>
    <cellStyle name="SAPBEXexcGood3 2 4 3 3" xfId="23834"/>
    <cellStyle name="SAPBEXexcGood3 2 4 4" xfId="7449"/>
    <cellStyle name="SAPBEXexcGood3 2 4 4 2" xfId="21586"/>
    <cellStyle name="SAPBEXexcGood3 2 4 5" xfId="14616"/>
    <cellStyle name="SAPBEXexcGood3 2 4 5 2" xfId="25326"/>
    <cellStyle name="SAPBEXexcGood3 2 4 6" xfId="19540"/>
    <cellStyle name="SAPBEXexcGood3 2 5" xfId="4151"/>
    <cellStyle name="SAPBEXexcGood3 2 5 2" xfId="20226"/>
    <cellStyle name="SAPBEXexcGood3 2 6" xfId="19134"/>
    <cellStyle name="SAPBEXexcGood3 2 7" xfId="28229"/>
    <cellStyle name="SAPBEXexcGood3 3" xfId="2289"/>
    <cellStyle name="SAPBEXexcGood3 3 2" xfId="5328"/>
    <cellStyle name="SAPBEXexcGood3 3 2 2" xfId="12851"/>
    <cellStyle name="SAPBEXexcGood3 3 2 2 2" xfId="24591"/>
    <cellStyle name="SAPBEXexcGood3 3 2 3" xfId="20808"/>
    <cellStyle name="SAPBEXexcGood3 3 3" xfId="6889"/>
    <cellStyle name="SAPBEXexcGood3 3 3 2" xfId="14063"/>
    <cellStyle name="SAPBEXexcGood3 3 3 2 2" xfId="25040"/>
    <cellStyle name="SAPBEXexcGood3 3 3 3" xfId="21282"/>
    <cellStyle name="SAPBEXexcGood3 3 4" xfId="9072"/>
    <cellStyle name="SAPBEXexcGood3 3 4 2" xfId="15920"/>
    <cellStyle name="SAPBEXexcGood3 3 4 2 2" xfId="26102"/>
    <cellStyle name="SAPBEXexcGood3 3 4 3" xfId="22586"/>
    <cellStyle name="SAPBEXexcGood3 3 5" xfId="11100"/>
    <cellStyle name="SAPBEXexcGood3 3 5 2" xfId="17429"/>
    <cellStyle name="SAPBEXexcGood3 3 5 2 2" xfId="27122"/>
    <cellStyle name="SAPBEXexcGood3 3 5 3" xfId="23566"/>
    <cellStyle name="SAPBEXexcGood3 3 6" xfId="4298"/>
    <cellStyle name="SAPBEXexcGood3 3 6 2" xfId="20342"/>
    <cellStyle name="SAPBEXexcGood3 3 7" xfId="4004"/>
    <cellStyle name="SAPBEXexcGood3 3 7 2" xfId="20156"/>
    <cellStyle name="SAPBEXexcGood3 4" xfId="2576"/>
    <cellStyle name="SAPBEXexcGood3 4 2" xfId="9358"/>
    <cellStyle name="SAPBEXexcGood3 4 2 2" xfId="16009"/>
    <cellStyle name="SAPBEXexcGood3 4 2 2 2" xfId="26161"/>
    <cellStyle name="SAPBEXexcGood3 4 2 3" xfId="22642"/>
    <cellStyle name="SAPBEXexcGood3 4 3" xfId="11318"/>
    <cellStyle name="SAPBEXexcGood3 4 3 2" xfId="17646"/>
    <cellStyle name="SAPBEXexcGood3 4 3 2 2" xfId="27180"/>
    <cellStyle name="SAPBEXexcGood3 4 3 3" xfId="23621"/>
    <cellStyle name="SAPBEXexcGood3 4 4" xfId="7176"/>
    <cellStyle name="SAPBEXexcGood3 4 4 2" xfId="21341"/>
    <cellStyle name="SAPBEXexcGood3 4 5" xfId="14349"/>
    <cellStyle name="SAPBEXexcGood3 4 5 2" xfId="25099"/>
    <cellStyle name="SAPBEXexcGood3 4 6" xfId="19325"/>
    <cellStyle name="SAPBEXexcGood3 5" xfId="18952"/>
    <cellStyle name="SAPBEXexcGood3 6" xfId="28045"/>
    <cellStyle name="SAPBEXfilterDrill" xfId="252"/>
    <cellStyle name="SAPBEXfilterDrill 2" xfId="1531"/>
    <cellStyle name="SAPBEXfilterDrill 2 2" xfId="1432"/>
    <cellStyle name="SAPBEXfilterDrill 2 2 2" xfId="3217"/>
    <cellStyle name="SAPBEXfilterDrill 2 2 2 2" xfId="9972"/>
    <cellStyle name="SAPBEXfilterDrill 2 2 2 2 2" xfId="16525"/>
    <cellStyle name="SAPBEXfilterDrill 2 2 2 2 2 2" xfId="26580"/>
    <cellStyle name="SAPBEXfilterDrill 2 2 2 2 3" xfId="23038"/>
    <cellStyle name="SAPBEXfilterDrill 2 2 2 3" xfId="11902"/>
    <cellStyle name="SAPBEXfilterDrill 2 2 2 3 2" xfId="18227"/>
    <cellStyle name="SAPBEXfilterDrill 2 2 2 3 2 2" xfId="27592"/>
    <cellStyle name="SAPBEXfilterDrill 2 2 2 3 3" xfId="24010"/>
    <cellStyle name="SAPBEXfilterDrill 2 2 2 4" xfId="7793"/>
    <cellStyle name="SAPBEXfilterDrill 2 2 2 4 2" xfId="21797"/>
    <cellStyle name="SAPBEXfilterDrill 2 2 2 5" xfId="14951"/>
    <cellStyle name="SAPBEXfilterDrill 2 2 2 5 2" xfId="25512"/>
    <cellStyle name="SAPBEXfilterDrill 2 2 2 6" xfId="19716"/>
    <cellStyle name="SAPBEXfilterDrill 2 2 3" xfId="3690"/>
    <cellStyle name="SAPBEXfilterDrill 2 2 3 2" xfId="10445"/>
    <cellStyle name="SAPBEXfilterDrill 2 2 3 2 2" xfId="16848"/>
    <cellStyle name="SAPBEXfilterDrill 2 2 3 2 2 2" xfId="26852"/>
    <cellStyle name="SAPBEXfilterDrill 2 2 3 2 3" xfId="23304"/>
    <cellStyle name="SAPBEXfilterDrill 2 2 3 3" xfId="12375"/>
    <cellStyle name="SAPBEXfilterDrill 2 2 3 3 2" xfId="18698"/>
    <cellStyle name="SAPBEXfilterDrill 2 2 3 3 2 2" xfId="27862"/>
    <cellStyle name="SAPBEXfilterDrill 2 2 3 3 3" xfId="24274"/>
    <cellStyle name="SAPBEXfilterDrill 2 2 3 4" xfId="8262"/>
    <cellStyle name="SAPBEXfilterDrill 2 2 3 4 2" xfId="22258"/>
    <cellStyle name="SAPBEXfilterDrill 2 2 3 5" xfId="15422"/>
    <cellStyle name="SAPBEXfilterDrill 2 2 3 5 2" xfId="25782"/>
    <cellStyle name="SAPBEXfilterDrill 2 2 3 6" xfId="19980"/>
    <cellStyle name="SAPBEXfilterDrill 2 2 4" xfId="6210"/>
    <cellStyle name="SAPBEXfilterDrill 2 2 4 2" xfId="13445"/>
    <cellStyle name="SAPBEXfilterDrill 2 2 4 2 2" xfId="24852"/>
    <cellStyle name="SAPBEXfilterDrill 2 2 4 3" xfId="21102"/>
    <cellStyle name="SAPBEXfilterDrill 2 2 5" xfId="8483"/>
    <cellStyle name="SAPBEXfilterDrill 2 2 5 2" xfId="15678"/>
    <cellStyle name="SAPBEXfilterDrill 2 2 5 2 2" xfId="25930"/>
    <cellStyle name="SAPBEXfilterDrill 2 2 5 3" xfId="22423"/>
    <cellStyle name="SAPBEXfilterDrill 2 2 6" xfId="5701"/>
    <cellStyle name="SAPBEXfilterDrill 2 2 6 2" xfId="13017"/>
    <cellStyle name="SAPBEXfilterDrill 2 2 6 2 2" xfId="24671"/>
    <cellStyle name="SAPBEXfilterDrill 2 2 6 3" xfId="20922"/>
    <cellStyle name="SAPBEXfilterDrill 2 2 7" xfId="12637"/>
    <cellStyle name="SAPBEXfilterDrill 2 2 7 2" xfId="24428"/>
    <cellStyle name="SAPBEXfilterDrill 2 2 8" xfId="19111"/>
    <cellStyle name="SAPBEXfilterDrill 2 3" xfId="2741"/>
    <cellStyle name="SAPBEXfilterDrill 2 3 2" xfId="9515"/>
    <cellStyle name="SAPBEXfilterDrill 2 3 2 2" xfId="16166"/>
    <cellStyle name="SAPBEXfilterDrill 2 3 2 2 2" xfId="26292"/>
    <cellStyle name="SAPBEXfilterDrill 2 3 2 3" xfId="22767"/>
    <cellStyle name="SAPBEXfilterDrill 2 3 3" xfId="11470"/>
    <cellStyle name="SAPBEXfilterDrill 2 3 3 2" xfId="17797"/>
    <cellStyle name="SAPBEXfilterDrill 2 3 3 2 2" xfId="27308"/>
    <cellStyle name="SAPBEXfilterDrill 2 3 3 3" xfId="23743"/>
    <cellStyle name="SAPBEXfilterDrill 2 3 4" xfId="7333"/>
    <cellStyle name="SAPBEXfilterDrill 2 3 4 2" xfId="21486"/>
    <cellStyle name="SAPBEXfilterDrill 2 3 5" xfId="14501"/>
    <cellStyle name="SAPBEXfilterDrill 2 3 5 2" xfId="25227"/>
    <cellStyle name="SAPBEXfilterDrill 2 3 6" xfId="19448"/>
    <cellStyle name="SAPBEXfilterDrill 2 4" xfId="2822"/>
    <cellStyle name="SAPBEXfilterDrill 2 4 2" xfId="9589"/>
    <cellStyle name="SAPBEXfilterDrill 2 4 2 2" xfId="16238"/>
    <cellStyle name="SAPBEXfilterDrill 2 4 2 2 2" xfId="26353"/>
    <cellStyle name="SAPBEXfilterDrill 2 4 2 3" xfId="22821"/>
    <cellStyle name="SAPBEXfilterDrill 2 4 3" xfId="11542"/>
    <cellStyle name="SAPBEXfilterDrill 2 4 3 2" xfId="17869"/>
    <cellStyle name="SAPBEXfilterDrill 2 4 3 2 2" xfId="27369"/>
    <cellStyle name="SAPBEXfilterDrill 2 4 3 3" xfId="23797"/>
    <cellStyle name="SAPBEXfilterDrill 2 4 4" xfId="7409"/>
    <cellStyle name="SAPBEXfilterDrill 2 4 4 2" xfId="21547"/>
    <cellStyle name="SAPBEXfilterDrill 2 4 5" xfId="14576"/>
    <cellStyle name="SAPBEXfilterDrill 2 4 5 2" xfId="25289"/>
    <cellStyle name="SAPBEXfilterDrill 2 4 6" xfId="19503"/>
    <cellStyle name="SAPBEXfilterDrill 2 5" xfId="3990"/>
    <cellStyle name="SAPBEXfilterDrill 2 5 2" xfId="20143"/>
    <cellStyle name="SAPBEXfilterDrill 2 6" xfId="19135"/>
    <cellStyle name="SAPBEXfilterDrill 2 7" xfId="28230"/>
    <cellStyle name="SAPBEXfilterDrill 3" xfId="2351"/>
    <cellStyle name="SAPBEXfilterDrill 3 2" xfId="5382"/>
    <cellStyle name="SAPBEXfilterDrill 3 2 2" xfId="12872"/>
    <cellStyle name="SAPBEXfilterDrill 3 2 2 2" xfId="24609"/>
    <cellStyle name="SAPBEXfilterDrill 3 2 3" xfId="20828"/>
    <cellStyle name="SAPBEXfilterDrill 3 3" xfId="6951"/>
    <cellStyle name="SAPBEXfilterDrill 3 3 2" xfId="14125"/>
    <cellStyle name="SAPBEXfilterDrill 3 3 2 2" xfId="25058"/>
    <cellStyle name="SAPBEXfilterDrill 3 3 3" xfId="21299"/>
    <cellStyle name="SAPBEXfilterDrill 3 4" xfId="9134"/>
    <cellStyle name="SAPBEXfilterDrill 3 4 2" xfId="15941"/>
    <cellStyle name="SAPBEXfilterDrill 3 4 2 2" xfId="26120"/>
    <cellStyle name="SAPBEXfilterDrill 3 4 3" xfId="22603"/>
    <cellStyle name="SAPBEXfilterDrill 3 5" xfId="11152"/>
    <cellStyle name="SAPBEXfilterDrill 3 5 2" xfId="17481"/>
    <cellStyle name="SAPBEXfilterDrill 3 5 2 2" xfId="27140"/>
    <cellStyle name="SAPBEXfilterDrill 3 5 3" xfId="23583"/>
    <cellStyle name="SAPBEXfilterDrill 3 6" xfId="4299"/>
    <cellStyle name="SAPBEXfilterDrill 3 6 2" xfId="20343"/>
    <cellStyle name="SAPBEXfilterDrill 3 7" xfId="8305"/>
    <cellStyle name="SAPBEXfilterDrill 3 7 2" xfId="22299"/>
    <cellStyle name="SAPBEXfilterDrill 4" xfId="2577"/>
    <cellStyle name="SAPBEXfilterDrill 4 2" xfId="9359"/>
    <cellStyle name="SAPBEXfilterDrill 4 2 2" xfId="16010"/>
    <cellStyle name="SAPBEXfilterDrill 4 2 2 2" xfId="26162"/>
    <cellStyle name="SAPBEXfilterDrill 4 2 3" xfId="22643"/>
    <cellStyle name="SAPBEXfilterDrill 4 3" xfId="11319"/>
    <cellStyle name="SAPBEXfilterDrill 4 3 2" xfId="17647"/>
    <cellStyle name="SAPBEXfilterDrill 4 3 2 2" xfId="27181"/>
    <cellStyle name="SAPBEXfilterDrill 4 3 3" xfId="23622"/>
    <cellStyle name="SAPBEXfilterDrill 4 4" xfId="7177"/>
    <cellStyle name="SAPBEXfilterDrill 4 4 2" xfId="21342"/>
    <cellStyle name="SAPBEXfilterDrill 4 5" xfId="14350"/>
    <cellStyle name="SAPBEXfilterDrill 4 5 2" xfId="25100"/>
    <cellStyle name="SAPBEXfilterDrill 4 6" xfId="19326"/>
    <cellStyle name="SAPBEXfilterDrill 5" xfId="18953"/>
    <cellStyle name="SAPBEXfilterDrill 6" xfId="28046"/>
    <cellStyle name="SAPBEXfilterItem" xfId="253"/>
    <cellStyle name="SAPBEXfilterItem 2" xfId="1311"/>
    <cellStyle name="SAPBEXfilterItem 2 2" xfId="2144"/>
    <cellStyle name="SAPBEXfilterItem 2 2 2" xfId="6744"/>
    <cellStyle name="SAPBEXfilterItem 2 2 2 2" xfId="13919"/>
    <cellStyle name="SAPBEXfilterItem 2 2 2 2 2" xfId="24994"/>
    <cellStyle name="SAPBEXfilterItem 2 2 2 3" xfId="21238"/>
    <cellStyle name="SAPBEXfilterItem 2 2 3" xfId="8927"/>
    <cellStyle name="SAPBEXfilterItem 2 2 3 2" xfId="15852"/>
    <cellStyle name="SAPBEXfilterItem 2 2 3 2 2" xfId="26055"/>
    <cellStyle name="SAPBEXfilterItem 2 2 3 3" xfId="22541"/>
    <cellStyle name="SAPBEXfilterItem 2 2 4" xfId="4685"/>
    <cellStyle name="SAPBEXfilterItem 2 2 4 2" xfId="20611"/>
    <cellStyle name="SAPBEXfilterItem 2 2 5" xfId="19287"/>
    <cellStyle name="SAPBEXfilterItem 2 3" xfId="2742"/>
    <cellStyle name="SAPBEXfilterItem 2 3 2" xfId="7334"/>
    <cellStyle name="SAPBEXfilterItem 2 3 2 2" xfId="21487"/>
    <cellStyle name="SAPBEXfilterItem 2 3 3" xfId="14502"/>
    <cellStyle name="SAPBEXfilterItem 2 3 3 2" xfId="25228"/>
    <cellStyle name="SAPBEXfilterItem 2 3 4" xfId="19449"/>
    <cellStyle name="SAPBEXfilterItem 2 4" xfId="6108"/>
    <cellStyle name="SAPBEXfilterItem 2 4 2" xfId="13348"/>
    <cellStyle name="SAPBEXfilterItem 2 4 2 2" xfId="24819"/>
    <cellStyle name="SAPBEXfilterItem 2 4 3" xfId="21069"/>
    <cellStyle name="SAPBEXfilterItem 2 5" xfId="4009"/>
    <cellStyle name="SAPBEXfilterItem 2 5 2" xfId="20160"/>
    <cellStyle name="SAPBEXfilterItem 2 6" xfId="19080"/>
    <cellStyle name="SAPBEXfilterItem 3" xfId="2050"/>
    <cellStyle name="SAPBEXfilterItem 3 2" xfId="6650"/>
    <cellStyle name="SAPBEXfilterItem 3 2 2" xfId="13826"/>
    <cellStyle name="SAPBEXfilterItem 3 2 2 2" xfId="24934"/>
    <cellStyle name="SAPBEXfilterItem 3 2 3" xfId="21180"/>
    <cellStyle name="SAPBEXfilterItem 3 3" xfId="8833"/>
    <cellStyle name="SAPBEXfilterItem 3 3 2" xfId="15779"/>
    <cellStyle name="SAPBEXfilterItem 3 3 2 2" xfId="25994"/>
    <cellStyle name="SAPBEXfilterItem 3 3 3" xfId="22482"/>
    <cellStyle name="SAPBEXfilterItem 3 4" xfId="12711"/>
    <cellStyle name="SAPBEXfilterItem 3 4 2" xfId="24484"/>
    <cellStyle name="SAPBEXfilterItem 3 5" xfId="19286"/>
    <cellStyle name="SAPBEXfilterItem 4" xfId="2358"/>
    <cellStyle name="SAPBEXfilterItem 4 2" xfId="6958"/>
    <cellStyle name="SAPBEXfilterItem 4 2 2" xfId="14132"/>
    <cellStyle name="SAPBEXfilterItem 4 2 2 2" xfId="25059"/>
    <cellStyle name="SAPBEXfilterItem 4 2 3" xfId="21300"/>
    <cellStyle name="SAPBEXfilterItem 4 3" xfId="5389"/>
    <cellStyle name="SAPBEXfilterItem 4 3 2" xfId="20829"/>
    <cellStyle name="SAPBEXfilterItem 4 4" xfId="12873"/>
    <cellStyle name="SAPBEXfilterItem 4 4 2" xfId="24610"/>
    <cellStyle name="SAPBEXfilterItem 5" xfId="2578"/>
    <cellStyle name="SAPBEXfilterItem 5 2" xfId="5606"/>
    <cellStyle name="SAPBEXfilterItem 5 2 2" xfId="20887"/>
    <cellStyle name="SAPBEXfilterItem 5 3" xfId="12948"/>
    <cellStyle name="SAPBEXfilterItem 5 3 2" xfId="24635"/>
    <cellStyle name="SAPBEXfilterItem 5 4" xfId="19327"/>
    <cellStyle name="SAPBEXfilterItem 6" xfId="18954"/>
    <cellStyle name="SAPBEXfilterText" xfId="254"/>
    <cellStyle name="SAPBEXfilterText 2" xfId="255"/>
    <cellStyle name="SAPBEXfilterText 2 2" xfId="1060"/>
    <cellStyle name="SAPBEXfilterText 2 3" xfId="1032"/>
    <cellStyle name="SAPBEXfilterText 2 4" xfId="1055"/>
    <cellStyle name="SAPBEXfilterText 3" xfId="795"/>
    <cellStyle name="SAPBEXfilterText 4" xfId="794"/>
    <cellStyle name="SAPBEXformats" xfId="256"/>
    <cellStyle name="SAPBEXformats 2" xfId="257"/>
    <cellStyle name="SAPBEXformats 2 2" xfId="485"/>
    <cellStyle name="SAPBEXformats 2 2 2" xfId="1677"/>
    <cellStyle name="SAPBEXformats 2 2 2 2" xfId="1285"/>
    <cellStyle name="SAPBEXformats 2 2 2 2 2" xfId="3312"/>
    <cellStyle name="SAPBEXformats 2 2 2 2 2 2" xfId="10067"/>
    <cellStyle name="SAPBEXformats 2 2 2 2 2 2 2" xfId="16606"/>
    <cellStyle name="SAPBEXformats 2 2 2 2 2 2 2 2" xfId="26646"/>
    <cellStyle name="SAPBEXformats 2 2 2 2 2 2 3" xfId="23104"/>
    <cellStyle name="SAPBEXformats 2 2 2 2 2 3" xfId="11997"/>
    <cellStyle name="SAPBEXformats 2 2 2 2 2 3 2" xfId="18322"/>
    <cellStyle name="SAPBEXformats 2 2 2 2 2 3 2 2" xfId="27658"/>
    <cellStyle name="SAPBEXformats 2 2 2 2 2 3 3" xfId="24076"/>
    <cellStyle name="SAPBEXformats 2 2 2 2 2 4" xfId="7888"/>
    <cellStyle name="SAPBEXformats 2 2 2 2 2 4 2" xfId="21892"/>
    <cellStyle name="SAPBEXformats 2 2 2 2 2 5" xfId="15046"/>
    <cellStyle name="SAPBEXformats 2 2 2 2 2 5 2" xfId="25578"/>
    <cellStyle name="SAPBEXformats 2 2 2 2 2 6" xfId="19782"/>
    <cellStyle name="SAPBEXformats 2 2 2 2 3" xfId="3785"/>
    <cellStyle name="SAPBEXformats 2 2 2 2 3 2" xfId="10540"/>
    <cellStyle name="SAPBEXformats 2 2 2 2 3 2 2" xfId="16929"/>
    <cellStyle name="SAPBEXformats 2 2 2 2 3 2 2 2" xfId="26918"/>
    <cellStyle name="SAPBEXformats 2 2 2 2 3 2 3" xfId="23370"/>
    <cellStyle name="SAPBEXformats 2 2 2 2 3 3" xfId="12470"/>
    <cellStyle name="SAPBEXformats 2 2 2 2 3 3 2" xfId="18793"/>
    <cellStyle name="SAPBEXformats 2 2 2 2 3 3 2 2" xfId="27928"/>
    <cellStyle name="SAPBEXformats 2 2 2 2 3 3 3" xfId="24340"/>
    <cellStyle name="SAPBEXformats 2 2 2 2 3 4" xfId="8334"/>
    <cellStyle name="SAPBEXformats 2 2 2 2 3 4 2" xfId="22328"/>
    <cellStyle name="SAPBEXformats 2 2 2 2 3 5" xfId="15517"/>
    <cellStyle name="SAPBEXformats 2 2 2 2 3 5 2" xfId="25848"/>
    <cellStyle name="SAPBEXformats 2 2 2 2 3 6" xfId="20046"/>
    <cellStyle name="SAPBEXformats 2 2 2 2 4" xfId="6088"/>
    <cellStyle name="SAPBEXformats 2 2 2 2 4 2" xfId="13328"/>
    <cellStyle name="SAPBEXformats 2 2 2 2 4 2 2" xfId="24808"/>
    <cellStyle name="SAPBEXformats 2 2 2 2 4 3" xfId="21059"/>
    <cellStyle name="SAPBEXformats 2 2 2 2 5" xfId="5787"/>
    <cellStyle name="SAPBEXformats 2 2 2 2 5 2" xfId="13066"/>
    <cellStyle name="SAPBEXformats 2 2 2 2 5 2 2" xfId="24691"/>
    <cellStyle name="SAPBEXformats 2 2 2 2 5 3" xfId="20942"/>
    <cellStyle name="SAPBEXformats 2 2 2 2 6" xfId="6041"/>
    <cellStyle name="SAPBEXformats 2 2 2 2 6 2" xfId="13290"/>
    <cellStyle name="SAPBEXformats 2 2 2 2 6 2 2" xfId="24799"/>
    <cellStyle name="SAPBEXformats 2 2 2 2 6 3" xfId="21050"/>
    <cellStyle name="SAPBEXformats 2 2 2 2 7" xfId="4195"/>
    <cellStyle name="SAPBEXformats 2 2 2 2 7 2" xfId="20261"/>
    <cellStyle name="SAPBEXformats 2 2 2 2 8" xfId="19070"/>
    <cellStyle name="SAPBEXformats 2 2 2 3" xfId="3049"/>
    <cellStyle name="SAPBEXformats 2 2 2 3 2" xfId="9815"/>
    <cellStyle name="SAPBEXformats 2 2 2 3 2 2" xfId="16430"/>
    <cellStyle name="SAPBEXformats 2 2 2 3 2 2 2" xfId="26509"/>
    <cellStyle name="SAPBEXformats 2 2 2 3 2 3" xfId="22967"/>
    <cellStyle name="SAPBEXformats 2 2 2 3 3" xfId="11752"/>
    <cellStyle name="SAPBEXformats 2 2 2 3 3 2" xfId="18077"/>
    <cellStyle name="SAPBEXformats 2 2 2 3 3 2 2" xfId="27523"/>
    <cellStyle name="SAPBEXformats 2 2 2 3 3 3" xfId="23941"/>
    <cellStyle name="SAPBEXformats 2 2 2 3 4" xfId="7636"/>
    <cellStyle name="SAPBEXformats 2 2 2 3 4 2" xfId="21716"/>
    <cellStyle name="SAPBEXformats 2 2 2 3 5" xfId="14800"/>
    <cellStyle name="SAPBEXformats 2 2 2 3 5 2" xfId="25443"/>
    <cellStyle name="SAPBEXformats 2 2 2 3 6" xfId="19647"/>
    <cellStyle name="SAPBEXformats 2 2 2 4" xfId="3554"/>
    <cellStyle name="SAPBEXformats 2 2 2 4 2" xfId="10309"/>
    <cellStyle name="SAPBEXformats 2 2 2 4 2 2" xfId="16773"/>
    <cellStyle name="SAPBEXformats 2 2 2 4 2 2 2" xfId="26783"/>
    <cellStyle name="SAPBEXformats 2 2 2 4 2 3" xfId="23235"/>
    <cellStyle name="SAPBEXformats 2 2 2 4 3" xfId="12239"/>
    <cellStyle name="SAPBEXformats 2 2 2 4 3 2" xfId="18562"/>
    <cellStyle name="SAPBEXformats 2 2 2 4 3 2 2" xfId="27793"/>
    <cellStyle name="SAPBEXformats 2 2 2 4 3 3" xfId="24205"/>
    <cellStyle name="SAPBEXformats 2 2 2 4 4" xfId="8130"/>
    <cellStyle name="SAPBEXformats 2 2 2 4 4 2" xfId="22127"/>
    <cellStyle name="SAPBEXformats 2 2 2 4 5" xfId="15286"/>
    <cellStyle name="SAPBEXformats 2 2 2 4 5 2" xfId="25713"/>
    <cellStyle name="SAPBEXformats 2 2 2 4 6" xfId="19911"/>
    <cellStyle name="SAPBEXformats 2 2 2 5" xfId="3952"/>
    <cellStyle name="SAPBEXformats 2 2 2 5 2" xfId="20115"/>
    <cellStyle name="SAPBEXformats 2 2 2 6" xfId="19202"/>
    <cellStyle name="SAPBEXformats 2 2 2 7" xfId="28311"/>
    <cellStyle name="SAPBEXformats 2 2 3" xfId="2253"/>
    <cellStyle name="SAPBEXformats 2 2 3 2" xfId="2835"/>
    <cellStyle name="SAPBEXformats 2 2 3 2 2" xfId="7422"/>
    <cellStyle name="SAPBEXformats 2 2 3 2 2 2" xfId="14589"/>
    <cellStyle name="SAPBEXformats 2 2 3 2 2 2 2" xfId="25300"/>
    <cellStyle name="SAPBEXformats 2 2 3 2 2 3" xfId="21559"/>
    <cellStyle name="SAPBEXformats 2 2 3 2 3" xfId="9602"/>
    <cellStyle name="SAPBEXformats 2 2 3 2 3 2" xfId="16250"/>
    <cellStyle name="SAPBEXformats 2 2 3 2 3 2 2" xfId="26364"/>
    <cellStyle name="SAPBEXformats 2 2 3 2 3 3" xfId="22832"/>
    <cellStyle name="SAPBEXformats 2 2 3 2 4" xfId="11554"/>
    <cellStyle name="SAPBEXformats 2 2 3 2 4 2" xfId="17881"/>
    <cellStyle name="SAPBEXformats 2 2 3 2 4 2 2" xfId="27380"/>
    <cellStyle name="SAPBEXformats 2 2 3 2 4 3" xfId="23808"/>
    <cellStyle name="SAPBEXformats 2 2 3 2 5" xfId="5296"/>
    <cellStyle name="SAPBEXformats 2 2 3 2 5 2" xfId="20788"/>
    <cellStyle name="SAPBEXformats 2 2 3 2 6" xfId="12831"/>
    <cellStyle name="SAPBEXformats 2 2 3 2 6 2" xfId="24575"/>
    <cellStyle name="SAPBEXformats 2 2 3 2 7" xfId="19514"/>
    <cellStyle name="SAPBEXformats 2 2 3 3" xfId="2683"/>
    <cellStyle name="SAPBEXformats 2 2 3 3 2" xfId="9464"/>
    <cellStyle name="SAPBEXformats 2 2 3 3 2 2" xfId="16115"/>
    <cellStyle name="SAPBEXformats 2 2 3 3 2 2 2" xfId="26253"/>
    <cellStyle name="SAPBEXformats 2 2 3 3 2 3" xfId="22729"/>
    <cellStyle name="SAPBEXformats 2 2 3 3 3" xfId="11424"/>
    <cellStyle name="SAPBEXformats 2 2 3 3 3 2" xfId="17752"/>
    <cellStyle name="SAPBEXformats 2 2 3 3 3 2 2" xfId="27272"/>
    <cellStyle name="SAPBEXformats 2 2 3 3 3 3" xfId="23708"/>
    <cellStyle name="SAPBEXformats 2 2 3 3 4" xfId="7283"/>
    <cellStyle name="SAPBEXformats 2 2 3 3 4 2" xfId="21442"/>
    <cellStyle name="SAPBEXformats 2 2 3 3 5" xfId="14456"/>
    <cellStyle name="SAPBEXformats 2 2 3 3 5 2" xfId="25191"/>
    <cellStyle name="SAPBEXformats 2 2 3 3 6" xfId="19413"/>
    <cellStyle name="SAPBEXformats 2 2 3 4" xfId="6853"/>
    <cellStyle name="SAPBEXformats 2 2 3 4 2" xfId="14027"/>
    <cellStyle name="SAPBEXformats 2 2 3 4 2 2" xfId="25024"/>
    <cellStyle name="SAPBEXformats 2 2 3 4 3" xfId="21266"/>
    <cellStyle name="SAPBEXformats 2 2 3 5" xfId="9036"/>
    <cellStyle name="SAPBEXformats 2 2 3 5 2" xfId="15900"/>
    <cellStyle name="SAPBEXformats 2 2 3 5 2 2" xfId="26086"/>
    <cellStyle name="SAPBEXformats 2 2 3 5 3" xfId="22570"/>
    <cellStyle name="SAPBEXformats 2 2 3 6" xfId="11074"/>
    <cellStyle name="SAPBEXformats 2 2 3 6 2" xfId="17403"/>
    <cellStyle name="SAPBEXformats 2 2 3 6 2 2" xfId="27106"/>
    <cellStyle name="SAPBEXformats 2 2 3 6 3" xfId="23550"/>
    <cellStyle name="SAPBEXformats 2 2 3 7" xfId="4377"/>
    <cellStyle name="SAPBEXformats 2 2 3 7 2" xfId="20421"/>
    <cellStyle name="SAPBEXformats 2 2 3 8" xfId="4625"/>
    <cellStyle name="SAPBEXformats 2 2 3 8 2" xfId="20601"/>
    <cellStyle name="SAPBEXformats 2 2 4" xfId="2642"/>
    <cellStyle name="SAPBEXformats 2 2 4 2" xfId="9423"/>
    <cellStyle name="SAPBEXformats 2 2 4 2 2" xfId="16074"/>
    <cellStyle name="SAPBEXformats 2 2 4 2 2 2" xfId="26213"/>
    <cellStyle name="SAPBEXformats 2 2 4 2 3" xfId="22689"/>
    <cellStyle name="SAPBEXformats 2 2 4 3" xfId="11383"/>
    <cellStyle name="SAPBEXformats 2 2 4 3 2" xfId="17711"/>
    <cellStyle name="SAPBEXformats 2 2 4 3 2 2" xfId="27232"/>
    <cellStyle name="SAPBEXformats 2 2 4 3 3" xfId="23668"/>
    <cellStyle name="SAPBEXformats 2 2 4 4" xfId="7242"/>
    <cellStyle name="SAPBEXformats 2 2 4 4 2" xfId="21401"/>
    <cellStyle name="SAPBEXformats 2 2 4 5" xfId="14415"/>
    <cellStyle name="SAPBEXformats 2 2 4 5 2" xfId="25151"/>
    <cellStyle name="SAPBEXformats 2 2 4 6" xfId="19373"/>
    <cellStyle name="SAPBEXformats 2 2 5" xfId="28105"/>
    <cellStyle name="SAPBEXformats 2 3" xfId="1031"/>
    <cellStyle name="SAPBEXformats 2 3 2" xfId="1667"/>
    <cellStyle name="SAPBEXformats 2 3 2 2" xfId="888"/>
    <cellStyle name="SAPBEXformats 2 3 2 2 2" xfId="3303"/>
    <cellStyle name="SAPBEXformats 2 3 2 2 2 2" xfId="10058"/>
    <cellStyle name="SAPBEXformats 2 3 2 2 2 2 2" xfId="16599"/>
    <cellStyle name="SAPBEXformats 2 3 2 2 2 2 2 2" xfId="26639"/>
    <cellStyle name="SAPBEXformats 2 3 2 2 2 2 3" xfId="23097"/>
    <cellStyle name="SAPBEXformats 2 3 2 2 2 3" xfId="11988"/>
    <cellStyle name="SAPBEXformats 2 3 2 2 2 3 2" xfId="18313"/>
    <cellStyle name="SAPBEXformats 2 3 2 2 2 3 2 2" xfId="27651"/>
    <cellStyle name="SAPBEXformats 2 3 2 2 2 3 3" xfId="24069"/>
    <cellStyle name="SAPBEXformats 2 3 2 2 2 4" xfId="7879"/>
    <cellStyle name="SAPBEXformats 2 3 2 2 2 4 2" xfId="21883"/>
    <cellStyle name="SAPBEXformats 2 3 2 2 2 5" xfId="15037"/>
    <cellStyle name="SAPBEXformats 2 3 2 2 2 5 2" xfId="25571"/>
    <cellStyle name="SAPBEXformats 2 3 2 2 2 6" xfId="19775"/>
    <cellStyle name="SAPBEXformats 2 3 2 2 3" xfId="3776"/>
    <cellStyle name="SAPBEXformats 2 3 2 2 3 2" xfId="10531"/>
    <cellStyle name="SAPBEXformats 2 3 2 2 3 2 2" xfId="16922"/>
    <cellStyle name="SAPBEXformats 2 3 2 2 3 2 2 2" xfId="26911"/>
    <cellStyle name="SAPBEXformats 2 3 2 2 3 2 3" xfId="23363"/>
    <cellStyle name="SAPBEXformats 2 3 2 2 3 3" xfId="12461"/>
    <cellStyle name="SAPBEXformats 2 3 2 2 3 3 2" xfId="18784"/>
    <cellStyle name="SAPBEXformats 2 3 2 2 3 3 2 2" xfId="27921"/>
    <cellStyle name="SAPBEXformats 2 3 2 2 3 3 3" xfId="24333"/>
    <cellStyle name="SAPBEXformats 2 3 2 2 3 4" xfId="8325"/>
    <cellStyle name="SAPBEXformats 2 3 2 2 3 4 2" xfId="22319"/>
    <cellStyle name="SAPBEXformats 2 3 2 2 3 5" xfId="15508"/>
    <cellStyle name="SAPBEXformats 2 3 2 2 3 5 2" xfId="25841"/>
    <cellStyle name="SAPBEXformats 2 3 2 2 3 6" xfId="20039"/>
    <cellStyle name="SAPBEXformats 2 3 2 2 4" xfId="5933"/>
    <cellStyle name="SAPBEXformats 2 3 2 2 4 2" xfId="13194"/>
    <cellStyle name="SAPBEXformats 2 3 2 2 4 2 2" xfId="24759"/>
    <cellStyle name="SAPBEXformats 2 3 2 2 4 3" xfId="21010"/>
    <cellStyle name="SAPBEXformats 2 3 2 2 5" xfId="5851"/>
    <cellStyle name="SAPBEXformats 2 3 2 2 5 2" xfId="13116"/>
    <cellStyle name="SAPBEXformats 2 3 2 2 5 2 2" xfId="24713"/>
    <cellStyle name="SAPBEXformats 2 3 2 2 5 3" xfId="20964"/>
    <cellStyle name="SAPBEXformats 2 3 2 2 6" xfId="5839"/>
    <cellStyle name="SAPBEXformats 2 3 2 2 6 2" xfId="13104"/>
    <cellStyle name="SAPBEXformats 2 3 2 2 6 2 2" xfId="24705"/>
    <cellStyle name="SAPBEXformats 2 3 2 2 6 3" xfId="20956"/>
    <cellStyle name="SAPBEXformats 2 3 2 2 7" xfId="4175"/>
    <cellStyle name="SAPBEXformats 2 3 2 2 7 2" xfId="20246"/>
    <cellStyle name="SAPBEXformats 2 3 2 2 8" xfId="19041"/>
    <cellStyle name="SAPBEXformats 2 3 2 3" xfId="3040"/>
    <cellStyle name="SAPBEXformats 2 3 2 3 2" xfId="9806"/>
    <cellStyle name="SAPBEXformats 2 3 2 3 2 2" xfId="16423"/>
    <cellStyle name="SAPBEXformats 2 3 2 3 2 2 2" xfId="26502"/>
    <cellStyle name="SAPBEXformats 2 3 2 3 2 3" xfId="22960"/>
    <cellStyle name="SAPBEXformats 2 3 2 3 3" xfId="11743"/>
    <cellStyle name="SAPBEXformats 2 3 2 3 3 2" xfId="18068"/>
    <cellStyle name="SAPBEXformats 2 3 2 3 3 2 2" xfId="27516"/>
    <cellStyle name="SAPBEXformats 2 3 2 3 3 3" xfId="23934"/>
    <cellStyle name="SAPBEXformats 2 3 2 3 4" xfId="7627"/>
    <cellStyle name="SAPBEXformats 2 3 2 3 4 2" xfId="21709"/>
    <cellStyle name="SAPBEXformats 2 3 2 3 5" xfId="14791"/>
    <cellStyle name="SAPBEXformats 2 3 2 3 5 2" xfId="25436"/>
    <cellStyle name="SAPBEXformats 2 3 2 3 6" xfId="19640"/>
    <cellStyle name="SAPBEXformats 2 3 2 4" xfId="3545"/>
    <cellStyle name="SAPBEXformats 2 3 2 4 2" xfId="10300"/>
    <cellStyle name="SAPBEXformats 2 3 2 4 2 2" xfId="16766"/>
    <cellStyle name="SAPBEXformats 2 3 2 4 2 2 2" xfId="26776"/>
    <cellStyle name="SAPBEXformats 2 3 2 4 2 3" xfId="23228"/>
    <cellStyle name="SAPBEXformats 2 3 2 4 3" xfId="12230"/>
    <cellStyle name="SAPBEXformats 2 3 2 4 3 2" xfId="18553"/>
    <cellStyle name="SAPBEXformats 2 3 2 4 3 2 2" xfId="27786"/>
    <cellStyle name="SAPBEXformats 2 3 2 4 3 3" xfId="24198"/>
    <cellStyle name="SAPBEXformats 2 3 2 4 4" xfId="8121"/>
    <cellStyle name="SAPBEXformats 2 3 2 4 4 2" xfId="22118"/>
    <cellStyle name="SAPBEXformats 2 3 2 4 5" xfId="15277"/>
    <cellStyle name="SAPBEXformats 2 3 2 4 5 2" xfId="25706"/>
    <cellStyle name="SAPBEXformats 2 3 2 4 6" xfId="19904"/>
    <cellStyle name="SAPBEXformats 2 3 2 5" xfId="3961"/>
    <cellStyle name="SAPBEXformats 2 3 2 5 2" xfId="20122"/>
    <cellStyle name="SAPBEXformats 2 3 2 6" xfId="19195"/>
    <cellStyle name="SAPBEXformats 2 3 2 7" xfId="28304"/>
    <cellStyle name="SAPBEXformats 2 3 3" xfId="2275"/>
    <cellStyle name="SAPBEXformats 2 3 3 2" xfId="5314"/>
    <cellStyle name="SAPBEXformats 2 3 3 2 2" xfId="12839"/>
    <cellStyle name="SAPBEXformats 2 3 3 2 2 2" xfId="24579"/>
    <cellStyle name="SAPBEXformats 2 3 3 2 3" xfId="20796"/>
    <cellStyle name="SAPBEXformats 2 3 3 3" xfId="6875"/>
    <cellStyle name="SAPBEXformats 2 3 3 3 2" xfId="14049"/>
    <cellStyle name="SAPBEXformats 2 3 3 3 2 2" xfId="25028"/>
    <cellStyle name="SAPBEXformats 2 3 3 3 3" xfId="21270"/>
    <cellStyle name="SAPBEXformats 2 3 3 4" xfId="9058"/>
    <cellStyle name="SAPBEXformats 2 3 3 4 2" xfId="15908"/>
    <cellStyle name="SAPBEXformats 2 3 3 4 2 2" xfId="26090"/>
    <cellStyle name="SAPBEXformats 2 3 3 4 3" xfId="22574"/>
    <cellStyle name="SAPBEXformats 2 3 3 5" xfId="11086"/>
    <cellStyle name="SAPBEXformats 2 3 3 5 2" xfId="17415"/>
    <cellStyle name="SAPBEXformats 2 3 3 5 2 2" xfId="27110"/>
    <cellStyle name="SAPBEXformats 2 3 3 5 3" xfId="23554"/>
    <cellStyle name="SAPBEXformats 2 3 3 6" xfId="4368"/>
    <cellStyle name="SAPBEXformats 2 3 3 6 2" xfId="20412"/>
    <cellStyle name="SAPBEXformats 2 3 3 7" xfId="5450"/>
    <cellStyle name="SAPBEXformats 2 3 3 7 2" xfId="20842"/>
    <cellStyle name="SAPBEXformats 2 3 4" xfId="2744"/>
    <cellStyle name="SAPBEXformats 2 3 4 2" xfId="9517"/>
    <cellStyle name="SAPBEXformats 2 3 4 2 2" xfId="16168"/>
    <cellStyle name="SAPBEXformats 2 3 4 2 2 2" xfId="26294"/>
    <cellStyle name="SAPBEXformats 2 3 4 2 3" xfId="22769"/>
    <cellStyle name="SAPBEXformats 2 3 4 3" xfId="11472"/>
    <cellStyle name="SAPBEXformats 2 3 4 3 2" xfId="17799"/>
    <cellStyle name="SAPBEXformats 2 3 4 3 2 2" xfId="27310"/>
    <cellStyle name="SAPBEXformats 2 3 4 3 3" xfId="23745"/>
    <cellStyle name="SAPBEXformats 2 3 4 4" xfId="7336"/>
    <cellStyle name="SAPBEXformats 2 3 4 4 2" xfId="21489"/>
    <cellStyle name="SAPBEXformats 2 3 4 5" xfId="14504"/>
    <cellStyle name="SAPBEXformats 2 3 4 5 2" xfId="25230"/>
    <cellStyle name="SAPBEXformats 2 3 4 6" xfId="19451"/>
    <cellStyle name="SAPBEXformats 2 3 5" xfId="2863"/>
    <cellStyle name="SAPBEXformats 2 3 5 2" xfId="9630"/>
    <cellStyle name="SAPBEXformats 2 3 5 2 2" xfId="16278"/>
    <cellStyle name="SAPBEXformats 2 3 5 2 2 2" xfId="26391"/>
    <cellStyle name="SAPBEXformats 2 3 5 2 3" xfId="22859"/>
    <cellStyle name="SAPBEXformats 2 3 5 3" xfId="11582"/>
    <cellStyle name="SAPBEXformats 2 3 5 3 2" xfId="17909"/>
    <cellStyle name="SAPBEXformats 2 3 5 3 2 2" xfId="27407"/>
    <cellStyle name="SAPBEXformats 2 3 5 3 3" xfId="23835"/>
    <cellStyle name="SAPBEXformats 2 3 5 4" xfId="7450"/>
    <cellStyle name="SAPBEXformats 2 3 5 4 2" xfId="21587"/>
    <cellStyle name="SAPBEXformats 2 3 5 5" xfId="14617"/>
    <cellStyle name="SAPBEXformats 2 3 5 5 2" xfId="25327"/>
    <cellStyle name="SAPBEXformats 2 3 5 6" xfId="19541"/>
    <cellStyle name="SAPBEXformats 2 3 6" xfId="28169"/>
    <cellStyle name="SAPBEXformats 2 4" xfId="1057"/>
    <cellStyle name="SAPBEXformats 2 4 2" xfId="1674"/>
    <cellStyle name="SAPBEXformats 2 4 2 2" xfId="1429"/>
    <cellStyle name="SAPBEXformats 2 4 2 2 2" xfId="3309"/>
    <cellStyle name="SAPBEXformats 2 4 2 2 2 2" xfId="10064"/>
    <cellStyle name="SAPBEXformats 2 4 2 2 2 2 2" xfId="16603"/>
    <cellStyle name="SAPBEXformats 2 4 2 2 2 2 2 2" xfId="26643"/>
    <cellStyle name="SAPBEXformats 2 4 2 2 2 2 3" xfId="23101"/>
    <cellStyle name="SAPBEXformats 2 4 2 2 2 3" xfId="11994"/>
    <cellStyle name="SAPBEXformats 2 4 2 2 2 3 2" xfId="18319"/>
    <cellStyle name="SAPBEXformats 2 4 2 2 2 3 2 2" xfId="27655"/>
    <cellStyle name="SAPBEXformats 2 4 2 2 2 3 3" xfId="24073"/>
    <cellStyle name="SAPBEXformats 2 4 2 2 2 4" xfId="7885"/>
    <cellStyle name="SAPBEXformats 2 4 2 2 2 4 2" xfId="21889"/>
    <cellStyle name="SAPBEXformats 2 4 2 2 2 5" xfId="15043"/>
    <cellStyle name="SAPBEXformats 2 4 2 2 2 5 2" xfId="25575"/>
    <cellStyle name="SAPBEXformats 2 4 2 2 2 6" xfId="19779"/>
    <cellStyle name="SAPBEXformats 2 4 2 2 3" xfId="3782"/>
    <cellStyle name="SAPBEXformats 2 4 2 2 3 2" xfId="10537"/>
    <cellStyle name="SAPBEXformats 2 4 2 2 3 2 2" xfId="16926"/>
    <cellStyle name="SAPBEXformats 2 4 2 2 3 2 2 2" xfId="26915"/>
    <cellStyle name="SAPBEXformats 2 4 2 2 3 2 3" xfId="23367"/>
    <cellStyle name="SAPBEXformats 2 4 2 2 3 3" xfId="12467"/>
    <cellStyle name="SAPBEXformats 2 4 2 2 3 3 2" xfId="18790"/>
    <cellStyle name="SAPBEXformats 2 4 2 2 3 3 2 2" xfId="27925"/>
    <cellStyle name="SAPBEXformats 2 4 2 2 3 3 3" xfId="24337"/>
    <cellStyle name="SAPBEXformats 2 4 2 2 3 4" xfId="8331"/>
    <cellStyle name="SAPBEXformats 2 4 2 2 3 4 2" xfId="22325"/>
    <cellStyle name="SAPBEXformats 2 4 2 2 3 5" xfId="15514"/>
    <cellStyle name="SAPBEXformats 2 4 2 2 3 5 2" xfId="25845"/>
    <cellStyle name="SAPBEXformats 2 4 2 2 3 6" xfId="20043"/>
    <cellStyle name="SAPBEXformats 2 4 2 2 4" xfId="6207"/>
    <cellStyle name="SAPBEXformats 2 4 2 2 4 2" xfId="13442"/>
    <cellStyle name="SAPBEXformats 2 4 2 2 4 2 2" xfId="24849"/>
    <cellStyle name="SAPBEXformats 2 4 2 2 4 3" xfId="21099"/>
    <cellStyle name="SAPBEXformats 2 4 2 2 5" xfId="8480"/>
    <cellStyle name="SAPBEXformats 2 4 2 2 5 2" xfId="15675"/>
    <cellStyle name="SAPBEXformats 2 4 2 2 5 2 2" xfId="25927"/>
    <cellStyle name="SAPBEXformats 2 4 2 2 5 3" xfId="22420"/>
    <cellStyle name="SAPBEXformats 2 4 2 2 6" xfId="5538"/>
    <cellStyle name="SAPBEXformats 2 4 2 2 6 2" xfId="12901"/>
    <cellStyle name="SAPBEXformats 2 4 2 2 6 2 2" xfId="24614"/>
    <cellStyle name="SAPBEXformats 2 4 2 2 6 3" xfId="20865"/>
    <cellStyle name="SAPBEXformats 2 4 2 2 7" xfId="12634"/>
    <cellStyle name="SAPBEXformats 2 4 2 2 7 2" xfId="24425"/>
    <cellStyle name="SAPBEXformats 2 4 2 2 8" xfId="19108"/>
    <cellStyle name="SAPBEXformats 2 4 2 3" xfId="3046"/>
    <cellStyle name="SAPBEXformats 2 4 2 3 2" xfId="9812"/>
    <cellStyle name="SAPBEXformats 2 4 2 3 2 2" xfId="16427"/>
    <cellStyle name="SAPBEXformats 2 4 2 3 2 2 2" xfId="26506"/>
    <cellStyle name="SAPBEXformats 2 4 2 3 2 3" xfId="22964"/>
    <cellStyle name="SAPBEXformats 2 4 2 3 3" xfId="11749"/>
    <cellStyle name="SAPBEXformats 2 4 2 3 3 2" xfId="18074"/>
    <cellStyle name="SAPBEXformats 2 4 2 3 3 2 2" xfId="27520"/>
    <cellStyle name="SAPBEXformats 2 4 2 3 3 3" xfId="23938"/>
    <cellStyle name="SAPBEXformats 2 4 2 3 4" xfId="7633"/>
    <cellStyle name="SAPBEXformats 2 4 2 3 4 2" xfId="21713"/>
    <cellStyle name="SAPBEXformats 2 4 2 3 5" xfId="14797"/>
    <cellStyle name="SAPBEXformats 2 4 2 3 5 2" xfId="25440"/>
    <cellStyle name="SAPBEXformats 2 4 2 3 6" xfId="19644"/>
    <cellStyle name="SAPBEXformats 2 4 2 4" xfId="3551"/>
    <cellStyle name="SAPBEXformats 2 4 2 4 2" xfId="10306"/>
    <cellStyle name="SAPBEXformats 2 4 2 4 2 2" xfId="16770"/>
    <cellStyle name="SAPBEXformats 2 4 2 4 2 2 2" xfId="26780"/>
    <cellStyle name="SAPBEXformats 2 4 2 4 2 3" xfId="23232"/>
    <cellStyle name="SAPBEXformats 2 4 2 4 3" xfId="12236"/>
    <cellStyle name="SAPBEXformats 2 4 2 4 3 2" xfId="18559"/>
    <cellStyle name="SAPBEXformats 2 4 2 4 3 2 2" xfId="27790"/>
    <cellStyle name="SAPBEXformats 2 4 2 4 3 3" xfId="24202"/>
    <cellStyle name="SAPBEXformats 2 4 2 4 4" xfId="8127"/>
    <cellStyle name="SAPBEXformats 2 4 2 4 4 2" xfId="22124"/>
    <cellStyle name="SAPBEXformats 2 4 2 4 5" xfId="15283"/>
    <cellStyle name="SAPBEXformats 2 4 2 4 5 2" xfId="25710"/>
    <cellStyle name="SAPBEXformats 2 4 2 4 6" xfId="19908"/>
    <cellStyle name="SAPBEXformats 2 4 2 5" xfId="3955"/>
    <cellStyle name="SAPBEXformats 2 4 2 5 2" xfId="20118"/>
    <cellStyle name="SAPBEXformats 2 4 2 6" xfId="19199"/>
    <cellStyle name="SAPBEXformats 2 4 2 7" xfId="28308"/>
    <cellStyle name="SAPBEXformats 2 4 3" xfId="2228"/>
    <cellStyle name="SAPBEXformats 2 4 3 2" xfId="5284"/>
    <cellStyle name="SAPBEXformats 2 4 3 2 2" xfId="12829"/>
    <cellStyle name="SAPBEXformats 2 4 3 2 2 2" xfId="24573"/>
    <cellStyle name="SAPBEXformats 2 4 3 2 3" xfId="20781"/>
    <cellStyle name="SAPBEXformats 2 4 3 3" xfId="6828"/>
    <cellStyle name="SAPBEXformats 2 4 3 3 2" xfId="14002"/>
    <cellStyle name="SAPBEXformats 2 4 3 3 2 2" xfId="25022"/>
    <cellStyle name="SAPBEXformats 2 4 3 3 3" xfId="21264"/>
    <cellStyle name="SAPBEXformats 2 4 3 4" xfId="9011"/>
    <cellStyle name="SAPBEXformats 2 4 3 4 2" xfId="15898"/>
    <cellStyle name="SAPBEXformats 2 4 3 4 2 2" xfId="26084"/>
    <cellStyle name="SAPBEXformats 2 4 3 4 3" xfId="22568"/>
    <cellStyle name="SAPBEXformats 2 4 3 5" xfId="11072"/>
    <cellStyle name="SAPBEXformats 2 4 3 5 2" xfId="17401"/>
    <cellStyle name="SAPBEXformats 2 4 3 5 2 2" xfId="27104"/>
    <cellStyle name="SAPBEXformats 2 4 3 5 3" xfId="23548"/>
    <cellStyle name="SAPBEXformats 2 4 3 6" xfId="4374"/>
    <cellStyle name="SAPBEXformats 2 4 3 6 2" xfId="20418"/>
    <cellStyle name="SAPBEXformats 2 4 3 7" xfId="5249"/>
    <cellStyle name="SAPBEXformats 2 4 3 7 2" xfId="20761"/>
    <cellStyle name="SAPBEXformats 2 4 4" xfId="2832"/>
    <cellStyle name="SAPBEXformats 2 4 4 2" xfId="9599"/>
    <cellStyle name="SAPBEXformats 2 4 4 2 2" xfId="16247"/>
    <cellStyle name="SAPBEXformats 2 4 4 2 2 2" xfId="26361"/>
    <cellStyle name="SAPBEXformats 2 4 4 2 3" xfId="22829"/>
    <cellStyle name="SAPBEXformats 2 4 4 3" xfId="11551"/>
    <cellStyle name="SAPBEXformats 2 4 4 3 2" xfId="17878"/>
    <cellStyle name="SAPBEXformats 2 4 4 3 2 2" xfId="27377"/>
    <cellStyle name="SAPBEXformats 2 4 4 3 3" xfId="23805"/>
    <cellStyle name="SAPBEXformats 2 4 4 4" xfId="7419"/>
    <cellStyle name="SAPBEXformats 2 4 4 4 2" xfId="21556"/>
    <cellStyle name="SAPBEXformats 2 4 4 5" xfId="14586"/>
    <cellStyle name="SAPBEXformats 2 4 4 5 2" xfId="25297"/>
    <cellStyle name="SAPBEXformats 2 4 4 6" xfId="19511"/>
    <cellStyle name="SAPBEXformats 2 4 5" xfId="2538"/>
    <cellStyle name="SAPBEXformats 2 4 5 2" xfId="9320"/>
    <cellStyle name="SAPBEXformats 2 4 5 2 2" xfId="15972"/>
    <cellStyle name="SAPBEXformats 2 4 5 2 2 2" xfId="26127"/>
    <cellStyle name="SAPBEXformats 2 4 5 2 3" xfId="22610"/>
    <cellStyle name="SAPBEXformats 2 4 5 3" xfId="11280"/>
    <cellStyle name="SAPBEXformats 2 4 5 3 2" xfId="17609"/>
    <cellStyle name="SAPBEXformats 2 4 5 3 2 2" xfId="27147"/>
    <cellStyle name="SAPBEXformats 2 4 5 3 3" xfId="23590"/>
    <cellStyle name="SAPBEXformats 2 4 5 4" xfId="7138"/>
    <cellStyle name="SAPBEXformats 2 4 5 4 2" xfId="21307"/>
    <cellStyle name="SAPBEXformats 2 4 5 5" xfId="14312"/>
    <cellStyle name="SAPBEXformats 2 4 5 5 2" xfId="25066"/>
    <cellStyle name="SAPBEXformats 2 4 5 6" xfId="19294"/>
    <cellStyle name="SAPBEXformats 2 4 6" xfId="28172"/>
    <cellStyle name="SAPBEXformats 2 5" xfId="1533"/>
    <cellStyle name="SAPBEXformats 2 5 2" xfId="1317"/>
    <cellStyle name="SAPBEXformats 2 5 2 2" xfId="3219"/>
    <cellStyle name="SAPBEXformats 2 5 2 2 2" xfId="9974"/>
    <cellStyle name="SAPBEXformats 2 5 2 2 2 2" xfId="16527"/>
    <cellStyle name="SAPBEXformats 2 5 2 2 2 2 2" xfId="26582"/>
    <cellStyle name="SAPBEXformats 2 5 2 2 2 3" xfId="23040"/>
    <cellStyle name="SAPBEXformats 2 5 2 2 3" xfId="11904"/>
    <cellStyle name="SAPBEXformats 2 5 2 2 3 2" xfId="18229"/>
    <cellStyle name="SAPBEXformats 2 5 2 2 3 2 2" xfId="27594"/>
    <cellStyle name="SAPBEXformats 2 5 2 2 3 3" xfId="24012"/>
    <cellStyle name="SAPBEXformats 2 5 2 2 4" xfId="7795"/>
    <cellStyle name="SAPBEXformats 2 5 2 2 4 2" xfId="21799"/>
    <cellStyle name="SAPBEXformats 2 5 2 2 5" xfId="14953"/>
    <cellStyle name="SAPBEXformats 2 5 2 2 5 2" xfId="25514"/>
    <cellStyle name="SAPBEXformats 2 5 2 2 6" xfId="19718"/>
    <cellStyle name="SAPBEXformats 2 5 2 3" xfId="3692"/>
    <cellStyle name="SAPBEXformats 2 5 2 3 2" xfId="10447"/>
    <cellStyle name="SAPBEXformats 2 5 2 3 2 2" xfId="16850"/>
    <cellStyle name="SAPBEXformats 2 5 2 3 2 2 2" xfId="26854"/>
    <cellStyle name="SAPBEXformats 2 5 2 3 2 3" xfId="23306"/>
    <cellStyle name="SAPBEXformats 2 5 2 3 3" xfId="12377"/>
    <cellStyle name="SAPBEXformats 2 5 2 3 3 2" xfId="18700"/>
    <cellStyle name="SAPBEXformats 2 5 2 3 3 2 2" xfId="27864"/>
    <cellStyle name="SAPBEXformats 2 5 2 3 3 3" xfId="24276"/>
    <cellStyle name="SAPBEXformats 2 5 2 3 4" xfId="8264"/>
    <cellStyle name="SAPBEXformats 2 5 2 3 4 2" xfId="22260"/>
    <cellStyle name="SAPBEXformats 2 5 2 3 5" xfId="15424"/>
    <cellStyle name="SAPBEXformats 2 5 2 3 5 2" xfId="25784"/>
    <cellStyle name="SAPBEXformats 2 5 2 3 6" xfId="19982"/>
    <cellStyle name="SAPBEXformats 2 5 2 4" xfId="6114"/>
    <cellStyle name="SAPBEXformats 2 5 2 4 2" xfId="13353"/>
    <cellStyle name="SAPBEXformats 2 5 2 4 2 2" xfId="24820"/>
    <cellStyle name="SAPBEXformats 2 5 2 4 3" xfId="21070"/>
    <cellStyle name="SAPBEXformats 2 5 2 5" xfId="5545"/>
    <cellStyle name="SAPBEXformats 2 5 2 5 2" xfId="12906"/>
    <cellStyle name="SAPBEXformats 2 5 2 5 2 2" xfId="24617"/>
    <cellStyle name="SAPBEXformats 2 5 2 5 3" xfId="20868"/>
    <cellStyle name="SAPBEXformats 2 5 2 6" xfId="9487"/>
    <cellStyle name="SAPBEXformats 2 5 2 6 2" xfId="16138"/>
    <cellStyle name="SAPBEXformats 2 5 2 6 2 2" xfId="26269"/>
    <cellStyle name="SAPBEXformats 2 5 2 6 3" xfId="22745"/>
    <cellStyle name="SAPBEXformats 2 5 2 7" xfId="12604"/>
    <cellStyle name="SAPBEXformats 2 5 2 7 2" xfId="24398"/>
    <cellStyle name="SAPBEXformats 2 5 2 8" xfId="19081"/>
    <cellStyle name="SAPBEXformats 2 5 3" xfId="2975"/>
    <cellStyle name="SAPBEXformats 2 5 3 2" xfId="9741"/>
    <cellStyle name="SAPBEXformats 2 5 3 2 2" xfId="16370"/>
    <cellStyle name="SAPBEXformats 2 5 3 2 2 2" xfId="26462"/>
    <cellStyle name="SAPBEXformats 2 5 3 2 3" xfId="22921"/>
    <cellStyle name="SAPBEXformats 2 5 3 3" xfId="11678"/>
    <cellStyle name="SAPBEXformats 2 5 3 3 2" xfId="18004"/>
    <cellStyle name="SAPBEXformats 2 5 3 3 2 2" xfId="27477"/>
    <cellStyle name="SAPBEXformats 2 5 3 3 3" xfId="23896"/>
    <cellStyle name="SAPBEXformats 2 5 3 4" xfId="7562"/>
    <cellStyle name="SAPBEXformats 2 5 3 4 2" xfId="21663"/>
    <cellStyle name="SAPBEXformats 2 5 3 5" xfId="14727"/>
    <cellStyle name="SAPBEXformats 2 5 3 5 2" xfId="25397"/>
    <cellStyle name="SAPBEXformats 2 5 3 6" xfId="19602"/>
    <cellStyle name="SAPBEXformats 2 5 4" xfId="3490"/>
    <cellStyle name="SAPBEXformats 2 5 4 2" xfId="10245"/>
    <cellStyle name="SAPBEXformats 2 5 4 2 2" xfId="16723"/>
    <cellStyle name="SAPBEXformats 2 5 4 2 2 2" xfId="26739"/>
    <cellStyle name="SAPBEXformats 2 5 4 2 3" xfId="23191"/>
    <cellStyle name="SAPBEXformats 2 5 4 3" xfId="12175"/>
    <cellStyle name="SAPBEXformats 2 5 4 3 2" xfId="18498"/>
    <cellStyle name="SAPBEXformats 2 5 4 3 2 2" xfId="27749"/>
    <cellStyle name="SAPBEXformats 2 5 4 3 3" xfId="24161"/>
    <cellStyle name="SAPBEXformats 2 5 4 4" xfId="8066"/>
    <cellStyle name="SAPBEXformats 2 5 4 4 2" xfId="22063"/>
    <cellStyle name="SAPBEXformats 2 5 4 5" xfId="15222"/>
    <cellStyle name="SAPBEXformats 2 5 4 5 2" xfId="25669"/>
    <cellStyle name="SAPBEXformats 2 5 4 6" xfId="19867"/>
    <cellStyle name="SAPBEXformats 2 5 5" xfId="3988"/>
    <cellStyle name="SAPBEXformats 2 5 5 2" xfId="20141"/>
    <cellStyle name="SAPBEXformats 2 5 6" xfId="19137"/>
    <cellStyle name="SAPBEXformats 2 5 7" xfId="28232"/>
    <cellStyle name="SAPBEXformats 2 6" xfId="2334"/>
    <cellStyle name="SAPBEXformats 2 6 2" xfId="5368"/>
    <cellStyle name="SAPBEXformats 2 6 2 2" xfId="12870"/>
    <cellStyle name="SAPBEXformats 2 6 2 2 2" xfId="24607"/>
    <cellStyle name="SAPBEXformats 2 6 2 3" xfId="20827"/>
    <cellStyle name="SAPBEXformats 2 6 3" xfId="6934"/>
    <cellStyle name="SAPBEXformats 2 6 3 2" xfId="14108"/>
    <cellStyle name="SAPBEXformats 2 6 3 2 2" xfId="25056"/>
    <cellStyle name="SAPBEXformats 2 6 3 3" xfId="21298"/>
    <cellStyle name="SAPBEXformats 2 6 4" xfId="9117"/>
    <cellStyle name="SAPBEXformats 2 6 4 2" xfId="15939"/>
    <cellStyle name="SAPBEXformats 2 6 4 2 2" xfId="26118"/>
    <cellStyle name="SAPBEXformats 2 6 4 3" xfId="22602"/>
    <cellStyle name="SAPBEXformats 2 6 5" xfId="11137"/>
    <cellStyle name="SAPBEXformats 2 6 5 2" xfId="17466"/>
    <cellStyle name="SAPBEXformats 2 6 5 2 2" xfId="27138"/>
    <cellStyle name="SAPBEXformats 2 6 5 3" xfId="23582"/>
    <cellStyle name="SAPBEXformats 2 6 6" xfId="4301"/>
    <cellStyle name="SAPBEXformats 2 6 6 2" xfId="20345"/>
    <cellStyle name="SAPBEXformats 2 6 7" xfId="4576"/>
    <cellStyle name="SAPBEXformats 2 6 7 2" xfId="20574"/>
    <cellStyle name="SAPBEXformats 2 7" xfId="2580"/>
    <cellStyle name="SAPBEXformats 2 7 2" xfId="9361"/>
    <cellStyle name="SAPBEXformats 2 7 2 2" xfId="16012"/>
    <cellStyle name="SAPBEXformats 2 7 2 2 2" xfId="26164"/>
    <cellStyle name="SAPBEXformats 2 7 2 3" xfId="22645"/>
    <cellStyle name="SAPBEXformats 2 7 3" xfId="11321"/>
    <cellStyle name="SAPBEXformats 2 7 3 2" xfId="17649"/>
    <cellStyle name="SAPBEXformats 2 7 3 2 2" xfId="27183"/>
    <cellStyle name="SAPBEXformats 2 7 3 3" xfId="23624"/>
    <cellStyle name="SAPBEXformats 2 7 4" xfId="7180"/>
    <cellStyle name="SAPBEXformats 2 7 4 2" xfId="21344"/>
    <cellStyle name="SAPBEXformats 2 7 5" xfId="14353"/>
    <cellStyle name="SAPBEXformats 2 7 5 2" xfId="25102"/>
    <cellStyle name="SAPBEXformats 2 7 6" xfId="19329"/>
    <cellStyle name="SAPBEXformats 2 8" xfId="18956"/>
    <cellStyle name="SAPBEXformats 2 9" xfId="28048"/>
    <cellStyle name="SAPBEXformats 3" xfId="484"/>
    <cellStyle name="SAPBEXformats 3 2" xfId="1759"/>
    <cellStyle name="SAPBEXformats 3 2 2" xfId="1965"/>
    <cellStyle name="SAPBEXformats 3 2 2 2" xfId="3378"/>
    <cellStyle name="SAPBEXformats 3 2 2 2 2" xfId="10133"/>
    <cellStyle name="SAPBEXformats 3 2 2 2 2 2" xfId="16651"/>
    <cellStyle name="SAPBEXformats 3 2 2 2 2 2 2" xfId="26678"/>
    <cellStyle name="SAPBEXformats 3 2 2 2 2 3" xfId="23136"/>
    <cellStyle name="SAPBEXformats 3 2 2 2 3" xfId="12063"/>
    <cellStyle name="SAPBEXformats 3 2 2 2 3 2" xfId="18388"/>
    <cellStyle name="SAPBEXformats 3 2 2 2 3 2 2" xfId="27690"/>
    <cellStyle name="SAPBEXformats 3 2 2 2 3 3" xfId="24108"/>
    <cellStyle name="SAPBEXformats 3 2 2 2 4" xfId="7954"/>
    <cellStyle name="SAPBEXformats 3 2 2 2 4 2" xfId="21958"/>
    <cellStyle name="SAPBEXformats 3 2 2 2 5" xfId="15112"/>
    <cellStyle name="SAPBEXformats 3 2 2 2 5 2" xfId="25610"/>
    <cellStyle name="SAPBEXformats 3 2 2 2 6" xfId="19814"/>
    <cellStyle name="SAPBEXformats 3 2 2 3" xfId="3851"/>
    <cellStyle name="SAPBEXformats 3 2 2 3 2" xfId="10606"/>
    <cellStyle name="SAPBEXformats 3 2 2 3 2 2" xfId="16974"/>
    <cellStyle name="SAPBEXformats 3 2 2 3 2 2 2" xfId="26950"/>
    <cellStyle name="SAPBEXformats 3 2 2 3 2 3" xfId="23402"/>
    <cellStyle name="SAPBEXformats 3 2 2 3 3" xfId="12536"/>
    <cellStyle name="SAPBEXformats 3 2 2 3 3 2" xfId="18859"/>
    <cellStyle name="SAPBEXformats 3 2 2 3 3 2 2" xfId="27960"/>
    <cellStyle name="SAPBEXformats 3 2 2 3 3 3" xfId="24372"/>
    <cellStyle name="SAPBEXformats 3 2 2 3 4" xfId="8372"/>
    <cellStyle name="SAPBEXformats 3 2 2 3 4 2" xfId="22362"/>
    <cellStyle name="SAPBEXformats 3 2 2 3 5" xfId="15583"/>
    <cellStyle name="SAPBEXformats 3 2 2 3 5 2" xfId="25880"/>
    <cellStyle name="SAPBEXformats 3 2 2 3 6" xfId="20078"/>
    <cellStyle name="SAPBEXformats 3 2 2 4" xfId="6565"/>
    <cellStyle name="SAPBEXformats 3 2 2 4 2" xfId="13743"/>
    <cellStyle name="SAPBEXformats 3 2 2 4 2 2" xfId="24903"/>
    <cellStyle name="SAPBEXformats 3 2 2 4 3" xfId="21153"/>
    <cellStyle name="SAPBEXformats 3 2 2 5" xfId="8748"/>
    <cellStyle name="SAPBEXformats 3 2 2 5 2" xfId="15733"/>
    <cellStyle name="SAPBEXformats 3 2 2 5 2 2" xfId="25961"/>
    <cellStyle name="SAPBEXformats 3 2 2 5 3" xfId="22453"/>
    <cellStyle name="SAPBEXformats 3 2 2 6" xfId="10862"/>
    <cellStyle name="SAPBEXformats 3 2 2 6 2" xfId="17194"/>
    <cellStyle name="SAPBEXformats 3 2 2 6 2 2" xfId="26987"/>
    <cellStyle name="SAPBEXformats 3 2 2 6 3" xfId="23439"/>
    <cellStyle name="SAPBEXformats 3 2 2 7" xfId="12665"/>
    <cellStyle name="SAPBEXformats 3 2 2 7 2" xfId="24451"/>
    <cellStyle name="SAPBEXformats 3 2 2 8" xfId="19270"/>
    <cellStyle name="SAPBEXformats 3 2 3" xfId="3118"/>
    <cellStyle name="SAPBEXformats 3 2 3 2" xfId="9881"/>
    <cellStyle name="SAPBEXformats 3 2 3 2 2" xfId="16475"/>
    <cellStyle name="SAPBEXformats 3 2 3 2 2 2" xfId="26541"/>
    <cellStyle name="SAPBEXformats 3 2 3 2 3" xfId="22999"/>
    <cellStyle name="SAPBEXformats 3 2 3 3" xfId="11818"/>
    <cellStyle name="SAPBEXformats 3 2 3 3 2" xfId="18143"/>
    <cellStyle name="SAPBEXformats 3 2 3 3 2 2" xfId="27555"/>
    <cellStyle name="SAPBEXformats 3 2 3 3 3" xfId="23973"/>
    <cellStyle name="SAPBEXformats 3 2 3 4" xfId="7703"/>
    <cellStyle name="SAPBEXformats 3 2 3 4 2" xfId="21748"/>
    <cellStyle name="SAPBEXformats 3 2 3 5" xfId="14866"/>
    <cellStyle name="SAPBEXformats 3 2 3 5 2" xfId="25475"/>
    <cellStyle name="SAPBEXformats 3 2 3 6" xfId="19679"/>
    <cellStyle name="SAPBEXformats 3 2 4" xfId="3607"/>
    <cellStyle name="SAPBEXformats 3 2 4 2" xfId="10362"/>
    <cellStyle name="SAPBEXformats 3 2 4 2 2" xfId="16805"/>
    <cellStyle name="SAPBEXformats 3 2 4 2 2 2" xfId="26815"/>
    <cellStyle name="SAPBEXformats 3 2 4 2 3" xfId="23267"/>
    <cellStyle name="SAPBEXformats 3 2 4 3" xfId="12292"/>
    <cellStyle name="SAPBEXformats 3 2 4 3 2" xfId="18615"/>
    <cellStyle name="SAPBEXformats 3 2 4 3 2 2" xfId="27825"/>
    <cellStyle name="SAPBEXformats 3 2 4 3 3" xfId="24237"/>
    <cellStyle name="SAPBEXformats 3 2 4 4" xfId="8183"/>
    <cellStyle name="SAPBEXformats 3 2 4 4 2" xfId="22180"/>
    <cellStyle name="SAPBEXformats 3 2 4 5" xfId="15339"/>
    <cellStyle name="SAPBEXformats 3 2 4 5 2" xfId="25745"/>
    <cellStyle name="SAPBEXformats 3 2 4 6" xfId="19943"/>
    <cellStyle name="SAPBEXformats 3 2 5" xfId="3934"/>
    <cellStyle name="SAPBEXformats 3 2 5 2" xfId="20106"/>
    <cellStyle name="SAPBEXformats 3 2 6" xfId="19234"/>
    <cellStyle name="SAPBEXformats 3 2 7" xfId="28356"/>
    <cellStyle name="SAPBEXformats 3 3" xfId="2041"/>
    <cellStyle name="SAPBEXformats 3 3 2" xfId="2922"/>
    <cellStyle name="SAPBEXformats 3 3 2 2" xfId="7509"/>
    <cellStyle name="SAPBEXformats 3 3 2 2 2" xfId="14676"/>
    <cellStyle name="SAPBEXformats 3 3 2 2 2 2" xfId="25368"/>
    <cellStyle name="SAPBEXformats 3 3 2 2 3" xfId="21635"/>
    <cellStyle name="SAPBEXformats 3 3 2 3" xfId="9689"/>
    <cellStyle name="SAPBEXformats 3 3 2 3 2" xfId="16334"/>
    <cellStyle name="SAPBEXformats 3 3 2 3 2 2" xfId="26432"/>
    <cellStyle name="SAPBEXformats 3 3 2 3 3" xfId="22893"/>
    <cellStyle name="SAPBEXformats 3 3 2 4" xfId="11638"/>
    <cellStyle name="SAPBEXformats 3 3 2 4 2" xfId="17965"/>
    <cellStyle name="SAPBEXformats 3 3 2 4 2 2" xfId="27448"/>
    <cellStyle name="SAPBEXformats 3 3 2 4 3" xfId="23869"/>
    <cellStyle name="SAPBEXformats 3 3 2 5" xfId="5129"/>
    <cellStyle name="SAPBEXformats 3 3 2 5 2" xfId="20663"/>
    <cellStyle name="SAPBEXformats 3 3 2 6" xfId="12705"/>
    <cellStyle name="SAPBEXformats 3 3 2 6 2" xfId="24478"/>
    <cellStyle name="SAPBEXformats 3 3 2 7" xfId="19575"/>
    <cellStyle name="SAPBEXformats 3 3 3" xfId="3454"/>
    <cellStyle name="SAPBEXformats 3 3 3 2" xfId="10209"/>
    <cellStyle name="SAPBEXformats 3 3 3 2 2" xfId="16691"/>
    <cellStyle name="SAPBEXformats 3 3 3 2 2 2" xfId="26713"/>
    <cellStyle name="SAPBEXformats 3 3 3 2 3" xfId="23167"/>
    <cellStyle name="SAPBEXformats 3 3 3 3" xfId="12139"/>
    <cellStyle name="SAPBEXformats 3 3 3 3 2" xfId="18463"/>
    <cellStyle name="SAPBEXformats 3 3 3 3 2 2" xfId="27724"/>
    <cellStyle name="SAPBEXformats 3 3 3 3 3" xfId="24138"/>
    <cellStyle name="SAPBEXformats 3 3 3 4" xfId="8030"/>
    <cellStyle name="SAPBEXformats 3 3 3 4 2" xfId="22029"/>
    <cellStyle name="SAPBEXformats 3 3 3 5" xfId="15187"/>
    <cellStyle name="SAPBEXformats 3 3 3 5 2" xfId="25644"/>
    <cellStyle name="SAPBEXformats 3 3 3 6" xfId="19844"/>
    <cellStyle name="SAPBEXformats 3 3 4" xfId="6641"/>
    <cellStyle name="SAPBEXformats 3 3 4 2" xfId="13818"/>
    <cellStyle name="SAPBEXformats 3 3 4 2 2" xfId="24929"/>
    <cellStyle name="SAPBEXformats 3 3 4 3" xfId="21175"/>
    <cellStyle name="SAPBEXformats 3 3 5" xfId="8824"/>
    <cellStyle name="SAPBEXformats 3 3 5 2" xfId="15773"/>
    <cellStyle name="SAPBEXformats 3 3 5 2 2" xfId="25988"/>
    <cellStyle name="SAPBEXformats 3 3 5 3" xfId="22476"/>
    <cellStyle name="SAPBEXformats 3 3 6" xfId="10937"/>
    <cellStyle name="SAPBEXformats 3 3 6 2" xfId="17268"/>
    <cellStyle name="SAPBEXformats 3 3 6 2 2" xfId="27013"/>
    <cellStyle name="SAPBEXformats 3 3 6 3" xfId="23461"/>
    <cellStyle name="SAPBEXformats 3 3 7" xfId="4460"/>
    <cellStyle name="SAPBEXformats 3 3 7 2" xfId="20493"/>
    <cellStyle name="SAPBEXformats 3 3 8" xfId="4726"/>
    <cellStyle name="SAPBEXformats 3 3 8 2" xfId="20619"/>
    <cellStyle name="SAPBEXformats 3 4" xfId="2641"/>
    <cellStyle name="SAPBEXformats 3 4 2" xfId="9422"/>
    <cellStyle name="SAPBEXformats 3 4 2 2" xfId="16073"/>
    <cellStyle name="SAPBEXformats 3 4 2 2 2" xfId="26212"/>
    <cellStyle name="SAPBEXformats 3 4 2 3" xfId="22688"/>
    <cellStyle name="SAPBEXformats 3 4 3" xfId="11382"/>
    <cellStyle name="SAPBEXformats 3 4 3 2" xfId="17710"/>
    <cellStyle name="SAPBEXformats 3 4 3 2 2" xfId="27231"/>
    <cellStyle name="SAPBEXformats 3 4 3 3" xfId="23667"/>
    <cellStyle name="SAPBEXformats 3 4 4" xfId="7241"/>
    <cellStyle name="SAPBEXformats 3 4 4 2" xfId="21400"/>
    <cellStyle name="SAPBEXformats 3 4 5" xfId="14414"/>
    <cellStyle name="SAPBEXformats 3 4 5 2" xfId="25150"/>
    <cellStyle name="SAPBEXformats 3 4 6" xfId="19372"/>
    <cellStyle name="SAPBEXformats 3 5" xfId="28104"/>
    <cellStyle name="SAPBEXformats 4" xfId="1532"/>
    <cellStyle name="SAPBEXformats 4 2" xfId="1400"/>
    <cellStyle name="SAPBEXformats 4 2 2" xfId="3218"/>
    <cellStyle name="SAPBEXformats 4 2 2 2" xfId="9973"/>
    <cellStyle name="SAPBEXformats 4 2 2 2 2" xfId="16526"/>
    <cellStyle name="SAPBEXformats 4 2 2 2 2 2" xfId="26581"/>
    <cellStyle name="SAPBEXformats 4 2 2 2 3" xfId="23039"/>
    <cellStyle name="SAPBEXformats 4 2 2 3" xfId="11903"/>
    <cellStyle name="SAPBEXformats 4 2 2 3 2" xfId="18228"/>
    <cellStyle name="SAPBEXformats 4 2 2 3 2 2" xfId="27593"/>
    <cellStyle name="SAPBEXformats 4 2 2 3 3" xfId="24011"/>
    <cellStyle name="SAPBEXformats 4 2 2 4" xfId="7794"/>
    <cellStyle name="SAPBEXformats 4 2 2 4 2" xfId="21798"/>
    <cellStyle name="SAPBEXformats 4 2 2 5" xfId="14952"/>
    <cellStyle name="SAPBEXformats 4 2 2 5 2" xfId="25513"/>
    <cellStyle name="SAPBEXformats 4 2 2 6" xfId="19717"/>
    <cellStyle name="SAPBEXformats 4 2 3" xfId="3691"/>
    <cellStyle name="SAPBEXformats 4 2 3 2" xfId="10446"/>
    <cellStyle name="SAPBEXformats 4 2 3 2 2" xfId="16849"/>
    <cellStyle name="SAPBEXformats 4 2 3 2 2 2" xfId="26853"/>
    <cellStyle name="SAPBEXformats 4 2 3 2 3" xfId="23305"/>
    <cellStyle name="SAPBEXformats 4 2 3 3" xfId="12376"/>
    <cellStyle name="SAPBEXformats 4 2 3 3 2" xfId="18699"/>
    <cellStyle name="SAPBEXformats 4 2 3 3 2 2" xfId="27863"/>
    <cellStyle name="SAPBEXformats 4 2 3 3 3" xfId="24275"/>
    <cellStyle name="SAPBEXformats 4 2 3 4" xfId="8263"/>
    <cellStyle name="SAPBEXformats 4 2 3 4 2" xfId="22259"/>
    <cellStyle name="SAPBEXformats 4 2 3 5" xfId="15423"/>
    <cellStyle name="SAPBEXformats 4 2 3 5 2" xfId="25783"/>
    <cellStyle name="SAPBEXformats 4 2 3 6" xfId="19981"/>
    <cellStyle name="SAPBEXformats 4 2 4" xfId="6183"/>
    <cellStyle name="SAPBEXformats 4 2 4 2" xfId="13419"/>
    <cellStyle name="SAPBEXformats 4 2 4 2 2" xfId="24839"/>
    <cellStyle name="SAPBEXformats 4 2 4 3" xfId="21089"/>
    <cellStyle name="SAPBEXformats 4 2 5" xfId="8452"/>
    <cellStyle name="SAPBEXformats 4 2 5 2" xfId="15659"/>
    <cellStyle name="SAPBEXformats 4 2 5 2 2" xfId="25913"/>
    <cellStyle name="SAPBEXformats 4 2 5 3" xfId="22406"/>
    <cellStyle name="SAPBEXformats 4 2 6" xfId="5836"/>
    <cellStyle name="SAPBEXformats 4 2 6 2" xfId="13101"/>
    <cellStyle name="SAPBEXformats 4 2 6 2 2" xfId="24702"/>
    <cellStyle name="SAPBEXformats 4 2 6 3" xfId="20953"/>
    <cellStyle name="SAPBEXformats 4 2 7" xfId="12623"/>
    <cellStyle name="SAPBEXformats 4 2 7 2" xfId="24415"/>
    <cellStyle name="SAPBEXformats 4 2 8" xfId="19098"/>
    <cellStyle name="SAPBEXformats 4 3" xfId="2743"/>
    <cellStyle name="SAPBEXformats 4 3 2" xfId="9516"/>
    <cellStyle name="SAPBEXformats 4 3 2 2" xfId="16167"/>
    <cellStyle name="SAPBEXformats 4 3 2 2 2" xfId="26293"/>
    <cellStyle name="SAPBEXformats 4 3 2 3" xfId="22768"/>
    <cellStyle name="SAPBEXformats 4 3 3" xfId="11471"/>
    <cellStyle name="SAPBEXformats 4 3 3 2" xfId="17798"/>
    <cellStyle name="SAPBEXformats 4 3 3 2 2" xfId="27309"/>
    <cellStyle name="SAPBEXformats 4 3 3 3" xfId="23744"/>
    <cellStyle name="SAPBEXformats 4 3 4" xfId="7335"/>
    <cellStyle name="SAPBEXformats 4 3 4 2" xfId="21488"/>
    <cellStyle name="SAPBEXformats 4 3 5" xfId="14503"/>
    <cellStyle name="SAPBEXformats 4 3 5 2" xfId="25229"/>
    <cellStyle name="SAPBEXformats 4 3 6" xfId="19450"/>
    <cellStyle name="SAPBEXformats 4 4" xfId="2887"/>
    <cellStyle name="SAPBEXformats 4 4 2" xfId="9654"/>
    <cellStyle name="SAPBEXformats 4 4 2 2" xfId="16300"/>
    <cellStyle name="SAPBEXformats 4 4 2 2 2" xfId="26408"/>
    <cellStyle name="SAPBEXformats 4 4 2 3" xfId="22874"/>
    <cellStyle name="SAPBEXformats 4 4 3" xfId="11604"/>
    <cellStyle name="SAPBEXformats 4 4 3 2" xfId="17931"/>
    <cellStyle name="SAPBEXformats 4 4 3 2 2" xfId="27424"/>
    <cellStyle name="SAPBEXformats 4 4 3 3" xfId="23850"/>
    <cellStyle name="SAPBEXformats 4 4 4" xfId="7474"/>
    <cellStyle name="SAPBEXformats 4 4 4 2" xfId="21606"/>
    <cellStyle name="SAPBEXformats 4 4 5" xfId="14641"/>
    <cellStyle name="SAPBEXformats 4 4 5 2" xfId="25344"/>
    <cellStyle name="SAPBEXformats 4 4 6" xfId="19556"/>
    <cellStyle name="SAPBEXformats 4 5" xfId="3989"/>
    <cellStyle name="SAPBEXformats 4 5 2" xfId="20142"/>
    <cellStyle name="SAPBEXformats 4 6" xfId="19136"/>
    <cellStyle name="SAPBEXformats 4 7" xfId="28231"/>
    <cellStyle name="SAPBEXformats 5" xfId="2288"/>
    <cellStyle name="SAPBEXformats 5 2" xfId="5327"/>
    <cellStyle name="SAPBEXformats 5 2 2" xfId="12850"/>
    <cellStyle name="SAPBEXformats 5 2 2 2" xfId="24590"/>
    <cellStyle name="SAPBEXformats 5 2 3" xfId="20807"/>
    <cellStyle name="SAPBEXformats 5 3" xfId="6888"/>
    <cellStyle name="SAPBEXformats 5 3 2" xfId="14062"/>
    <cellStyle name="SAPBEXformats 5 3 2 2" xfId="25039"/>
    <cellStyle name="SAPBEXformats 5 3 3" xfId="21281"/>
    <cellStyle name="SAPBEXformats 5 4" xfId="9071"/>
    <cellStyle name="SAPBEXformats 5 4 2" xfId="15919"/>
    <cellStyle name="SAPBEXformats 5 4 2 2" xfId="26101"/>
    <cellStyle name="SAPBEXformats 5 4 3" xfId="22585"/>
    <cellStyle name="SAPBEXformats 5 5" xfId="11099"/>
    <cellStyle name="SAPBEXformats 5 5 2" xfId="17428"/>
    <cellStyle name="SAPBEXformats 5 5 2 2" xfId="27121"/>
    <cellStyle name="SAPBEXformats 5 5 3" xfId="23565"/>
    <cellStyle name="SAPBEXformats 5 6" xfId="4300"/>
    <cellStyle name="SAPBEXformats 5 6 2" xfId="20344"/>
    <cellStyle name="SAPBEXformats 5 7" xfId="5204"/>
    <cellStyle name="SAPBEXformats 5 7 2" xfId="20728"/>
    <cellStyle name="SAPBEXformats 6" xfId="2579"/>
    <cellStyle name="SAPBEXformats 6 2" xfId="9360"/>
    <cellStyle name="SAPBEXformats 6 2 2" xfId="16011"/>
    <cellStyle name="SAPBEXformats 6 2 2 2" xfId="26163"/>
    <cellStyle name="SAPBEXformats 6 2 3" xfId="22644"/>
    <cellStyle name="SAPBEXformats 6 3" xfId="11320"/>
    <cellStyle name="SAPBEXformats 6 3 2" xfId="17648"/>
    <cellStyle name="SAPBEXformats 6 3 2 2" xfId="27182"/>
    <cellStyle name="SAPBEXformats 6 3 3" xfId="23623"/>
    <cellStyle name="SAPBEXformats 6 4" xfId="7179"/>
    <cellStyle name="SAPBEXformats 6 4 2" xfId="21343"/>
    <cellStyle name="SAPBEXformats 6 5" xfId="14352"/>
    <cellStyle name="SAPBEXformats 6 5 2" xfId="25101"/>
    <cellStyle name="SAPBEXformats 6 6" xfId="19328"/>
    <cellStyle name="SAPBEXformats 7" xfId="18955"/>
    <cellStyle name="SAPBEXformats 8" xfId="28047"/>
    <cellStyle name="SAPBEXheaderItem" xfId="258"/>
    <cellStyle name="SAPBEXheaderItem 2" xfId="259"/>
    <cellStyle name="SAPBEXheaderItem 2 2" xfId="1062"/>
    <cellStyle name="SAPBEXheaderItem 2 2 2" xfId="1679"/>
    <cellStyle name="SAPBEXheaderItem 2 2 2 2" xfId="859"/>
    <cellStyle name="SAPBEXheaderItem 2 2 2 2 2" xfId="3314"/>
    <cellStyle name="SAPBEXheaderItem 2 2 2 2 2 2" xfId="10069"/>
    <cellStyle name="SAPBEXheaderItem 2 2 2 2 2 2 2" xfId="16608"/>
    <cellStyle name="SAPBEXheaderItem 2 2 2 2 2 2 2 2" xfId="26648"/>
    <cellStyle name="SAPBEXheaderItem 2 2 2 2 2 2 3" xfId="23106"/>
    <cellStyle name="SAPBEXheaderItem 2 2 2 2 2 3" xfId="11999"/>
    <cellStyle name="SAPBEXheaderItem 2 2 2 2 2 3 2" xfId="18324"/>
    <cellStyle name="SAPBEXheaderItem 2 2 2 2 2 3 2 2" xfId="27660"/>
    <cellStyle name="SAPBEXheaderItem 2 2 2 2 2 3 3" xfId="24078"/>
    <cellStyle name="SAPBEXheaderItem 2 2 2 2 2 4" xfId="7890"/>
    <cellStyle name="SAPBEXheaderItem 2 2 2 2 2 4 2" xfId="21894"/>
    <cellStyle name="SAPBEXheaderItem 2 2 2 2 2 5" xfId="15048"/>
    <cellStyle name="SAPBEXheaderItem 2 2 2 2 2 5 2" xfId="25580"/>
    <cellStyle name="SAPBEXheaderItem 2 2 2 2 2 6" xfId="19784"/>
    <cellStyle name="SAPBEXheaderItem 2 2 2 2 3" xfId="3787"/>
    <cellStyle name="SAPBEXheaderItem 2 2 2 2 3 2" xfId="10542"/>
    <cellStyle name="SAPBEXheaderItem 2 2 2 2 3 2 2" xfId="16931"/>
    <cellStyle name="SAPBEXheaderItem 2 2 2 2 3 2 2 2" xfId="26920"/>
    <cellStyle name="SAPBEXheaderItem 2 2 2 2 3 2 3" xfId="23372"/>
    <cellStyle name="SAPBEXheaderItem 2 2 2 2 3 3" xfId="12472"/>
    <cellStyle name="SAPBEXheaderItem 2 2 2 2 3 3 2" xfId="18795"/>
    <cellStyle name="SAPBEXheaderItem 2 2 2 2 3 3 2 2" xfId="27930"/>
    <cellStyle name="SAPBEXheaderItem 2 2 2 2 3 3 3" xfId="24342"/>
    <cellStyle name="SAPBEXheaderItem 2 2 2 2 3 4" xfId="8336"/>
    <cellStyle name="SAPBEXheaderItem 2 2 2 2 3 4 2" xfId="22330"/>
    <cellStyle name="SAPBEXheaderItem 2 2 2 2 3 5" xfId="15519"/>
    <cellStyle name="SAPBEXheaderItem 2 2 2 2 3 5 2" xfId="25850"/>
    <cellStyle name="SAPBEXheaderItem 2 2 2 2 3 6" xfId="20048"/>
    <cellStyle name="SAPBEXheaderItem 2 2 2 2 4" xfId="5904"/>
    <cellStyle name="SAPBEXheaderItem 2 2 2 2 4 2" xfId="13165"/>
    <cellStyle name="SAPBEXheaderItem 2 2 2 2 4 2 2" xfId="24743"/>
    <cellStyle name="SAPBEXheaderItem 2 2 2 2 4 3" xfId="20994"/>
    <cellStyle name="SAPBEXheaderItem 2 2 2 2 5" xfId="5644"/>
    <cellStyle name="SAPBEXheaderItem 2 2 2 2 5 2" xfId="12983"/>
    <cellStyle name="SAPBEXheaderItem 2 2 2 2 5 2 2" xfId="24648"/>
    <cellStyle name="SAPBEXheaderItem 2 2 2 2 5 3" xfId="20900"/>
    <cellStyle name="SAPBEXheaderItem 2 2 2 2 6" xfId="5677"/>
    <cellStyle name="SAPBEXheaderItem 2 2 2 2 6 2" xfId="12999"/>
    <cellStyle name="SAPBEXheaderItem 2 2 2 2 6 2 2" xfId="24661"/>
    <cellStyle name="SAPBEXheaderItem 2 2 2 2 6 3" xfId="20913"/>
    <cellStyle name="SAPBEXheaderItem 2 2 2 2 7" xfId="4218"/>
    <cellStyle name="SAPBEXheaderItem 2 2 2 2 7 2" xfId="20280"/>
    <cellStyle name="SAPBEXheaderItem 2 2 2 2 8" xfId="19025"/>
    <cellStyle name="SAPBEXheaderItem 2 2 2 3" xfId="3051"/>
    <cellStyle name="SAPBEXheaderItem 2 2 2 3 2" xfId="9817"/>
    <cellStyle name="SAPBEXheaderItem 2 2 2 3 2 2" xfId="16432"/>
    <cellStyle name="SAPBEXheaderItem 2 2 2 3 2 2 2" xfId="26511"/>
    <cellStyle name="SAPBEXheaderItem 2 2 2 3 2 3" xfId="22969"/>
    <cellStyle name="SAPBEXheaderItem 2 2 2 3 3" xfId="11754"/>
    <cellStyle name="SAPBEXheaderItem 2 2 2 3 3 2" xfId="18079"/>
    <cellStyle name="SAPBEXheaderItem 2 2 2 3 3 2 2" xfId="27525"/>
    <cellStyle name="SAPBEXheaderItem 2 2 2 3 3 3" xfId="23943"/>
    <cellStyle name="SAPBEXheaderItem 2 2 2 3 4" xfId="7638"/>
    <cellStyle name="SAPBEXheaderItem 2 2 2 3 4 2" xfId="21718"/>
    <cellStyle name="SAPBEXheaderItem 2 2 2 3 5" xfId="14802"/>
    <cellStyle name="SAPBEXheaderItem 2 2 2 3 5 2" xfId="25445"/>
    <cellStyle name="SAPBEXheaderItem 2 2 2 3 6" xfId="19649"/>
    <cellStyle name="SAPBEXheaderItem 2 2 2 4" xfId="3556"/>
    <cellStyle name="SAPBEXheaderItem 2 2 2 4 2" xfId="10311"/>
    <cellStyle name="SAPBEXheaderItem 2 2 2 4 2 2" xfId="16775"/>
    <cellStyle name="SAPBEXheaderItem 2 2 2 4 2 2 2" xfId="26785"/>
    <cellStyle name="SAPBEXheaderItem 2 2 2 4 2 3" xfId="23237"/>
    <cellStyle name="SAPBEXheaderItem 2 2 2 4 3" xfId="12241"/>
    <cellStyle name="SAPBEXheaderItem 2 2 2 4 3 2" xfId="18564"/>
    <cellStyle name="SAPBEXheaderItem 2 2 2 4 3 2 2" xfId="27795"/>
    <cellStyle name="SAPBEXheaderItem 2 2 2 4 3 3" xfId="24207"/>
    <cellStyle name="SAPBEXheaderItem 2 2 2 4 4" xfId="8132"/>
    <cellStyle name="SAPBEXheaderItem 2 2 2 4 4 2" xfId="22129"/>
    <cellStyle name="SAPBEXheaderItem 2 2 2 4 5" xfId="15288"/>
    <cellStyle name="SAPBEXheaderItem 2 2 2 4 5 2" xfId="25715"/>
    <cellStyle name="SAPBEXheaderItem 2 2 2 4 6" xfId="19913"/>
    <cellStyle name="SAPBEXheaderItem 2 2 2 5" xfId="3950"/>
    <cellStyle name="SAPBEXheaderItem 2 2 2 5 2" xfId="20113"/>
    <cellStyle name="SAPBEXheaderItem 2 2 2 6" xfId="19204"/>
    <cellStyle name="SAPBEXheaderItem 2 2 2 7" xfId="28313"/>
    <cellStyle name="SAPBEXheaderItem 2 2 3" xfId="2162"/>
    <cellStyle name="SAPBEXheaderItem 2 2 3 2" xfId="5232"/>
    <cellStyle name="SAPBEXheaderItem 2 2 3 2 2" xfId="12793"/>
    <cellStyle name="SAPBEXheaderItem 2 2 3 2 2 2" xfId="24554"/>
    <cellStyle name="SAPBEXheaderItem 2 2 3 2 3" xfId="20750"/>
    <cellStyle name="SAPBEXheaderItem 2 2 3 3" xfId="6762"/>
    <cellStyle name="SAPBEXheaderItem 2 2 3 3 2" xfId="13936"/>
    <cellStyle name="SAPBEXheaderItem 2 2 3 3 2 2" xfId="25003"/>
    <cellStyle name="SAPBEXheaderItem 2 2 3 3 3" xfId="21247"/>
    <cellStyle name="SAPBEXheaderItem 2 2 3 4" xfId="8945"/>
    <cellStyle name="SAPBEXheaderItem 2 2 3 4 2" xfId="15862"/>
    <cellStyle name="SAPBEXheaderItem 2 2 3 4 2 2" xfId="26065"/>
    <cellStyle name="SAPBEXheaderItem 2 2 3 4 3" xfId="22551"/>
    <cellStyle name="SAPBEXheaderItem 2 2 3 5" xfId="11027"/>
    <cellStyle name="SAPBEXheaderItem 2 2 3 5 2" xfId="17356"/>
    <cellStyle name="SAPBEXheaderItem 2 2 3 5 2 2" xfId="27085"/>
    <cellStyle name="SAPBEXheaderItem 2 2 3 5 3" xfId="23531"/>
    <cellStyle name="SAPBEXheaderItem 2 2 3 6" xfId="4379"/>
    <cellStyle name="SAPBEXheaderItem 2 2 3 6 2" xfId="20423"/>
    <cellStyle name="SAPBEXheaderItem 2 2 3 7" xfId="4591"/>
    <cellStyle name="SAPBEXheaderItem 2 2 3 7 2" xfId="20582"/>
    <cellStyle name="SAPBEXheaderItem 2 2 4" xfId="2837"/>
    <cellStyle name="SAPBEXheaderItem 2 2 4 2" xfId="9604"/>
    <cellStyle name="SAPBEXheaderItem 2 2 4 2 2" xfId="16252"/>
    <cellStyle name="SAPBEXheaderItem 2 2 4 2 2 2" xfId="26366"/>
    <cellStyle name="SAPBEXheaderItem 2 2 4 2 3" xfId="22834"/>
    <cellStyle name="SAPBEXheaderItem 2 2 4 3" xfId="11556"/>
    <cellStyle name="SAPBEXheaderItem 2 2 4 3 2" xfId="17883"/>
    <cellStyle name="SAPBEXheaderItem 2 2 4 3 2 2" xfId="27382"/>
    <cellStyle name="SAPBEXheaderItem 2 2 4 3 3" xfId="23810"/>
    <cellStyle name="SAPBEXheaderItem 2 2 4 4" xfId="7424"/>
    <cellStyle name="SAPBEXheaderItem 2 2 4 4 2" xfId="21561"/>
    <cellStyle name="SAPBEXheaderItem 2 2 4 5" xfId="14591"/>
    <cellStyle name="SAPBEXheaderItem 2 2 4 5 2" xfId="25302"/>
    <cellStyle name="SAPBEXheaderItem 2 2 4 6" xfId="19516"/>
    <cellStyle name="SAPBEXheaderItem 2 2 5" xfId="2669"/>
    <cellStyle name="SAPBEXheaderItem 2 2 5 2" xfId="9450"/>
    <cellStyle name="SAPBEXheaderItem 2 2 5 2 2" xfId="16101"/>
    <cellStyle name="SAPBEXheaderItem 2 2 5 2 2 2" xfId="26239"/>
    <cellStyle name="SAPBEXheaderItem 2 2 5 2 3" xfId="22715"/>
    <cellStyle name="SAPBEXheaderItem 2 2 5 3" xfId="11410"/>
    <cellStyle name="SAPBEXheaderItem 2 2 5 3 2" xfId="17738"/>
    <cellStyle name="SAPBEXheaderItem 2 2 5 3 2 2" xfId="27258"/>
    <cellStyle name="SAPBEXheaderItem 2 2 5 3 3" xfId="23694"/>
    <cellStyle name="SAPBEXheaderItem 2 2 5 4" xfId="7269"/>
    <cellStyle name="SAPBEXheaderItem 2 2 5 4 2" xfId="21428"/>
    <cellStyle name="SAPBEXheaderItem 2 2 5 5" xfId="14442"/>
    <cellStyle name="SAPBEXheaderItem 2 2 5 5 2" xfId="25177"/>
    <cellStyle name="SAPBEXheaderItem 2 2 5 6" xfId="19399"/>
    <cellStyle name="SAPBEXheaderItem 2 2 6" xfId="28176"/>
    <cellStyle name="SAPBEXheaderItem 2 3" xfId="1029"/>
    <cellStyle name="SAPBEXheaderItem 2 3 2" xfId="1666"/>
    <cellStyle name="SAPBEXheaderItem 2 3 2 2" xfId="862"/>
    <cellStyle name="SAPBEXheaderItem 2 3 2 2 2" xfId="3302"/>
    <cellStyle name="SAPBEXheaderItem 2 3 2 2 2 2" xfId="10057"/>
    <cellStyle name="SAPBEXheaderItem 2 3 2 2 2 2 2" xfId="16598"/>
    <cellStyle name="SAPBEXheaderItem 2 3 2 2 2 2 2 2" xfId="26638"/>
    <cellStyle name="SAPBEXheaderItem 2 3 2 2 2 2 3" xfId="23096"/>
    <cellStyle name="SAPBEXheaderItem 2 3 2 2 2 3" xfId="11987"/>
    <cellStyle name="SAPBEXheaderItem 2 3 2 2 2 3 2" xfId="18312"/>
    <cellStyle name="SAPBEXheaderItem 2 3 2 2 2 3 2 2" xfId="27650"/>
    <cellStyle name="SAPBEXheaderItem 2 3 2 2 2 3 3" xfId="24068"/>
    <cellStyle name="SAPBEXheaderItem 2 3 2 2 2 4" xfId="7878"/>
    <cellStyle name="SAPBEXheaderItem 2 3 2 2 2 4 2" xfId="21882"/>
    <cellStyle name="SAPBEXheaderItem 2 3 2 2 2 5" xfId="15036"/>
    <cellStyle name="SAPBEXheaderItem 2 3 2 2 2 5 2" xfId="25570"/>
    <cellStyle name="SAPBEXheaderItem 2 3 2 2 2 6" xfId="19774"/>
    <cellStyle name="SAPBEXheaderItem 2 3 2 2 3" xfId="3775"/>
    <cellStyle name="SAPBEXheaderItem 2 3 2 2 3 2" xfId="10530"/>
    <cellStyle name="SAPBEXheaderItem 2 3 2 2 3 2 2" xfId="16921"/>
    <cellStyle name="SAPBEXheaderItem 2 3 2 2 3 2 2 2" xfId="26910"/>
    <cellStyle name="SAPBEXheaderItem 2 3 2 2 3 2 3" xfId="23362"/>
    <cellStyle name="SAPBEXheaderItem 2 3 2 2 3 3" xfId="12460"/>
    <cellStyle name="SAPBEXheaderItem 2 3 2 2 3 3 2" xfId="18783"/>
    <cellStyle name="SAPBEXheaderItem 2 3 2 2 3 3 2 2" xfId="27920"/>
    <cellStyle name="SAPBEXheaderItem 2 3 2 2 3 3 3" xfId="24332"/>
    <cellStyle name="SAPBEXheaderItem 2 3 2 2 3 4" xfId="8324"/>
    <cellStyle name="SAPBEXheaderItem 2 3 2 2 3 4 2" xfId="22318"/>
    <cellStyle name="SAPBEXheaderItem 2 3 2 2 3 5" xfId="15507"/>
    <cellStyle name="SAPBEXheaderItem 2 3 2 2 3 5 2" xfId="25840"/>
    <cellStyle name="SAPBEXheaderItem 2 3 2 2 3 6" xfId="20038"/>
    <cellStyle name="SAPBEXheaderItem 2 3 2 2 4" xfId="5907"/>
    <cellStyle name="SAPBEXheaderItem 2 3 2 2 4 2" xfId="13168"/>
    <cellStyle name="SAPBEXheaderItem 2 3 2 2 4 2 2" xfId="24746"/>
    <cellStyle name="SAPBEXheaderItem 2 3 2 2 4 3" xfId="20997"/>
    <cellStyle name="SAPBEXheaderItem 2 3 2 2 5" xfId="5646"/>
    <cellStyle name="SAPBEXheaderItem 2 3 2 2 5 2" xfId="12985"/>
    <cellStyle name="SAPBEXheaderItem 2 3 2 2 5 2 2" xfId="24650"/>
    <cellStyle name="SAPBEXheaderItem 2 3 2 2 5 3" xfId="20902"/>
    <cellStyle name="SAPBEXheaderItem 2 3 2 2 6" xfId="5574"/>
    <cellStyle name="SAPBEXheaderItem 2 3 2 2 6 2" xfId="12926"/>
    <cellStyle name="SAPBEXheaderItem 2 3 2 2 6 2 2" xfId="24629"/>
    <cellStyle name="SAPBEXheaderItem 2 3 2 2 6 3" xfId="20880"/>
    <cellStyle name="SAPBEXheaderItem 2 3 2 2 7" xfId="4189"/>
    <cellStyle name="SAPBEXheaderItem 2 3 2 2 7 2" xfId="20256"/>
    <cellStyle name="SAPBEXheaderItem 2 3 2 2 8" xfId="19028"/>
    <cellStyle name="SAPBEXheaderItem 2 3 2 3" xfId="3039"/>
    <cellStyle name="SAPBEXheaderItem 2 3 2 3 2" xfId="9805"/>
    <cellStyle name="SAPBEXheaderItem 2 3 2 3 2 2" xfId="16422"/>
    <cellStyle name="SAPBEXheaderItem 2 3 2 3 2 2 2" xfId="26501"/>
    <cellStyle name="SAPBEXheaderItem 2 3 2 3 2 3" xfId="22959"/>
    <cellStyle name="SAPBEXheaderItem 2 3 2 3 3" xfId="11742"/>
    <cellStyle name="SAPBEXheaderItem 2 3 2 3 3 2" xfId="18067"/>
    <cellStyle name="SAPBEXheaderItem 2 3 2 3 3 2 2" xfId="27515"/>
    <cellStyle name="SAPBEXheaderItem 2 3 2 3 3 3" xfId="23933"/>
    <cellStyle name="SAPBEXheaderItem 2 3 2 3 4" xfId="7626"/>
    <cellStyle name="SAPBEXheaderItem 2 3 2 3 4 2" xfId="21708"/>
    <cellStyle name="SAPBEXheaderItem 2 3 2 3 5" xfId="14790"/>
    <cellStyle name="SAPBEXheaderItem 2 3 2 3 5 2" xfId="25435"/>
    <cellStyle name="SAPBEXheaderItem 2 3 2 3 6" xfId="19639"/>
    <cellStyle name="SAPBEXheaderItem 2 3 2 4" xfId="3544"/>
    <cellStyle name="SAPBEXheaderItem 2 3 2 4 2" xfId="10299"/>
    <cellStyle name="SAPBEXheaderItem 2 3 2 4 2 2" xfId="16765"/>
    <cellStyle name="SAPBEXheaderItem 2 3 2 4 2 2 2" xfId="26775"/>
    <cellStyle name="SAPBEXheaderItem 2 3 2 4 2 3" xfId="23227"/>
    <cellStyle name="SAPBEXheaderItem 2 3 2 4 3" xfId="12229"/>
    <cellStyle name="SAPBEXheaderItem 2 3 2 4 3 2" xfId="18552"/>
    <cellStyle name="SAPBEXheaderItem 2 3 2 4 3 2 2" xfId="27785"/>
    <cellStyle name="SAPBEXheaderItem 2 3 2 4 3 3" xfId="24197"/>
    <cellStyle name="SAPBEXheaderItem 2 3 2 4 4" xfId="8120"/>
    <cellStyle name="SAPBEXheaderItem 2 3 2 4 4 2" xfId="22117"/>
    <cellStyle name="SAPBEXheaderItem 2 3 2 4 5" xfId="15276"/>
    <cellStyle name="SAPBEXheaderItem 2 3 2 4 5 2" xfId="25705"/>
    <cellStyle name="SAPBEXheaderItem 2 3 2 4 6" xfId="19903"/>
    <cellStyle name="SAPBEXheaderItem 2 3 2 5" xfId="3962"/>
    <cellStyle name="SAPBEXheaderItem 2 3 2 5 2" xfId="20123"/>
    <cellStyle name="SAPBEXheaderItem 2 3 2 6" xfId="19194"/>
    <cellStyle name="SAPBEXheaderItem 2 3 2 7" xfId="28303"/>
    <cellStyle name="SAPBEXheaderItem 2 3 3" xfId="2276"/>
    <cellStyle name="SAPBEXheaderItem 2 3 3 2" xfId="5315"/>
    <cellStyle name="SAPBEXheaderItem 2 3 3 2 2" xfId="12840"/>
    <cellStyle name="SAPBEXheaderItem 2 3 3 2 2 2" xfId="24580"/>
    <cellStyle name="SAPBEXheaderItem 2 3 3 2 3" xfId="20797"/>
    <cellStyle name="SAPBEXheaderItem 2 3 3 3" xfId="6876"/>
    <cellStyle name="SAPBEXheaderItem 2 3 3 3 2" xfId="14050"/>
    <cellStyle name="SAPBEXheaderItem 2 3 3 3 2 2" xfId="25029"/>
    <cellStyle name="SAPBEXheaderItem 2 3 3 3 3" xfId="21271"/>
    <cellStyle name="SAPBEXheaderItem 2 3 3 4" xfId="9059"/>
    <cellStyle name="SAPBEXheaderItem 2 3 3 4 2" xfId="15909"/>
    <cellStyle name="SAPBEXheaderItem 2 3 3 4 2 2" xfId="26091"/>
    <cellStyle name="SAPBEXheaderItem 2 3 3 4 3" xfId="22575"/>
    <cellStyle name="SAPBEXheaderItem 2 3 3 5" xfId="11087"/>
    <cellStyle name="SAPBEXheaderItem 2 3 3 5 2" xfId="17416"/>
    <cellStyle name="SAPBEXheaderItem 2 3 3 5 2 2" xfId="27111"/>
    <cellStyle name="SAPBEXheaderItem 2 3 3 5 3" xfId="23555"/>
    <cellStyle name="SAPBEXheaderItem 2 3 3 6" xfId="4367"/>
    <cellStyle name="SAPBEXheaderItem 2 3 3 6 2" xfId="20411"/>
    <cellStyle name="SAPBEXheaderItem 2 3 3 7" xfId="5292"/>
    <cellStyle name="SAPBEXheaderItem 2 3 3 7 2" xfId="20786"/>
    <cellStyle name="SAPBEXheaderItem 2 3 4" xfId="2828"/>
    <cellStyle name="SAPBEXheaderItem 2 3 4 2" xfId="9595"/>
    <cellStyle name="SAPBEXheaderItem 2 3 4 2 2" xfId="16244"/>
    <cellStyle name="SAPBEXheaderItem 2 3 4 2 2 2" xfId="26358"/>
    <cellStyle name="SAPBEXheaderItem 2 3 4 2 3" xfId="22826"/>
    <cellStyle name="SAPBEXheaderItem 2 3 4 3" xfId="11548"/>
    <cellStyle name="SAPBEXheaderItem 2 3 4 3 2" xfId="17875"/>
    <cellStyle name="SAPBEXheaderItem 2 3 4 3 2 2" xfId="27374"/>
    <cellStyle name="SAPBEXheaderItem 2 3 4 3 3" xfId="23802"/>
    <cellStyle name="SAPBEXheaderItem 2 3 4 4" xfId="7415"/>
    <cellStyle name="SAPBEXheaderItem 2 3 4 4 2" xfId="21553"/>
    <cellStyle name="SAPBEXheaderItem 2 3 4 5" xfId="14582"/>
    <cellStyle name="SAPBEXheaderItem 2 3 4 5 2" xfId="25294"/>
    <cellStyle name="SAPBEXheaderItem 2 3 4 6" xfId="19508"/>
    <cellStyle name="SAPBEXheaderItem 2 3 5" xfId="2811"/>
    <cellStyle name="SAPBEXheaderItem 2 3 5 2" xfId="9578"/>
    <cellStyle name="SAPBEXheaderItem 2 3 5 2 2" xfId="16227"/>
    <cellStyle name="SAPBEXheaderItem 2 3 5 2 2 2" xfId="26344"/>
    <cellStyle name="SAPBEXheaderItem 2 3 5 2 3" xfId="22812"/>
    <cellStyle name="SAPBEXheaderItem 2 3 5 3" xfId="11531"/>
    <cellStyle name="SAPBEXheaderItem 2 3 5 3 2" xfId="17858"/>
    <cellStyle name="SAPBEXheaderItem 2 3 5 3 2 2" xfId="27360"/>
    <cellStyle name="SAPBEXheaderItem 2 3 5 3 3" xfId="23788"/>
    <cellStyle name="SAPBEXheaderItem 2 3 5 4" xfId="7398"/>
    <cellStyle name="SAPBEXheaderItem 2 3 5 4 2" xfId="21536"/>
    <cellStyle name="SAPBEXheaderItem 2 3 5 5" xfId="14565"/>
    <cellStyle name="SAPBEXheaderItem 2 3 5 5 2" xfId="25280"/>
    <cellStyle name="SAPBEXheaderItem 2 3 5 6" xfId="19494"/>
    <cellStyle name="SAPBEXheaderItem 2 3 6" xfId="28168"/>
    <cellStyle name="SAPBEXheaderItem 2 4" xfId="1058"/>
    <cellStyle name="SAPBEXheaderItem 2 4 2" xfId="1675"/>
    <cellStyle name="SAPBEXheaderItem 2 4 2 2" xfId="860"/>
    <cellStyle name="SAPBEXheaderItem 2 4 2 2 2" xfId="3310"/>
    <cellStyle name="SAPBEXheaderItem 2 4 2 2 2 2" xfId="10065"/>
    <cellStyle name="SAPBEXheaderItem 2 4 2 2 2 2 2" xfId="16604"/>
    <cellStyle name="SAPBEXheaderItem 2 4 2 2 2 2 2 2" xfId="26644"/>
    <cellStyle name="SAPBEXheaderItem 2 4 2 2 2 2 3" xfId="23102"/>
    <cellStyle name="SAPBEXheaderItem 2 4 2 2 2 3" xfId="11995"/>
    <cellStyle name="SAPBEXheaderItem 2 4 2 2 2 3 2" xfId="18320"/>
    <cellStyle name="SAPBEXheaderItem 2 4 2 2 2 3 2 2" xfId="27656"/>
    <cellStyle name="SAPBEXheaderItem 2 4 2 2 2 3 3" xfId="24074"/>
    <cellStyle name="SAPBEXheaderItem 2 4 2 2 2 4" xfId="7886"/>
    <cellStyle name="SAPBEXheaderItem 2 4 2 2 2 4 2" xfId="21890"/>
    <cellStyle name="SAPBEXheaderItem 2 4 2 2 2 5" xfId="15044"/>
    <cellStyle name="SAPBEXheaderItem 2 4 2 2 2 5 2" xfId="25576"/>
    <cellStyle name="SAPBEXheaderItem 2 4 2 2 2 6" xfId="19780"/>
    <cellStyle name="SAPBEXheaderItem 2 4 2 2 3" xfId="3783"/>
    <cellStyle name="SAPBEXheaderItem 2 4 2 2 3 2" xfId="10538"/>
    <cellStyle name="SAPBEXheaderItem 2 4 2 2 3 2 2" xfId="16927"/>
    <cellStyle name="SAPBEXheaderItem 2 4 2 2 3 2 2 2" xfId="26916"/>
    <cellStyle name="SAPBEXheaderItem 2 4 2 2 3 2 3" xfId="23368"/>
    <cellStyle name="SAPBEXheaderItem 2 4 2 2 3 3" xfId="12468"/>
    <cellStyle name="SAPBEXheaderItem 2 4 2 2 3 3 2" xfId="18791"/>
    <cellStyle name="SAPBEXheaderItem 2 4 2 2 3 3 2 2" xfId="27926"/>
    <cellStyle name="SAPBEXheaderItem 2 4 2 2 3 3 3" xfId="24338"/>
    <cellStyle name="SAPBEXheaderItem 2 4 2 2 3 4" xfId="8332"/>
    <cellStyle name="SAPBEXheaderItem 2 4 2 2 3 4 2" xfId="22326"/>
    <cellStyle name="SAPBEXheaderItem 2 4 2 2 3 5" xfId="15515"/>
    <cellStyle name="SAPBEXheaderItem 2 4 2 2 3 5 2" xfId="25846"/>
    <cellStyle name="SAPBEXheaderItem 2 4 2 2 3 6" xfId="20044"/>
    <cellStyle name="SAPBEXheaderItem 2 4 2 2 4" xfId="5905"/>
    <cellStyle name="SAPBEXheaderItem 2 4 2 2 4 2" xfId="13166"/>
    <cellStyle name="SAPBEXheaderItem 2 4 2 2 4 2 2" xfId="24744"/>
    <cellStyle name="SAPBEXheaderItem 2 4 2 2 4 3" xfId="20995"/>
    <cellStyle name="SAPBEXheaderItem 2 4 2 2 5" xfId="5645"/>
    <cellStyle name="SAPBEXheaderItem 2 4 2 2 5 2" xfId="12984"/>
    <cellStyle name="SAPBEXheaderItem 2 4 2 2 5 2 2" xfId="24649"/>
    <cellStyle name="SAPBEXheaderItem 2 4 2 2 5 3" xfId="20901"/>
    <cellStyle name="SAPBEXheaderItem 2 4 2 2 6" xfId="6428"/>
    <cellStyle name="SAPBEXheaderItem 2 4 2 2 6 2" xfId="13609"/>
    <cellStyle name="SAPBEXheaderItem 2 4 2 2 6 2 2" xfId="24884"/>
    <cellStyle name="SAPBEXheaderItem 2 4 2 2 6 3" xfId="21134"/>
    <cellStyle name="SAPBEXheaderItem 2 4 2 2 7" xfId="4184"/>
    <cellStyle name="SAPBEXheaderItem 2 4 2 2 7 2" xfId="20251"/>
    <cellStyle name="SAPBEXheaderItem 2 4 2 2 8" xfId="19026"/>
    <cellStyle name="SAPBEXheaderItem 2 4 2 3" xfId="3047"/>
    <cellStyle name="SAPBEXheaderItem 2 4 2 3 2" xfId="9813"/>
    <cellStyle name="SAPBEXheaderItem 2 4 2 3 2 2" xfId="16428"/>
    <cellStyle name="SAPBEXheaderItem 2 4 2 3 2 2 2" xfId="26507"/>
    <cellStyle name="SAPBEXheaderItem 2 4 2 3 2 3" xfId="22965"/>
    <cellStyle name="SAPBEXheaderItem 2 4 2 3 3" xfId="11750"/>
    <cellStyle name="SAPBEXheaderItem 2 4 2 3 3 2" xfId="18075"/>
    <cellStyle name="SAPBEXheaderItem 2 4 2 3 3 2 2" xfId="27521"/>
    <cellStyle name="SAPBEXheaderItem 2 4 2 3 3 3" xfId="23939"/>
    <cellStyle name="SAPBEXheaderItem 2 4 2 3 4" xfId="7634"/>
    <cellStyle name="SAPBEXheaderItem 2 4 2 3 4 2" xfId="21714"/>
    <cellStyle name="SAPBEXheaderItem 2 4 2 3 5" xfId="14798"/>
    <cellStyle name="SAPBEXheaderItem 2 4 2 3 5 2" xfId="25441"/>
    <cellStyle name="SAPBEXheaderItem 2 4 2 3 6" xfId="19645"/>
    <cellStyle name="SAPBEXheaderItem 2 4 2 4" xfId="3552"/>
    <cellStyle name="SAPBEXheaderItem 2 4 2 4 2" xfId="10307"/>
    <cellStyle name="SAPBEXheaderItem 2 4 2 4 2 2" xfId="16771"/>
    <cellStyle name="SAPBEXheaderItem 2 4 2 4 2 2 2" xfId="26781"/>
    <cellStyle name="SAPBEXheaderItem 2 4 2 4 2 3" xfId="23233"/>
    <cellStyle name="SAPBEXheaderItem 2 4 2 4 3" xfId="12237"/>
    <cellStyle name="SAPBEXheaderItem 2 4 2 4 3 2" xfId="18560"/>
    <cellStyle name="SAPBEXheaderItem 2 4 2 4 3 2 2" xfId="27791"/>
    <cellStyle name="SAPBEXheaderItem 2 4 2 4 3 3" xfId="24203"/>
    <cellStyle name="SAPBEXheaderItem 2 4 2 4 4" xfId="8128"/>
    <cellStyle name="SAPBEXheaderItem 2 4 2 4 4 2" xfId="22125"/>
    <cellStyle name="SAPBEXheaderItem 2 4 2 4 5" xfId="15284"/>
    <cellStyle name="SAPBEXheaderItem 2 4 2 4 5 2" xfId="25711"/>
    <cellStyle name="SAPBEXheaderItem 2 4 2 4 6" xfId="19909"/>
    <cellStyle name="SAPBEXheaderItem 2 4 2 5" xfId="3954"/>
    <cellStyle name="SAPBEXheaderItem 2 4 2 5 2" xfId="20117"/>
    <cellStyle name="SAPBEXheaderItem 2 4 2 6" xfId="19200"/>
    <cellStyle name="SAPBEXheaderItem 2 4 2 7" xfId="28309"/>
    <cellStyle name="SAPBEXheaderItem 2 4 3" xfId="2163"/>
    <cellStyle name="SAPBEXheaderItem 2 4 3 2" xfId="5233"/>
    <cellStyle name="SAPBEXheaderItem 2 4 3 2 2" xfId="12794"/>
    <cellStyle name="SAPBEXheaderItem 2 4 3 2 2 2" xfId="24555"/>
    <cellStyle name="SAPBEXheaderItem 2 4 3 2 3" xfId="20751"/>
    <cellStyle name="SAPBEXheaderItem 2 4 3 3" xfId="6763"/>
    <cellStyle name="SAPBEXheaderItem 2 4 3 3 2" xfId="13937"/>
    <cellStyle name="SAPBEXheaderItem 2 4 3 3 2 2" xfId="25004"/>
    <cellStyle name="SAPBEXheaderItem 2 4 3 3 3" xfId="21248"/>
    <cellStyle name="SAPBEXheaderItem 2 4 3 4" xfId="8946"/>
    <cellStyle name="SAPBEXheaderItem 2 4 3 4 2" xfId="15863"/>
    <cellStyle name="SAPBEXheaderItem 2 4 3 4 2 2" xfId="26066"/>
    <cellStyle name="SAPBEXheaderItem 2 4 3 4 3" xfId="22552"/>
    <cellStyle name="SAPBEXheaderItem 2 4 3 5" xfId="11028"/>
    <cellStyle name="SAPBEXheaderItem 2 4 3 5 2" xfId="17357"/>
    <cellStyle name="SAPBEXheaderItem 2 4 3 5 2 2" xfId="27086"/>
    <cellStyle name="SAPBEXheaderItem 2 4 3 5 3" xfId="23532"/>
    <cellStyle name="SAPBEXheaderItem 2 4 3 6" xfId="4375"/>
    <cellStyle name="SAPBEXheaderItem 2 4 3 6 2" xfId="20419"/>
    <cellStyle name="SAPBEXheaderItem 2 4 3 7" xfId="4786"/>
    <cellStyle name="SAPBEXheaderItem 2 4 3 7 2" xfId="20624"/>
    <cellStyle name="SAPBEXheaderItem 2 4 4" xfId="2833"/>
    <cellStyle name="SAPBEXheaderItem 2 4 4 2" xfId="9600"/>
    <cellStyle name="SAPBEXheaderItem 2 4 4 2 2" xfId="16248"/>
    <cellStyle name="SAPBEXheaderItem 2 4 4 2 2 2" xfId="26362"/>
    <cellStyle name="SAPBEXheaderItem 2 4 4 2 3" xfId="22830"/>
    <cellStyle name="SAPBEXheaderItem 2 4 4 3" xfId="11552"/>
    <cellStyle name="SAPBEXheaderItem 2 4 4 3 2" xfId="17879"/>
    <cellStyle name="SAPBEXheaderItem 2 4 4 3 2 2" xfId="27378"/>
    <cellStyle name="SAPBEXheaderItem 2 4 4 3 3" xfId="23806"/>
    <cellStyle name="SAPBEXheaderItem 2 4 4 4" xfId="7420"/>
    <cellStyle name="SAPBEXheaderItem 2 4 4 4 2" xfId="21557"/>
    <cellStyle name="SAPBEXheaderItem 2 4 4 5" xfId="14587"/>
    <cellStyle name="SAPBEXheaderItem 2 4 4 5 2" xfId="25298"/>
    <cellStyle name="SAPBEXheaderItem 2 4 4 6" xfId="19512"/>
    <cellStyle name="SAPBEXheaderItem 2 4 5" xfId="2689"/>
    <cellStyle name="SAPBEXheaderItem 2 4 5 2" xfId="9470"/>
    <cellStyle name="SAPBEXheaderItem 2 4 5 2 2" xfId="16121"/>
    <cellStyle name="SAPBEXheaderItem 2 4 5 2 2 2" xfId="26259"/>
    <cellStyle name="SAPBEXheaderItem 2 4 5 2 3" xfId="22735"/>
    <cellStyle name="SAPBEXheaderItem 2 4 5 3" xfId="11430"/>
    <cellStyle name="SAPBEXheaderItem 2 4 5 3 2" xfId="17758"/>
    <cellStyle name="SAPBEXheaderItem 2 4 5 3 2 2" xfId="27278"/>
    <cellStyle name="SAPBEXheaderItem 2 4 5 3 3" xfId="23714"/>
    <cellStyle name="SAPBEXheaderItem 2 4 5 4" xfId="7289"/>
    <cellStyle name="SAPBEXheaderItem 2 4 5 4 2" xfId="21448"/>
    <cellStyle name="SAPBEXheaderItem 2 4 5 5" xfId="14462"/>
    <cellStyle name="SAPBEXheaderItem 2 4 5 5 2" xfId="25197"/>
    <cellStyle name="SAPBEXheaderItem 2 4 5 6" xfId="19419"/>
    <cellStyle name="SAPBEXheaderItem 2 4 6" xfId="28173"/>
    <cellStyle name="SAPBEXheaderItem 2 5" xfId="1535"/>
    <cellStyle name="SAPBEXheaderItem 2 5 2" xfId="1298"/>
    <cellStyle name="SAPBEXheaderItem 2 5 2 2" xfId="3221"/>
    <cellStyle name="SAPBEXheaderItem 2 5 2 2 2" xfId="9976"/>
    <cellStyle name="SAPBEXheaderItem 2 5 2 2 2 2" xfId="16529"/>
    <cellStyle name="SAPBEXheaderItem 2 5 2 2 2 2 2" xfId="26584"/>
    <cellStyle name="SAPBEXheaderItem 2 5 2 2 2 3" xfId="23042"/>
    <cellStyle name="SAPBEXheaderItem 2 5 2 2 3" xfId="11906"/>
    <cellStyle name="SAPBEXheaderItem 2 5 2 2 3 2" xfId="18231"/>
    <cellStyle name="SAPBEXheaderItem 2 5 2 2 3 2 2" xfId="27596"/>
    <cellStyle name="SAPBEXheaderItem 2 5 2 2 3 3" xfId="24014"/>
    <cellStyle name="SAPBEXheaderItem 2 5 2 2 4" xfId="7797"/>
    <cellStyle name="SAPBEXheaderItem 2 5 2 2 4 2" xfId="21801"/>
    <cellStyle name="SAPBEXheaderItem 2 5 2 2 5" xfId="14955"/>
    <cellStyle name="SAPBEXheaderItem 2 5 2 2 5 2" xfId="25516"/>
    <cellStyle name="SAPBEXheaderItem 2 5 2 2 6" xfId="19720"/>
    <cellStyle name="SAPBEXheaderItem 2 5 2 3" xfId="3694"/>
    <cellStyle name="SAPBEXheaderItem 2 5 2 3 2" xfId="10449"/>
    <cellStyle name="SAPBEXheaderItem 2 5 2 3 2 2" xfId="16852"/>
    <cellStyle name="SAPBEXheaderItem 2 5 2 3 2 2 2" xfId="26856"/>
    <cellStyle name="SAPBEXheaderItem 2 5 2 3 2 3" xfId="23308"/>
    <cellStyle name="SAPBEXheaderItem 2 5 2 3 3" xfId="12379"/>
    <cellStyle name="SAPBEXheaderItem 2 5 2 3 3 2" xfId="18702"/>
    <cellStyle name="SAPBEXheaderItem 2 5 2 3 3 2 2" xfId="27866"/>
    <cellStyle name="SAPBEXheaderItem 2 5 2 3 3 3" xfId="24278"/>
    <cellStyle name="SAPBEXheaderItem 2 5 2 3 4" xfId="8266"/>
    <cellStyle name="SAPBEXheaderItem 2 5 2 3 4 2" xfId="22262"/>
    <cellStyle name="SAPBEXheaderItem 2 5 2 3 5" xfId="15426"/>
    <cellStyle name="SAPBEXheaderItem 2 5 2 3 5 2" xfId="25786"/>
    <cellStyle name="SAPBEXheaderItem 2 5 2 3 6" xfId="19984"/>
    <cellStyle name="SAPBEXheaderItem 2 5 2 4" xfId="6096"/>
    <cellStyle name="SAPBEXheaderItem 2 5 2 4 2" xfId="13336"/>
    <cellStyle name="SAPBEXheaderItem 2 5 2 4 2 2" xfId="24812"/>
    <cellStyle name="SAPBEXheaderItem 2 5 2 4 3" xfId="21063"/>
    <cellStyle name="SAPBEXheaderItem 2 5 2 5" xfId="5766"/>
    <cellStyle name="SAPBEXheaderItem 2 5 2 5 2" xfId="13052"/>
    <cellStyle name="SAPBEXheaderItem 2 5 2 5 2 2" xfId="24684"/>
    <cellStyle name="SAPBEXheaderItem 2 5 2 5 3" xfId="20935"/>
    <cellStyle name="SAPBEXheaderItem 2 5 2 6" xfId="8558"/>
    <cellStyle name="SAPBEXheaderItem 2 5 2 6 2" xfId="15702"/>
    <cellStyle name="SAPBEXheaderItem 2 5 2 6 2 2" xfId="25942"/>
    <cellStyle name="SAPBEXheaderItem 2 5 2 6 3" xfId="22434"/>
    <cellStyle name="SAPBEXheaderItem 2 5 2 7" xfId="4203"/>
    <cellStyle name="SAPBEXheaderItem 2 5 2 7 2" xfId="20268"/>
    <cellStyle name="SAPBEXheaderItem 2 5 2 8" xfId="19074"/>
    <cellStyle name="SAPBEXheaderItem 2 5 3" xfId="2976"/>
    <cellStyle name="SAPBEXheaderItem 2 5 3 2" xfId="9742"/>
    <cellStyle name="SAPBEXheaderItem 2 5 3 2 2" xfId="16371"/>
    <cellStyle name="SAPBEXheaderItem 2 5 3 2 2 2" xfId="26463"/>
    <cellStyle name="SAPBEXheaderItem 2 5 3 2 3" xfId="22922"/>
    <cellStyle name="SAPBEXheaderItem 2 5 3 3" xfId="11679"/>
    <cellStyle name="SAPBEXheaderItem 2 5 3 3 2" xfId="18005"/>
    <cellStyle name="SAPBEXheaderItem 2 5 3 3 2 2" xfId="27478"/>
    <cellStyle name="SAPBEXheaderItem 2 5 3 3 3" xfId="23897"/>
    <cellStyle name="SAPBEXheaderItem 2 5 3 4" xfId="7563"/>
    <cellStyle name="SAPBEXheaderItem 2 5 3 4 2" xfId="21664"/>
    <cellStyle name="SAPBEXheaderItem 2 5 3 5" xfId="14728"/>
    <cellStyle name="SAPBEXheaderItem 2 5 3 5 2" xfId="25398"/>
    <cellStyle name="SAPBEXheaderItem 2 5 3 6" xfId="19603"/>
    <cellStyle name="SAPBEXheaderItem 2 5 4" xfId="3491"/>
    <cellStyle name="SAPBEXheaderItem 2 5 4 2" xfId="10246"/>
    <cellStyle name="SAPBEXheaderItem 2 5 4 2 2" xfId="16724"/>
    <cellStyle name="SAPBEXheaderItem 2 5 4 2 2 2" xfId="26740"/>
    <cellStyle name="SAPBEXheaderItem 2 5 4 2 3" xfId="23192"/>
    <cellStyle name="SAPBEXheaderItem 2 5 4 3" xfId="12176"/>
    <cellStyle name="SAPBEXheaderItem 2 5 4 3 2" xfId="18499"/>
    <cellStyle name="SAPBEXheaderItem 2 5 4 3 2 2" xfId="27750"/>
    <cellStyle name="SAPBEXheaderItem 2 5 4 3 3" xfId="24162"/>
    <cellStyle name="SAPBEXheaderItem 2 5 4 4" xfId="8067"/>
    <cellStyle name="SAPBEXheaderItem 2 5 4 4 2" xfId="22064"/>
    <cellStyle name="SAPBEXheaderItem 2 5 4 5" xfId="15223"/>
    <cellStyle name="SAPBEXheaderItem 2 5 4 5 2" xfId="25670"/>
    <cellStyle name="SAPBEXheaderItem 2 5 4 6" xfId="19868"/>
    <cellStyle name="SAPBEXheaderItem 2 5 5" xfId="4150"/>
    <cellStyle name="SAPBEXheaderItem 2 5 5 2" xfId="20225"/>
    <cellStyle name="SAPBEXheaderItem 2 5 6" xfId="19139"/>
    <cellStyle name="SAPBEXheaderItem 2 5 7" xfId="28234"/>
    <cellStyle name="SAPBEXheaderItem 2 6" xfId="2327"/>
    <cellStyle name="SAPBEXheaderItem 2 6 2" xfId="2794"/>
    <cellStyle name="SAPBEXheaderItem 2 6 2 2" xfId="7381"/>
    <cellStyle name="SAPBEXheaderItem 2 6 2 2 2" xfId="14548"/>
    <cellStyle name="SAPBEXheaderItem 2 6 2 2 2 2" xfId="25269"/>
    <cellStyle name="SAPBEXheaderItem 2 6 2 2 3" xfId="21528"/>
    <cellStyle name="SAPBEXheaderItem 2 6 2 3" xfId="9561"/>
    <cellStyle name="SAPBEXheaderItem 2 6 2 3 2" xfId="16210"/>
    <cellStyle name="SAPBEXheaderItem 2 6 2 3 2 2" xfId="26333"/>
    <cellStyle name="SAPBEXheaderItem 2 6 2 3 3" xfId="22804"/>
    <cellStyle name="SAPBEXheaderItem 2 6 2 4" xfId="11514"/>
    <cellStyle name="SAPBEXheaderItem 2 6 2 4 2" xfId="17841"/>
    <cellStyle name="SAPBEXheaderItem 2 6 2 4 2 2" xfId="27349"/>
    <cellStyle name="SAPBEXheaderItem 2 6 2 4 3" xfId="23780"/>
    <cellStyle name="SAPBEXheaderItem 2 6 2 5" xfId="5361"/>
    <cellStyle name="SAPBEXheaderItem 2 6 2 5 2" xfId="20822"/>
    <cellStyle name="SAPBEXheaderItem 2 6 2 6" xfId="12866"/>
    <cellStyle name="SAPBEXheaderItem 2 6 2 6 2" xfId="24603"/>
    <cellStyle name="SAPBEXheaderItem 2 6 2 7" xfId="19486"/>
    <cellStyle name="SAPBEXheaderItem 2 6 3" xfId="2966"/>
    <cellStyle name="SAPBEXheaderItem 2 6 3 2" xfId="9732"/>
    <cellStyle name="SAPBEXheaderItem 2 6 3 2 2" xfId="16365"/>
    <cellStyle name="SAPBEXheaderItem 2 6 3 2 2 2" xfId="26457"/>
    <cellStyle name="SAPBEXheaderItem 2 6 3 2 3" xfId="22916"/>
    <cellStyle name="SAPBEXheaderItem 2 6 3 3" xfId="11669"/>
    <cellStyle name="SAPBEXheaderItem 2 6 3 3 2" xfId="17995"/>
    <cellStyle name="SAPBEXheaderItem 2 6 3 3 2 2" xfId="27472"/>
    <cellStyle name="SAPBEXheaderItem 2 6 3 3 3" xfId="23891"/>
    <cellStyle name="SAPBEXheaderItem 2 6 3 4" xfId="7553"/>
    <cellStyle name="SAPBEXheaderItem 2 6 3 4 2" xfId="21658"/>
    <cellStyle name="SAPBEXheaderItem 2 6 3 5" xfId="14718"/>
    <cellStyle name="SAPBEXheaderItem 2 6 3 5 2" xfId="25392"/>
    <cellStyle name="SAPBEXheaderItem 2 6 3 6" xfId="19597"/>
    <cellStyle name="SAPBEXheaderItem 2 6 4" xfId="6927"/>
    <cellStyle name="SAPBEXheaderItem 2 6 4 2" xfId="14101"/>
    <cellStyle name="SAPBEXheaderItem 2 6 4 2 2" xfId="25052"/>
    <cellStyle name="SAPBEXheaderItem 2 6 4 3" xfId="21294"/>
    <cellStyle name="SAPBEXheaderItem 2 6 5" xfId="9110"/>
    <cellStyle name="SAPBEXheaderItem 2 6 5 2" xfId="15935"/>
    <cellStyle name="SAPBEXheaderItem 2 6 5 2 2" xfId="26114"/>
    <cellStyle name="SAPBEXheaderItem 2 6 5 3" xfId="22598"/>
    <cellStyle name="SAPBEXheaderItem 2 6 6" xfId="11131"/>
    <cellStyle name="SAPBEXheaderItem 2 6 6 2" xfId="17460"/>
    <cellStyle name="SAPBEXheaderItem 2 6 6 2 2" xfId="27134"/>
    <cellStyle name="SAPBEXheaderItem 2 6 6 3" xfId="23578"/>
    <cellStyle name="SAPBEXheaderItem 2 6 7" xfId="4303"/>
    <cellStyle name="SAPBEXheaderItem 2 6 7 2" xfId="20347"/>
    <cellStyle name="SAPBEXheaderItem 2 6 8" xfId="4740"/>
    <cellStyle name="SAPBEXheaderItem 2 6 8 2" xfId="20621"/>
    <cellStyle name="SAPBEXheaderItem 2 7" xfId="2582"/>
    <cellStyle name="SAPBEXheaderItem 2 7 2" xfId="9363"/>
    <cellStyle name="SAPBEXheaderItem 2 7 2 2" xfId="16014"/>
    <cellStyle name="SAPBEXheaderItem 2 7 2 2 2" xfId="26166"/>
    <cellStyle name="SAPBEXheaderItem 2 7 2 3" xfId="22647"/>
    <cellStyle name="SAPBEXheaderItem 2 7 3" xfId="11323"/>
    <cellStyle name="SAPBEXheaderItem 2 7 3 2" xfId="17651"/>
    <cellStyle name="SAPBEXheaderItem 2 7 3 2 2" xfId="27185"/>
    <cellStyle name="SAPBEXheaderItem 2 7 3 3" xfId="23626"/>
    <cellStyle name="SAPBEXheaderItem 2 7 4" xfId="7182"/>
    <cellStyle name="SAPBEXheaderItem 2 7 4 2" xfId="21346"/>
    <cellStyle name="SAPBEXheaderItem 2 7 5" xfId="14355"/>
    <cellStyle name="SAPBEXheaderItem 2 7 5 2" xfId="25104"/>
    <cellStyle name="SAPBEXheaderItem 2 7 6" xfId="19331"/>
    <cellStyle name="SAPBEXheaderItem 2 8" xfId="28050"/>
    <cellStyle name="SAPBEXheaderItem 3" xfId="797"/>
    <cellStyle name="SAPBEXheaderItem 3 2" xfId="1837"/>
    <cellStyle name="SAPBEXheaderItem 3 2 2" xfId="1962"/>
    <cellStyle name="SAPBEXheaderItem 3 2 2 2" xfId="3413"/>
    <cellStyle name="SAPBEXheaderItem 3 2 2 2 2" xfId="10168"/>
    <cellStyle name="SAPBEXheaderItem 3 2 2 2 2 2" xfId="16676"/>
    <cellStyle name="SAPBEXheaderItem 3 2 2 2 2 2 2" xfId="26698"/>
    <cellStyle name="SAPBEXheaderItem 3 2 2 2 2 3" xfId="23156"/>
    <cellStyle name="SAPBEXheaderItem 3 2 2 2 3" xfId="12098"/>
    <cellStyle name="SAPBEXheaderItem 3 2 2 2 3 2" xfId="18422"/>
    <cellStyle name="SAPBEXheaderItem 3 2 2 2 3 2 2" xfId="27709"/>
    <cellStyle name="SAPBEXheaderItem 3 2 2 2 3 3" xfId="24127"/>
    <cellStyle name="SAPBEXheaderItem 3 2 2 2 4" xfId="7989"/>
    <cellStyle name="SAPBEXheaderItem 3 2 2 2 4 2" xfId="21992"/>
    <cellStyle name="SAPBEXheaderItem 3 2 2 2 5" xfId="15146"/>
    <cellStyle name="SAPBEXheaderItem 3 2 2 2 5 2" xfId="25629"/>
    <cellStyle name="SAPBEXheaderItem 3 2 2 2 6" xfId="19833"/>
    <cellStyle name="SAPBEXheaderItem 3 2 2 3" xfId="3886"/>
    <cellStyle name="SAPBEXheaderItem 3 2 2 3 2" xfId="10641"/>
    <cellStyle name="SAPBEXheaderItem 3 2 2 3 2 2" xfId="16999"/>
    <cellStyle name="SAPBEXheaderItem 3 2 2 3 2 2 2" xfId="26970"/>
    <cellStyle name="SAPBEXheaderItem 3 2 2 3 2 3" xfId="23422"/>
    <cellStyle name="SAPBEXheaderItem 3 2 2 3 3" xfId="12571"/>
    <cellStyle name="SAPBEXheaderItem 3 2 2 3 3 2" xfId="18893"/>
    <cellStyle name="SAPBEXheaderItem 3 2 2 3 3 2 2" xfId="27979"/>
    <cellStyle name="SAPBEXheaderItem 3 2 2 3 3 3" xfId="24391"/>
    <cellStyle name="SAPBEXheaderItem 3 2 2 3 4" xfId="8400"/>
    <cellStyle name="SAPBEXheaderItem 3 2 2 3 4 2" xfId="22386"/>
    <cellStyle name="SAPBEXheaderItem 3 2 2 3 5" xfId="15617"/>
    <cellStyle name="SAPBEXheaderItem 3 2 2 3 5 2" xfId="25899"/>
    <cellStyle name="SAPBEXheaderItem 3 2 2 3 6" xfId="20097"/>
    <cellStyle name="SAPBEXheaderItem 3 2 2 4" xfId="6562"/>
    <cellStyle name="SAPBEXheaderItem 3 2 2 4 2" xfId="13740"/>
    <cellStyle name="SAPBEXheaderItem 3 2 2 4 2 2" xfId="24902"/>
    <cellStyle name="SAPBEXheaderItem 3 2 2 4 3" xfId="21152"/>
    <cellStyle name="SAPBEXheaderItem 3 2 2 5" xfId="8745"/>
    <cellStyle name="SAPBEXheaderItem 3 2 2 5 2" xfId="15731"/>
    <cellStyle name="SAPBEXheaderItem 3 2 2 5 2 2" xfId="25960"/>
    <cellStyle name="SAPBEXheaderItem 3 2 2 5 3" xfId="22452"/>
    <cellStyle name="SAPBEXheaderItem 3 2 2 6" xfId="10859"/>
    <cellStyle name="SAPBEXheaderItem 3 2 2 6 2" xfId="17191"/>
    <cellStyle name="SAPBEXheaderItem 3 2 2 6 2 2" xfId="26986"/>
    <cellStyle name="SAPBEXheaderItem 3 2 2 6 3" xfId="23438"/>
    <cellStyle name="SAPBEXheaderItem 3 2 2 7" xfId="12663"/>
    <cellStyle name="SAPBEXheaderItem 3 2 2 7 2" xfId="24450"/>
    <cellStyle name="SAPBEXheaderItem 3 2 2 8" xfId="19269"/>
    <cellStyle name="SAPBEXheaderItem 3 2 3" xfId="3166"/>
    <cellStyle name="SAPBEXheaderItem 3 2 3 2" xfId="9921"/>
    <cellStyle name="SAPBEXheaderItem 3 2 3 2 2" xfId="16505"/>
    <cellStyle name="SAPBEXheaderItem 3 2 3 2 2 2" xfId="26562"/>
    <cellStyle name="SAPBEXheaderItem 3 2 3 2 3" xfId="23020"/>
    <cellStyle name="SAPBEXheaderItem 3 2 3 3" xfId="11852"/>
    <cellStyle name="SAPBEXheaderItem 3 2 3 3 2" xfId="18177"/>
    <cellStyle name="SAPBEXheaderItem 3 2 3 3 2 2" xfId="27574"/>
    <cellStyle name="SAPBEXheaderItem 3 2 3 3 3" xfId="23992"/>
    <cellStyle name="SAPBEXheaderItem 3 2 3 4" xfId="7742"/>
    <cellStyle name="SAPBEXheaderItem 3 2 3 4 2" xfId="21774"/>
    <cellStyle name="SAPBEXheaderItem 3 2 3 5" xfId="14900"/>
    <cellStyle name="SAPBEXheaderItem 3 2 3 5 2" xfId="25494"/>
    <cellStyle name="SAPBEXheaderItem 3 2 3 6" xfId="19698"/>
    <cellStyle name="SAPBEXheaderItem 3 2 4" xfId="3640"/>
    <cellStyle name="SAPBEXheaderItem 3 2 4 2" xfId="10395"/>
    <cellStyle name="SAPBEXheaderItem 3 2 4 2 2" xfId="16828"/>
    <cellStyle name="SAPBEXheaderItem 3 2 4 2 2 2" xfId="26834"/>
    <cellStyle name="SAPBEXheaderItem 3 2 4 2 3" xfId="23286"/>
    <cellStyle name="SAPBEXheaderItem 3 2 4 3" xfId="12325"/>
    <cellStyle name="SAPBEXheaderItem 3 2 4 3 2" xfId="18648"/>
    <cellStyle name="SAPBEXheaderItem 3 2 4 3 2 2" xfId="27844"/>
    <cellStyle name="SAPBEXheaderItem 3 2 4 3 3" xfId="24256"/>
    <cellStyle name="SAPBEXheaderItem 3 2 4 4" xfId="8216"/>
    <cellStyle name="SAPBEXheaderItem 3 2 4 4 2" xfId="22213"/>
    <cellStyle name="SAPBEXheaderItem 3 2 4 5" xfId="15372"/>
    <cellStyle name="SAPBEXheaderItem 3 2 4 5 2" xfId="25764"/>
    <cellStyle name="SAPBEXheaderItem 3 2 4 6" xfId="19962"/>
    <cellStyle name="SAPBEXheaderItem 3 2 5" xfId="4027"/>
    <cellStyle name="SAPBEXheaderItem 3 2 5 2" xfId="20168"/>
    <cellStyle name="SAPBEXheaderItem 3 2 6" xfId="19253"/>
    <cellStyle name="SAPBEXheaderItem 3 2 7" xfId="28380"/>
    <cellStyle name="SAPBEXheaderItem 3 3" xfId="2118"/>
    <cellStyle name="SAPBEXheaderItem 3 3 2" xfId="2958"/>
    <cellStyle name="SAPBEXheaderItem 3 3 2 2" xfId="7545"/>
    <cellStyle name="SAPBEXheaderItem 3 3 2 2 2" xfId="14710"/>
    <cellStyle name="SAPBEXheaderItem 3 3 2 2 2 2" xfId="25389"/>
    <cellStyle name="SAPBEXheaderItem 3 3 2 2 3" xfId="21654"/>
    <cellStyle name="SAPBEXheaderItem 3 3 2 3" xfId="9724"/>
    <cellStyle name="SAPBEXheaderItem 3 3 2 3 2" xfId="16360"/>
    <cellStyle name="SAPBEXheaderItem 3 3 2 3 2 2" xfId="26454"/>
    <cellStyle name="SAPBEXheaderItem 3 3 2 3 3" xfId="22913"/>
    <cellStyle name="SAPBEXheaderItem 3 3 2 4" xfId="11664"/>
    <cellStyle name="SAPBEXheaderItem 3 3 2 4 2" xfId="17990"/>
    <cellStyle name="SAPBEXheaderItem 3 3 2 4 2 2" xfId="27469"/>
    <cellStyle name="SAPBEXheaderItem 3 3 2 4 3" xfId="23888"/>
    <cellStyle name="SAPBEXheaderItem 3 3 2 5" xfId="5196"/>
    <cellStyle name="SAPBEXheaderItem 3 3 2 5 2" xfId="20721"/>
    <cellStyle name="SAPBEXheaderItem 3 3 2 6" xfId="12766"/>
    <cellStyle name="SAPBEXheaderItem 3 3 2 6 2" xfId="24531"/>
    <cellStyle name="SAPBEXheaderItem 3 3 2 7" xfId="19594"/>
    <cellStyle name="SAPBEXheaderItem 3 3 3" xfId="3480"/>
    <cellStyle name="SAPBEXheaderItem 3 3 3 2" xfId="10235"/>
    <cellStyle name="SAPBEXheaderItem 3 3 3 2 2" xfId="16717"/>
    <cellStyle name="SAPBEXheaderItem 3 3 3 2 2 2" xfId="26735"/>
    <cellStyle name="SAPBEXheaderItem 3 3 3 2 3" xfId="23187"/>
    <cellStyle name="SAPBEXheaderItem 3 3 3 3" xfId="12165"/>
    <cellStyle name="SAPBEXheaderItem 3 3 3 3 2" xfId="18488"/>
    <cellStyle name="SAPBEXheaderItem 3 3 3 3 2 2" xfId="27745"/>
    <cellStyle name="SAPBEXheaderItem 3 3 3 3 3" xfId="24157"/>
    <cellStyle name="SAPBEXheaderItem 3 3 3 4" xfId="8056"/>
    <cellStyle name="SAPBEXheaderItem 3 3 3 4 2" xfId="22053"/>
    <cellStyle name="SAPBEXheaderItem 3 3 3 5" xfId="15212"/>
    <cellStyle name="SAPBEXheaderItem 3 3 3 5 2" xfId="25665"/>
    <cellStyle name="SAPBEXheaderItem 3 3 3 6" xfId="19863"/>
    <cellStyle name="SAPBEXheaderItem 3 3 4" xfId="6718"/>
    <cellStyle name="SAPBEXheaderItem 3 3 4 2" xfId="13894"/>
    <cellStyle name="SAPBEXheaderItem 3 3 4 2 2" xfId="24981"/>
    <cellStyle name="SAPBEXheaderItem 3 3 4 3" xfId="21226"/>
    <cellStyle name="SAPBEXheaderItem 3 3 5" xfId="8901"/>
    <cellStyle name="SAPBEXheaderItem 3 3 5 2" xfId="15834"/>
    <cellStyle name="SAPBEXheaderItem 3 3 5 2 2" xfId="26041"/>
    <cellStyle name="SAPBEXheaderItem 3 3 5 3" xfId="22528"/>
    <cellStyle name="SAPBEXheaderItem 3 3 6" xfId="10999"/>
    <cellStyle name="SAPBEXheaderItem 3 3 6 2" xfId="17329"/>
    <cellStyle name="SAPBEXheaderItem 3 3 6 2 2" xfId="27064"/>
    <cellStyle name="SAPBEXheaderItem 3 3 6 3" xfId="23511"/>
    <cellStyle name="SAPBEXheaderItem 3 3 7" xfId="4522"/>
    <cellStyle name="SAPBEXheaderItem 3 3 7 2" xfId="20532"/>
    <cellStyle name="SAPBEXheaderItem 3 3 8" xfId="4619"/>
    <cellStyle name="SAPBEXheaderItem 3 3 8 2" xfId="20598"/>
    <cellStyle name="SAPBEXheaderItem 3 4" xfId="2701"/>
    <cellStyle name="SAPBEXheaderItem 3 4 2" xfId="9482"/>
    <cellStyle name="SAPBEXheaderItem 3 4 2 2" xfId="16133"/>
    <cellStyle name="SAPBEXheaderItem 3 4 2 2 2" xfId="26266"/>
    <cellStyle name="SAPBEXheaderItem 3 4 2 3" xfId="22742"/>
    <cellStyle name="SAPBEXheaderItem 3 4 3" xfId="11442"/>
    <cellStyle name="SAPBEXheaderItem 3 4 3 2" xfId="17770"/>
    <cellStyle name="SAPBEXheaderItem 3 4 3 2 2" xfId="27285"/>
    <cellStyle name="SAPBEXheaderItem 3 4 3 3" xfId="23721"/>
    <cellStyle name="SAPBEXheaderItem 3 4 4" xfId="7301"/>
    <cellStyle name="SAPBEXheaderItem 3 4 4 2" xfId="21460"/>
    <cellStyle name="SAPBEXheaderItem 3 4 5" xfId="14474"/>
    <cellStyle name="SAPBEXheaderItem 3 4 5 2" xfId="25204"/>
    <cellStyle name="SAPBEXheaderItem 3 4 6" xfId="19426"/>
    <cellStyle name="SAPBEXheaderItem 3 5" xfId="28138"/>
    <cellStyle name="SAPBEXheaderItem 4" xfId="796"/>
    <cellStyle name="SAPBEXheaderItem 4 2" xfId="1836"/>
    <cellStyle name="SAPBEXheaderItem 4 2 2" xfId="1945"/>
    <cellStyle name="SAPBEXheaderItem 4 2 2 2" xfId="3412"/>
    <cellStyle name="SAPBEXheaderItem 4 2 2 2 2" xfId="10167"/>
    <cellStyle name="SAPBEXheaderItem 4 2 2 2 2 2" xfId="16675"/>
    <cellStyle name="SAPBEXheaderItem 4 2 2 2 2 2 2" xfId="26697"/>
    <cellStyle name="SAPBEXheaderItem 4 2 2 2 2 3" xfId="23155"/>
    <cellStyle name="SAPBEXheaderItem 4 2 2 2 3" xfId="12097"/>
    <cellStyle name="SAPBEXheaderItem 4 2 2 2 3 2" xfId="18421"/>
    <cellStyle name="SAPBEXheaderItem 4 2 2 2 3 2 2" xfId="27708"/>
    <cellStyle name="SAPBEXheaderItem 4 2 2 2 3 3" xfId="24126"/>
    <cellStyle name="SAPBEXheaderItem 4 2 2 2 4" xfId="7988"/>
    <cellStyle name="SAPBEXheaderItem 4 2 2 2 4 2" xfId="21991"/>
    <cellStyle name="SAPBEXheaderItem 4 2 2 2 5" xfId="15145"/>
    <cellStyle name="SAPBEXheaderItem 4 2 2 2 5 2" xfId="25628"/>
    <cellStyle name="SAPBEXheaderItem 4 2 2 2 6" xfId="19832"/>
    <cellStyle name="SAPBEXheaderItem 4 2 2 3" xfId="3885"/>
    <cellStyle name="SAPBEXheaderItem 4 2 2 3 2" xfId="10640"/>
    <cellStyle name="SAPBEXheaderItem 4 2 2 3 2 2" xfId="16998"/>
    <cellStyle name="SAPBEXheaderItem 4 2 2 3 2 2 2" xfId="26969"/>
    <cellStyle name="SAPBEXheaderItem 4 2 2 3 2 3" xfId="23421"/>
    <cellStyle name="SAPBEXheaderItem 4 2 2 3 3" xfId="12570"/>
    <cellStyle name="SAPBEXheaderItem 4 2 2 3 3 2" xfId="18892"/>
    <cellStyle name="SAPBEXheaderItem 4 2 2 3 3 2 2" xfId="27978"/>
    <cellStyle name="SAPBEXheaderItem 4 2 2 3 3 3" xfId="24390"/>
    <cellStyle name="SAPBEXheaderItem 4 2 2 3 4" xfId="8399"/>
    <cellStyle name="SAPBEXheaderItem 4 2 2 3 4 2" xfId="22385"/>
    <cellStyle name="SAPBEXheaderItem 4 2 2 3 5" xfId="15616"/>
    <cellStyle name="SAPBEXheaderItem 4 2 2 3 5 2" xfId="25898"/>
    <cellStyle name="SAPBEXheaderItem 4 2 2 3 6" xfId="20096"/>
    <cellStyle name="SAPBEXheaderItem 4 2 2 4" xfId="6545"/>
    <cellStyle name="SAPBEXheaderItem 4 2 2 4 2" xfId="13723"/>
    <cellStyle name="SAPBEXheaderItem 4 2 2 4 2 2" xfId="24896"/>
    <cellStyle name="SAPBEXheaderItem 4 2 2 4 3" xfId="21146"/>
    <cellStyle name="SAPBEXheaderItem 4 2 2 5" xfId="8728"/>
    <cellStyle name="SAPBEXheaderItem 4 2 2 5 2" xfId="15724"/>
    <cellStyle name="SAPBEXheaderItem 4 2 2 5 2 2" xfId="25954"/>
    <cellStyle name="SAPBEXheaderItem 4 2 2 5 3" xfId="22446"/>
    <cellStyle name="SAPBEXheaderItem 4 2 2 6" xfId="10842"/>
    <cellStyle name="SAPBEXheaderItem 4 2 2 6 2" xfId="17174"/>
    <cellStyle name="SAPBEXheaderItem 4 2 2 6 2 2" xfId="26980"/>
    <cellStyle name="SAPBEXheaderItem 4 2 2 6 3" xfId="23432"/>
    <cellStyle name="SAPBEXheaderItem 4 2 2 7" xfId="12656"/>
    <cellStyle name="SAPBEXheaderItem 4 2 2 7 2" xfId="24444"/>
    <cellStyle name="SAPBEXheaderItem 4 2 2 8" xfId="19263"/>
    <cellStyle name="SAPBEXheaderItem 4 2 3" xfId="3165"/>
    <cellStyle name="SAPBEXheaderItem 4 2 3 2" xfId="9920"/>
    <cellStyle name="SAPBEXheaderItem 4 2 3 2 2" xfId="16504"/>
    <cellStyle name="SAPBEXheaderItem 4 2 3 2 2 2" xfId="26561"/>
    <cellStyle name="SAPBEXheaderItem 4 2 3 2 3" xfId="23019"/>
    <cellStyle name="SAPBEXheaderItem 4 2 3 3" xfId="11851"/>
    <cellStyle name="SAPBEXheaderItem 4 2 3 3 2" xfId="18176"/>
    <cellStyle name="SAPBEXheaderItem 4 2 3 3 2 2" xfId="27573"/>
    <cellStyle name="SAPBEXheaderItem 4 2 3 3 3" xfId="23991"/>
    <cellStyle name="SAPBEXheaderItem 4 2 3 4" xfId="7741"/>
    <cellStyle name="SAPBEXheaderItem 4 2 3 4 2" xfId="21773"/>
    <cellStyle name="SAPBEXheaderItem 4 2 3 5" xfId="14899"/>
    <cellStyle name="SAPBEXheaderItem 4 2 3 5 2" xfId="25493"/>
    <cellStyle name="SAPBEXheaderItem 4 2 3 6" xfId="19697"/>
    <cellStyle name="SAPBEXheaderItem 4 2 4" xfId="3639"/>
    <cellStyle name="SAPBEXheaderItem 4 2 4 2" xfId="10394"/>
    <cellStyle name="SAPBEXheaderItem 4 2 4 2 2" xfId="16827"/>
    <cellStyle name="SAPBEXheaderItem 4 2 4 2 2 2" xfId="26833"/>
    <cellStyle name="SAPBEXheaderItem 4 2 4 2 3" xfId="23285"/>
    <cellStyle name="SAPBEXheaderItem 4 2 4 3" xfId="12324"/>
    <cellStyle name="SAPBEXheaderItem 4 2 4 3 2" xfId="18647"/>
    <cellStyle name="SAPBEXheaderItem 4 2 4 3 2 2" xfId="27843"/>
    <cellStyle name="SAPBEXheaderItem 4 2 4 3 3" xfId="24255"/>
    <cellStyle name="SAPBEXheaderItem 4 2 4 4" xfId="8215"/>
    <cellStyle name="SAPBEXheaderItem 4 2 4 4 2" xfId="22212"/>
    <cellStyle name="SAPBEXheaderItem 4 2 4 5" xfId="15371"/>
    <cellStyle name="SAPBEXheaderItem 4 2 4 5 2" xfId="25763"/>
    <cellStyle name="SAPBEXheaderItem 4 2 4 6" xfId="19961"/>
    <cellStyle name="SAPBEXheaderItem 4 2 5" xfId="4086"/>
    <cellStyle name="SAPBEXheaderItem 4 2 5 2" xfId="20197"/>
    <cellStyle name="SAPBEXheaderItem 4 2 6" xfId="19252"/>
    <cellStyle name="SAPBEXheaderItem 4 2 7" xfId="28379"/>
    <cellStyle name="SAPBEXheaderItem 4 3" xfId="2259"/>
    <cellStyle name="SAPBEXheaderItem 4 3 2" xfId="2957"/>
    <cellStyle name="SAPBEXheaderItem 4 3 2 2" xfId="7544"/>
    <cellStyle name="SAPBEXheaderItem 4 3 2 2 2" xfId="14709"/>
    <cellStyle name="SAPBEXheaderItem 4 3 2 2 2 2" xfId="25388"/>
    <cellStyle name="SAPBEXheaderItem 4 3 2 2 3" xfId="21653"/>
    <cellStyle name="SAPBEXheaderItem 4 3 2 3" xfId="9723"/>
    <cellStyle name="SAPBEXheaderItem 4 3 2 3 2" xfId="16359"/>
    <cellStyle name="SAPBEXheaderItem 4 3 2 3 2 2" xfId="26453"/>
    <cellStyle name="SAPBEXheaderItem 4 3 2 3 3" xfId="22912"/>
    <cellStyle name="SAPBEXheaderItem 4 3 2 4" xfId="11663"/>
    <cellStyle name="SAPBEXheaderItem 4 3 2 4 2" xfId="17989"/>
    <cellStyle name="SAPBEXheaderItem 4 3 2 4 2 2" xfId="27468"/>
    <cellStyle name="SAPBEXheaderItem 4 3 2 4 3" xfId="23887"/>
    <cellStyle name="SAPBEXheaderItem 4 3 2 5" xfId="5301"/>
    <cellStyle name="SAPBEXheaderItem 4 3 2 5 2" xfId="20791"/>
    <cellStyle name="SAPBEXheaderItem 4 3 2 6" xfId="12833"/>
    <cellStyle name="SAPBEXheaderItem 4 3 2 6 2" xfId="24576"/>
    <cellStyle name="SAPBEXheaderItem 4 3 2 7" xfId="19593"/>
    <cellStyle name="SAPBEXheaderItem 4 3 3" xfId="3479"/>
    <cellStyle name="SAPBEXheaderItem 4 3 3 2" xfId="10234"/>
    <cellStyle name="SAPBEXheaderItem 4 3 3 2 2" xfId="16716"/>
    <cellStyle name="SAPBEXheaderItem 4 3 3 2 2 2" xfId="26734"/>
    <cellStyle name="SAPBEXheaderItem 4 3 3 2 3" xfId="23186"/>
    <cellStyle name="SAPBEXheaderItem 4 3 3 3" xfId="12164"/>
    <cellStyle name="SAPBEXheaderItem 4 3 3 3 2" xfId="18487"/>
    <cellStyle name="SAPBEXheaderItem 4 3 3 3 2 2" xfId="27744"/>
    <cellStyle name="SAPBEXheaderItem 4 3 3 3 3" xfId="24156"/>
    <cellStyle name="SAPBEXheaderItem 4 3 3 4" xfId="8055"/>
    <cellStyle name="SAPBEXheaderItem 4 3 3 4 2" xfId="22052"/>
    <cellStyle name="SAPBEXheaderItem 4 3 3 5" xfId="15211"/>
    <cellStyle name="SAPBEXheaderItem 4 3 3 5 2" xfId="25664"/>
    <cellStyle name="SAPBEXheaderItem 4 3 3 6" xfId="19862"/>
    <cellStyle name="SAPBEXheaderItem 4 3 4" xfId="6859"/>
    <cellStyle name="SAPBEXheaderItem 4 3 4 2" xfId="14033"/>
    <cellStyle name="SAPBEXheaderItem 4 3 4 2 2" xfId="25025"/>
    <cellStyle name="SAPBEXheaderItem 4 3 4 3" xfId="21267"/>
    <cellStyle name="SAPBEXheaderItem 4 3 5" xfId="9042"/>
    <cellStyle name="SAPBEXheaderItem 4 3 5 2" xfId="15902"/>
    <cellStyle name="SAPBEXheaderItem 4 3 5 2 2" xfId="26087"/>
    <cellStyle name="SAPBEXheaderItem 4 3 5 3" xfId="22571"/>
    <cellStyle name="SAPBEXheaderItem 4 3 6" xfId="11076"/>
    <cellStyle name="SAPBEXheaderItem 4 3 6 2" xfId="17405"/>
    <cellStyle name="SAPBEXheaderItem 4 3 6 2 2" xfId="27107"/>
    <cellStyle name="SAPBEXheaderItem 4 3 6 3" xfId="23551"/>
    <cellStyle name="SAPBEXheaderItem 4 3 7" xfId="4521"/>
    <cellStyle name="SAPBEXheaderItem 4 3 7 2" xfId="20531"/>
    <cellStyle name="SAPBEXheaderItem 4 3 8" xfId="8415"/>
    <cellStyle name="SAPBEXheaderItem 4 3 8 2" xfId="22394"/>
    <cellStyle name="SAPBEXheaderItem 4 4" xfId="2700"/>
    <cellStyle name="SAPBEXheaderItem 4 4 2" xfId="9481"/>
    <cellStyle name="SAPBEXheaderItem 4 4 2 2" xfId="16132"/>
    <cellStyle name="SAPBEXheaderItem 4 4 2 2 2" xfId="26265"/>
    <cellStyle name="SAPBEXheaderItem 4 4 2 3" xfId="22741"/>
    <cellStyle name="SAPBEXheaderItem 4 4 3" xfId="11441"/>
    <cellStyle name="SAPBEXheaderItem 4 4 3 2" xfId="17769"/>
    <cellStyle name="SAPBEXheaderItem 4 4 3 2 2" xfId="27284"/>
    <cellStyle name="SAPBEXheaderItem 4 4 3 3" xfId="23720"/>
    <cellStyle name="SAPBEXheaderItem 4 4 4" xfId="7300"/>
    <cellStyle name="SAPBEXheaderItem 4 4 4 2" xfId="21459"/>
    <cellStyle name="SAPBEXheaderItem 4 4 5" xfId="14473"/>
    <cellStyle name="SAPBEXheaderItem 4 4 5 2" xfId="25203"/>
    <cellStyle name="SAPBEXheaderItem 4 4 6" xfId="19425"/>
    <cellStyle name="SAPBEXheaderItem 4 5" xfId="28137"/>
    <cellStyle name="SAPBEXheaderItem 5" xfId="1534"/>
    <cellStyle name="SAPBEXheaderItem 5 2" xfId="926"/>
    <cellStyle name="SAPBEXheaderItem 5 2 2" xfId="3220"/>
    <cellStyle name="SAPBEXheaderItem 5 2 2 2" xfId="9975"/>
    <cellStyle name="SAPBEXheaderItem 5 2 2 2 2" xfId="16528"/>
    <cellStyle name="SAPBEXheaderItem 5 2 2 2 2 2" xfId="26583"/>
    <cellStyle name="SAPBEXheaderItem 5 2 2 2 3" xfId="23041"/>
    <cellStyle name="SAPBEXheaderItem 5 2 2 3" xfId="11905"/>
    <cellStyle name="SAPBEXheaderItem 5 2 2 3 2" xfId="18230"/>
    <cellStyle name="SAPBEXheaderItem 5 2 2 3 2 2" xfId="27595"/>
    <cellStyle name="SAPBEXheaderItem 5 2 2 3 3" xfId="24013"/>
    <cellStyle name="SAPBEXheaderItem 5 2 2 4" xfId="7796"/>
    <cellStyle name="SAPBEXheaderItem 5 2 2 4 2" xfId="21800"/>
    <cellStyle name="SAPBEXheaderItem 5 2 2 5" xfId="14954"/>
    <cellStyle name="SAPBEXheaderItem 5 2 2 5 2" xfId="25515"/>
    <cellStyle name="SAPBEXheaderItem 5 2 2 6" xfId="19719"/>
    <cellStyle name="SAPBEXheaderItem 5 2 3" xfId="3693"/>
    <cellStyle name="SAPBEXheaderItem 5 2 3 2" xfId="10448"/>
    <cellStyle name="SAPBEXheaderItem 5 2 3 2 2" xfId="16851"/>
    <cellStyle name="SAPBEXheaderItem 5 2 3 2 2 2" xfId="26855"/>
    <cellStyle name="SAPBEXheaderItem 5 2 3 2 3" xfId="23307"/>
    <cellStyle name="SAPBEXheaderItem 5 2 3 3" xfId="12378"/>
    <cellStyle name="SAPBEXheaderItem 5 2 3 3 2" xfId="18701"/>
    <cellStyle name="SAPBEXheaderItem 5 2 3 3 2 2" xfId="27865"/>
    <cellStyle name="SAPBEXheaderItem 5 2 3 3 3" xfId="24277"/>
    <cellStyle name="SAPBEXheaderItem 5 2 3 4" xfId="8265"/>
    <cellStyle name="SAPBEXheaderItem 5 2 3 4 2" xfId="22261"/>
    <cellStyle name="SAPBEXheaderItem 5 2 3 5" xfId="15425"/>
    <cellStyle name="SAPBEXheaderItem 5 2 3 5 2" xfId="25785"/>
    <cellStyle name="SAPBEXheaderItem 5 2 3 6" xfId="19983"/>
    <cellStyle name="SAPBEXheaderItem 5 2 4" xfId="5969"/>
    <cellStyle name="SAPBEXheaderItem 5 2 4 2" xfId="13230"/>
    <cellStyle name="SAPBEXheaderItem 5 2 4 2 2" xfId="24772"/>
    <cellStyle name="SAPBEXheaderItem 5 2 4 3" xfId="21023"/>
    <cellStyle name="SAPBEXheaderItem 5 2 5" xfId="5844"/>
    <cellStyle name="SAPBEXheaderItem 5 2 5 2" xfId="13109"/>
    <cellStyle name="SAPBEXheaderItem 5 2 5 2 2" xfId="24708"/>
    <cellStyle name="SAPBEXheaderItem 5 2 5 3" xfId="20959"/>
    <cellStyle name="SAPBEXheaderItem 5 2 6" xfId="5572"/>
    <cellStyle name="SAPBEXheaderItem 5 2 6 2" xfId="12924"/>
    <cellStyle name="SAPBEXheaderItem 5 2 6 2 2" xfId="24627"/>
    <cellStyle name="SAPBEXheaderItem 5 2 6 3" xfId="20878"/>
    <cellStyle name="SAPBEXheaderItem 5 2 7" xfId="4127"/>
    <cellStyle name="SAPBEXheaderItem 5 2 7 2" xfId="20211"/>
    <cellStyle name="SAPBEXheaderItem 5 2 8" xfId="19054"/>
    <cellStyle name="SAPBEXheaderItem 5 3" xfId="2745"/>
    <cellStyle name="SAPBEXheaderItem 5 3 2" xfId="9518"/>
    <cellStyle name="SAPBEXheaderItem 5 3 2 2" xfId="16169"/>
    <cellStyle name="SAPBEXheaderItem 5 3 2 2 2" xfId="26295"/>
    <cellStyle name="SAPBEXheaderItem 5 3 2 3" xfId="22770"/>
    <cellStyle name="SAPBEXheaderItem 5 3 3" xfId="11473"/>
    <cellStyle name="SAPBEXheaderItem 5 3 3 2" xfId="17800"/>
    <cellStyle name="SAPBEXheaderItem 5 3 3 2 2" xfId="27311"/>
    <cellStyle name="SAPBEXheaderItem 5 3 3 3" xfId="23746"/>
    <cellStyle name="SAPBEXheaderItem 5 3 4" xfId="7337"/>
    <cellStyle name="SAPBEXheaderItem 5 3 4 2" xfId="21490"/>
    <cellStyle name="SAPBEXheaderItem 5 3 5" xfId="14505"/>
    <cellStyle name="SAPBEXheaderItem 5 3 5 2" xfId="25231"/>
    <cellStyle name="SAPBEXheaderItem 5 3 6" xfId="19452"/>
    <cellStyle name="SAPBEXheaderItem 5 4" xfId="2720"/>
    <cellStyle name="SAPBEXheaderItem 5 4 2" xfId="9494"/>
    <cellStyle name="SAPBEXheaderItem 5 4 2 2" xfId="16145"/>
    <cellStyle name="SAPBEXheaderItem 5 4 2 2 2" xfId="26273"/>
    <cellStyle name="SAPBEXheaderItem 5 4 2 3" xfId="22748"/>
    <cellStyle name="SAPBEXheaderItem 5 4 3" xfId="11449"/>
    <cellStyle name="SAPBEXheaderItem 5 4 3 2" xfId="17777"/>
    <cellStyle name="SAPBEXheaderItem 5 4 3 2 2" xfId="27290"/>
    <cellStyle name="SAPBEXheaderItem 5 4 3 3" xfId="23725"/>
    <cellStyle name="SAPBEXheaderItem 5 4 4" xfId="7312"/>
    <cellStyle name="SAPBEXheaderItem 5 4 4 2" xfId="21467"/>
    <cellStyle name="SAPBEXheaderItem 5 4 5" xfId="14481"/>
    <cellStyle name="SAPBEXheaderItem 5 4 5 2" xfId="25209"/>
    <cellStyle name="SAPBEXheaderItem 5 4 6" xfId="19430"/>
    <cellStyle name="SAPBEXheaderItem 5 5" xfId="4252"/>
    <cellStyle name="SAPBEXheaderItem 5 5 2" xfId="20304"/>
    <cellStyle name="SAPBEXheaderItem 5 6" xfId="19138"/>
    <cellStyle name="SAPBEXheaderItem 5 7" xfId="28233"/>
    <cellStyle name="SAPBEXheaderItem 6" xfId="2133"/>
    <cellStyle name="SAPBEXheaderItem 6 2" xfId="5211"/>
    <cellStyle name="SAPBEXheaderItem 6 2 2" xfId="12778"/>
    <cellStyle name="SAPBEXheaderItem 6 2 2 2" xfId="24542"/>
    <cellStyle name="SAPBEXheaderItem 6 2 3" xfId="20733"/>
    <cellStyle name="SAPBEXheaderItem 6 3" xfId="6733"/>
    <cellStyle name="SAPBEXheaderItem 6 3 2" xfId="13908"/>
    <cellStyle name="SAPBEXheaderItem 6 3 2 2" xfId="24991"/>
    <cellStyle name="SAPBEXheaderItem 6 3 3" xfId="21236"/>
    <cellStyle name="SAPBEXheaderItem 6 4" xfId="8916"/>
    <cellStyle name="SAPBEXheaderItem 6 4 2" xfId="15846"/>
    <cellStyle name="SAPBEXheaderItem 6 4 2 2" xfId="26052"/>
    <cellStyle name="SAPBEXheaderItem 6 4 3" xfId="22539"/>
    <cellStyle name="SAPBEXheaderItem 6 5" xfId="11012"/>
    <cellStyle name="SAPBEXheaderItem 6 5 2" xfId="17341"/>
    <cellStyle name="SAPBEXheaderItem 6 5 2 2" xfId="27074"/>
    <cellStyle name="SAPBEXheaderItem 6 5 3" xfId="23521"/>
    <cellStyle name="SAPBEXheaderItem 6 6" xfId="4302"/>
    <cellStyle name="SAPBEXheaderItem 6 6 2" xfId="20346"/>
    <cellStyle name="SAPBEXheaderItem 6 7" xfId="8397"/>
    <cellStyle name="SAPBEXheaderItem 6 7 2" xfId="22383"/>
    <cellStyle name="SAPBEXheaderItem 7" xfId="2581"/>
    <cellStyle name="SAPBEXheaderItem 7 2" xfId="9362"/>
    <cellStyle name="SAPBEXheaderItem 7 2 2" xfId="16013"/>
    <cellStyle name="SAPBEXheaderItem 7 2 2 2" xfId="26165"/>
    <cellStyle name="SAPBEXheaderItem 7 2 3" xfId="22646"/>
    <cellStyle name="SAPBEXheaderItem 7 3" xfId="11322"/>
    <cellStyle name="SAPBEXheaderItem 7 3 2" xfId="17650"/>
    <cellStyle name="SAPBEXheaderItem 7 3 2 2" xfId="27184"/>
    <cellStyle name="SAPBEXheaderItem 7 3 3" xfId="23625"/>
    <cellStyle name="SAPBEXheaderItem 7 4" xfId="7181"/>
    <cellStyle name="SAPBEXheaderItem 7 4 2" xfId="21345"/>
    <cellStyle name="SAPBEXheaderItem 7 5" xfId="14354"/>
    <cellStyle name="SAPBEXheaderItem 7 5 2" xfId="25103"/>
    <cellStyle name="SAPBEXheaderItem 7 6" xfId="19330"/>
    <cellStyle name="SAPBEXheaderItem 8" xfId="18957"/>
    <cellStyle name="SAPBEXheaderItem 9" xfId="28049"/>
    <cellStyle name="SAPBEXheaderText" xfId="260"/>
    <cellStyle name="SAPBEXheaderText 2" xfId="261"/>
    <cellStyle name="SAPBEXheaderText 2 2" xfId="1064"/>
    <cellStyle name="SAPBEXheaderText 2 2 2" xfId="1680"/>
    <cellStyle name="SAPBEXheaderText 2 2 2 2" xfId="891"/>
    <cellStyle name="SAPBEXheaderText 2 2 2 2 2" xfId="3315"/>
    <cellStyle name="SAPBEXheaderText 2 2 2 2 2 2" xfId="10070"/>
    <cellStyle name="SAPBEXheaderText 2 2 2 2 2 2 2" xfId="16609"/>
    <cellStyle name="SAPBEXheaderText 2 2 2 2 2 2 2 2" xfId="26649"/>
    <cellStyle name="SAPBEXheaderText 2 2 2 2 2 2 3" xfId="23107"/>
    <cellStyle name="SAPBEXheaderText 2 2 2 2 2 3" xfId="12000"/>
    <cellStyle name="SAPBEXheaderText 2 2 2 2 2 3 2" xfId="18325"/>
    <cellStyle name="SAPBEXheaderText 2 2 2 2 2 3 2 2" xfId="27661"/>
    <cellStyle name="SAPBEXheaderText 2 2 2 2 2 3 3" xfId="24079"/>
    <cellStyle name="SAPBEXheaderText 2 2 2 2 2 4" xfId="7891"/>
    <cellStyle name="SAPBEXheaderText 2 2 2 2 2 4 2" xfId="21895"/>
    <cellStyle name="SAPBEXheaderText 2 2 2 2 2 5" xfId="15049"/>
    <cellStyle name="SAPBEXheaderText 2 2 2 2 2 5 2" xfId="25581"/>
    <cellStyle name="SAPBEXheaderText 2 2 2 2 2 6" xfId="19785"/>
    <cellStyle name="SAPBEXheaderText 2 2 2 2 3" xfId="3788"/>
    <cellStyle name="SAPBEXheaderText 2 2 2 2 3 2" xfId="10543"/>
    <cellStyle name="SAPBEXheaderText 2 2 2 2 3 2 2" xfId="16932"/>
    <cellStyle name="SAPBEXheaderText 2 2 2 2 3 2 2 2" xfId="26921"/>
    <cellStyle name="SAPBEXheaderText 2 2 2 2 3 2 3" xfId="23373"/>
    <cellStyle name="SAPBEXheaderText 2 2 2 2 3 3" xfId="12473"/>
    <cellStyle name="SAPBEXheaderText 2 2 2 2 3 3 2" xfId="18796"/>
    <cellStyle name="SAPBEXheaderText 2 2 2 2 3 3 2 2" xfId="27931"/>
    <cellStyle name="SAPBEXheaderText 2 2 2 2 3 3 3" xfId="24343"/>
    <cellStyle name="SAPBEXheaderText 2 2 2 2 3 4" xfId="8337"/>
    <cellStyle name="SAPBEXheaderText 2 2 2 2 3 4 2" xfId="22331"/>
    <cellStyle name="SAPBEXheaderText 2 2 2 2 3 5" xfId="15520"/>
    <cellStyle name="SAPBEXheaderText 2 2 2 2 3 5 2" xfId="25851"/>
    <cellStyle name="SAPBEXheaderText 2 2 2 2 3 6" xfId="20049"/>
    <cellStyle name="SAPBEXheaderText 2 2 2 2 4" xfId="5936"/>
    <cellStyle name="SAPBEXheaderText 2 2 2 2 4 2" xfId="13197"/>
    <cellStyle name="SAPBEXheaderText 2 2 2 2 4 2 2" xfId="24762"/>
    <cellStyle name="SAPBEXheaderText 2 2 2 2 4 3" xfId="21013"/>
    <cellStyle name="SAPBEXheaderText 2 2 2 2 5" xfId="5658"/>
    <cellStyle name="SAPBEXheaderText 2 2 2 2 5 2" xfId="12994"/>
    <cellStyle name="SAPBEXheaderText 2 2 2 2 5 2 2" xfId="24658"/>
    <cellStyle name="SAPBEXheaderText 2 2 2 2 5 3" xfId="20910"/>
    <cellStyle name="SAPBEXheaderText 2 2 2 2 6" xfId="6354"/>
    <cellStyle name="SAPBEXheaderText 2 2 2 2 6 2" xfId="13566"/>
    <cellStyle name="SAPBEXheaderText 2 2 2 2 6 2 2" xfId="24880"/>
    <cellStyle name="SAPBEXheaderText 2 2 2 2 6 3" xfId="21130"/>
    <cellStyle name="SAPBEXheaderText 2 2 2 2 7" xfId="4199"/>
    <cellStyle name="SAPBEXheaderText 2 2 2 2 7 2" xfId="20264"/>
    <cellStyle name="SAPBEXheaderText 2 2 2 2 8" xfId="19044"/>
    <cellStyle name="SAPBEXheaderText 2 2 2 3" xfId="3052"/>
    <cellStyle name="SAPBEXheaderText 2 2 2 3 2" xfId="9818"/>
    <cellStyle name="SAPBEXheaderText 2 2 2 3 2 2" xfId="16433"/>
    <cellStyle name="SAPBEXheaderText 2 2 2 3 2 2 2" xfId="26512"/>
    <cellStyle name="SAPBEXheaderText 2 2 2 3 2 3" xfId="22970"/>
    <cellStyle name="SAPBEXheaderText 2 2 2 3 3" xfId="11755"/>
    <cellStyle name="SAPBEXheaderText 2 2 2 3 3 2" xfId="18080"/>
    <cellStyle name="SAPBEXheaderText 2 2 2 3 3 2 2" xfId="27526"/>
    <cellStyle name="SAPBEXheaderText 2 2 2 3 3 3" xfId="23944"/>
    <cellStyle name="SAPBEXheaderText 2 2 2 3 4" xfId="7639"/>
    <cellStyle name="SAPBEXheaderText 2 2 2 3 4 2" xfId="21719"/>
    <cellStyle name="SAPBEXheaderText 2 2 2 3 5" xfId="14803"/>
    <cellStyle name="SAPBEXheaderText 2 2 2 3 5 2" xfId="25446"/>
    <cellStyle name="SAPBEXheaderText 2 2 2 3 6" xfId="19650"/>
    <cellStyle name="SAPBEXheaderText 2 2 2 4" xfId="3557"/>
    <cellStyle name="SAPBEXheaderText 2 2 2 4 2" xfId="10312"/>
    <cellStyle name="SAPBEXheaderText 2 2 2 4 2 2" xfId="16776"/>
    <cellStyle name="SAPBEXheaderText 2 2 2 4 2 2 2" xfId="26786"/>
    <cellStyle name="SAPBEXheaderText 2 2 2 4 2 3" xfId="23238"/>
    <cellStyle name="SAPBEXheaderText 2 2 2 4 3" xfId="12242"/>
    <cellStyle name="SAPBEXheaderText 2 2 2 4 3 2" xfId="18565"/>
    <cellStyle name="SAPBEXheaderText 2 2 2 4 3 2 2" xfId="27796"/>
    <cellStyle name="SAPBEXheaderText 2 2 2 4 3 3" xfId="24208"/>
    <cellStyle name="SAPBEXheaderText 2 2 2 4 4" xfId="8133"/>
    <cellStyle name="SAPBEXheaderText 2 2 2 4 4 2" xfId="22130"/>
    <cellStyle name="SAPBEXheaderText 2 2 2 4 5" xfId="15289"/>
    <cellStyle name="SAPBEXheaderText 2 2 2 4 5 2" xfId="25716"/>
    <cellStyle name="SAPBEXheaderText 2 2 2 4 6" xfId="19914"/>
    <cellStyle name="SAPBEXheaderText 2 2 2 5" xfId="3949"/>
    <cellStyle name="SAPBEXheaderText 2 2 2 5 2" xfId="20112"/>
    <cellStyle name="SAPBEXheaderText 2 2 2 6" xfId="19205"/>
    <cellStyle name="SAPBEXheaderText 2 2 2 7" xfId="28314"/>
    <cellStyle name="SAPBEXheaderText 2 2 3" xfId="2161"/>
    <cellStyle name="SAPBEXheaderText 2 2 3 2" xfId="5231"/>
    <cellStyle name="SAPBEXheaderText 2 2 3 2 2" xfId="12792"/>
    <cellStyle name="SAPBEXheaderText 2 2 3 2 2 2" xfId="24553"/>
    <cellStyle name="SAPBEXheaderText 2 2 3 2 3" xfId="20749"/>
    <cellStyle name="SAPBEXheaderText 2 2 3 3" xfId="6761"/>
    <cellStyle name="SAPBEXheaderText 2 2 3 3 2" xfId="13935"/>
    <cellStyle name="SAPBEXheaderText 2 2 3 3 2 2" xfId="25002"/>
    <cellStyle name="SAPBEXheaderText 2 2 3 3 3" xfId="21246"/>
    <cellStyle name="SAPBEXheaderText 2 2 3 4" xfId="8944"/>
    <cellStyle name="SAPBEXheaderText 2 2 3 4 2" xfId="15861"/>
    <cellStyle name="SAPBEXheaderText 2 2 3 4 2 2" xfId="26064"/>
    <cellStyle name="SAPBEXheaderText 2 2 3 4 3" xfId="22550"/>
    <cellStyle name="SAPBEXheaderText 2 2 3 5" xfId="11026"/>
    <cellStyle name="SAPBEXheaderText 2 2 3 5 2" xfId="17355"/>
    <cellStyle name="SAPBEXheaderText 2 2 3 5 2 2" xfId="27084"/>
    <cellStyle name="SAPBEXheaderText 2 2 3 5 3" xfId="23530"/>
    <cellStyle name="SAPBEXheaderText 2 2 3 6" xfId="4380"/>
    <cellStyle name="SAPBEXheaderText 2 2 3 6 2" xfId="20424"/>
    <cellStyle name="SAPBEXheaderText 2 2 3 7" xfId="5289"/>
    <cellStyle name="SAPBEXheaderText 2 2 3 7 2" xfId="20784"/>
    <cellStyle name="SAPBEXheaderText 2 2 4" xfId="2838"/>
    <cellStyle name="SAPBEXheaderText 2 2 4 2" xfId="9605"/>
    <cellStyle name="SAPBEXheaderText 2 2 4 2 2" xfId="16253"/>
    <cellStyle name="SAPBEXheaderText 2 2 4 2 2 2" xfId="26367"/>
    <cellStyle name="SAPBEXheaderText 2 2 4 2 3" xfId="22835"/>
    <cellStyle name="SAPBEXheaderText 2 2 4 3" xfId="11557"/>
    <cellStyle name="SAPBEXheaderText 2 2 4 3 2" xfId="17884"/>
    <cellStyle name="SAPBEXheaderText 2 2 4 3 2 2" xfId="27383"/>
    <cellStyle name="SAPBEXheaderText 2 2 4 3 3" xfId="23811"/>
    <cellStyle name="SAPBEXheaderText 2 2 4 4" xfId="7425"/>
    <cellStyle name="SAPBEXheaderText 2 2 4 4 2" xfId="21562"/>
    <cellStyle name="SAPBEXheaderText 2 2 4 5" xfId="14592"/>
    <cellStyle name="SAPBEXheaderText 2 2 4 5 2" xfId="25303"/>
    <cellStyle name="SAPBEXheaderText 2 2 4 6" xfId="19517"/>
    <cellStyle name="SAPBEXheaderText 2 2 5" xfId="2671"/>
    <cellStyle name="SAPBEXheaderText 2 2 5 2" xfId="9452"/>
    <cellStyle name="SAPBEXheaderText 2 2 5 2 2" xfId="16103"/>
    <cellStyle name="SAPBEXheaderText 2 2 5 2 2 2" xfId="26241"/>
    <cellStyle name="SAPBEXheaderText 2 2 5 2 3" xfId="22717"/>
    <cellStyle name="SAPBEXheaderText 2 2 5 3" xfId="11412"/>
    <cellStyle name="SAPBEXheaderText 2 2 5 3 2" xfId="17740"/>
    <cellStyle name="SAPBEXheaderText 2 2 5 3 2 2" xfId="27260"/>
    <cellStyle name="SAPBEXheaderText 2 2 5 3 3" xfId="23696"/>
    <cellStyle name="SAPBEXheaderText 2 2 5 4" xfId="7271"/>
    <cellStyle name="SAPBEXheaderText 2 2 5 4 2" xfId="21430"/>
    <cellStyle name="SAPBEXheaderText 2 2 5 5" xfId="14444"/>
    <cellStyle name="SAPBEXheaderText 2 2 5 5 2" xfId="25179"/>
    <cellStyle name="SAPBEXheaderText 2 2 5 6" xfId="19401"/>
    <cellStyle name="SAPBEXheaderText 2 2 6" xfId="28177"/>
    <cellStyle name="SAPBEXheaderText 2 3" xfId="1028"/>
    <cellStyle name="SAPBEXheaderText 2 3 2" xfId="1665"/>
    <cellStyle name="SAPBEXheaderText 2 3 2 2" xfId="1430"/>
    <cellStyle name="SAPBEXheaderText 2 3 2 2 2" xfId="3301"/>
    <cellStyle name="SAPBEXheaderText 2 3 2 2 2 2" xfId="10056"/>
    <cellStyle name="SAPBEXheaderText 2 3 2 2 2 2 2" xfId="16597"/>
    <cellStyle name="SAPBEXheaderText 2 3 2 2 2 2 2 2" xfId="26637"/>
    <cellStyle name="SAPBEXheaderText 2 3 2 2 2 2 3" xfId="23095"/>
    <cellStyle name="SAPBEXheaderText 2 3 2 2 2 3" xfId="11986"/>
    <cellStyle name="SAPBEXheaderText 2 3 2 2 2 3 2" xfId="18311"/>
    <cellStyle name="SAPBEXheaderText 2 3 2 2 2 3 2 2" xfId="27649"/>
    <cellStyle name="SAPBEXheaderText 2 3 2 2 2 3 3" xfId="24067"/>
    <cellStyle name="SAPBEXheaderText 2 3 2 2 2 4" xfId="7877"/>
    <cellStyle name="SAPBEXheaderText 2 3 2 2 2 4 2" xfId="21881"/>
    <cellStyle name="SAPBEXheaderText 2 3 2 2 2 5" xfId="15035"/>
    <cellStyle name="SAPBEXheaderText 2 3 2 2 2 5 2" xfId="25569"/>
    <cellStyle name="SAPBEXheaderText 2 3 2 2 2 6" xfId="19773"/>
    <cellStyle name="SAPBEXheaderText 2 3 2 2 3" xfId="3774"/>
    <cellStyle name="SAPBEXheaderText 2 3 2 2 3 2" xfId="10529"/>
    <cellStyle name="SAPBEXheaderText 2 3 2 2 3 2 2" xfId="16920"/>
    <cellStyle name="SAPBEXheaderText 2 3 2 2 3 2 2 2" xfId="26909"/>
    <cellStyle name="SAPBEXheaderText 2 3 2 2 3 2 3" xfId="23361"/>
    <cellStyle name="SAPBEXheaderText 2 3 2 2 3 3" xfId="12459"/>
    <cellStyle name="SAPBEXheaderText 2 3 2 2 3 3 2" xfId="18782"/>
    <cellStyle name="SAPBEXheaderText 2 3 2 2 3 3 2 2" xfId="27919"/>
    <cellStyle name="SAPBEXheaderText 2 3 2 2 3 3 3" xfId="24331"/>
    <cellStyle name="SAPBEXheaderText 2 3 2 2 3 4" xfId="8323"/>
    <cellStyle name="SAPBEXheaderText 2 3 2 2 3 4 2" xfId="22317"/>
    <cellStyle name="SAPBEXheaderText 2 3 2 2 3 5" xfId="15506"/>
    <cellStyle name="SAPBEXheaderText 2 3 2 2 3 5 2" xfId="25839"/>
    <cellStyle name="SAPBEXheaderText 2 3 2 2 3 6" xfId="20037"/>
    <cellStyle name="SAPBEXheaderText 2 3 2 2 4" xfId="6208"/>
    <cellStyle name="SAPBEXheaderText 2 3 2 2 4 2" xfId="13443"/>
    <cellStyle name="SAPBEXheaderText 2 3 2 2 4 2 2" xfId="24850"/>
    <cellStyle name="SAPBEXheaderText 2 3 2 2 4 3" xfId="21100"/>
    <cellStyle name="SAPBEXheaderText 2 3 2 2 5" xfId="8481"/>
    <cellStyle name="SAPBEXheaderText 2 3 2 2 5 2" xfId="15676"/>
    <cellStyle name="SAPBEXheaderText 2 3 2 2 5 2 2" xfId="25928"/>
    <cellStyle name="SAPBEXheaderText 2 3 2 2 5 3" xfId="22421"/>
    <cellStyle name="SAPBEXheaderText 2 3 2 2 6" xfId="5539"/>
    <cellStyle name="SAPBEXheaderText 2 3 2 2 6 2" xfId="12902"/>
    <cellStyle name="SAPBEXheaderText 2 3 2 2 6 2 2" xfId="24615"/>
    <cellStyle name="SAPBEXheaderText 2 3 2 2 6 3" xfId="20866"/>
    <cellStyle name="SAPBEXheaderText 2 3 2 2 7" xfId="12635"/>
    <cellStyle name="SAPBEXheaderText 2 3 2 2 7 2" xfId="24426"/>
    <cellStyle name="SAPBEXheaderText 2 3 2 2 8" xfId="19109"/>
    <cellStyle name="SAPBEXheaderText 2 3 2 3" xfId="3038"/>
    <cellStyle name="SAPBEXheaderText 2 3 2 3 2" xfId="9804"/>
    <cellStyle name="SAPBEXheaderText 2 3 2 3 2 2" xfId="16421"/>
    <cellStyle name="SAPBEXheaderText 2 3 2 3 2 2 2" xfId="26500"/>
    <cellStyle name="SAPBEXheaderText 2 3 2 3 2 3" xfId="22958"/>
    <cellStyle name="SAPBEXheaderText 2 3 2 3 3" xfId="11741"/>
    <cellStyle name="SAPBEXheaderText 2 3 2 3 3 2" xfId="18066"/>
    <cellStyle name="SAPBEXheaderText 2 3 2 3 3 2 2" xfId="27514"/>
    <cellStyle name="SAPBEXheaderText 2 3 2 3 3 3" xfId="23932"/>
    <cellStyle name="SAPBEXheaderText 2 3 2 3 4" xfId="7625"/>
    <cellStyle name="SAPBEXheaderText 2 3 2 3 4 2" xfId="21707"/>
    <cellStyle name="SAPBEXheaderText 2 3 2 3 5" xfId="14789"/>
    <cellStyle name="SAPBEXheaderText 2 3 2 3 5 2" xfId="25434"/>
    <cellStyle name="SAPBEXheaderText 2 3 2 3 6" xfId="19638"/>
    <cellStyle name="SAPBEXheaderText 2 3 2 4" xfId="3543"/>
    <cellStyle name="SAPBEXheaderText 2 3 2 4 2" xfId="10298"/>
    <cellStyle name="SAPBEXheaderText 2 3 2 4 2 2" xfId="16764"/>
    <cellStyle name="SAPBEXheaderText 2 3 2 4 2 2 2" xfId="26774"/>
    <cellStyle name="SAPBEXheaderText 2 3 2 4 2 3" xfId="23226"/>
    <cellStyle name="SAPBEXheaderText 2 3 2 4 3" xfId="12228"/>
    <cellStyle name="SAPBEXheaderText 2 3 2 4 3 2" xfId="18551"/>
    <cellStyle name="SAPBEXheaderText 2 3 2 4 3 2 2" xfId="27784"/>
    <cellStyle name="SAPBEXheaderText 2 3 2 4 3 3" xfId="24196"/>
    <cellStyle name="SAPBEXheaderText 2 3 2 4 4" xfId="8119"/>
    <cellStyle name="SAPBEXheaderText 2 3 2 4 4 2" xfId="22116"/>
    <cellStyle name="SAPBEXheaderText 2 3 2 4 5" xfId="15275"/>
    <cellStyle name="SAPBEXheaderText 2 3 2 4 5 2" xfId="25704"/>
    <cellStyle name="SAPBEXheaderText 2 3 2 4 6" xfId="19902"/>
    <cellStyle name="SAPBEXheaderText 2 3 2 5" xfId="3963"/>
    <cellStyle name="SAPBEXheaderText 2 3 2 5 2" xfId="20124"/>
    <cellStyle name="SAPBEXheaderText 2 3 2 6" xfId="19193"/>
    <cellStyle name="SAPBEXheaderText 2 3 2 7" xfId="28302"/>
    <cellStyle name="SAPBEXheaderText 2 3 3" xfId="2064"/>
    <cellStyle name="SAPBEXheaderText 2 3 3 2" xfId="5150"/>
    <cellStyle name="SAPBEXheaderText 2 3 3 2 2" xfId="12725"/>
    <cellStyle name="SAPBEXheaderText 2 3 3 2 2 2" xfId="24497"/>
    <cellStyle name="SAPBEXheaderText 2 3 3 2 3" xfId="20682"/>
    <cellStyle name="SAPBEXheaderText 2 3 3 3" xfId="6664"/>
    <cellStyle name="SAPBEXheaderText 2 3 3 3 2" xfId="13840"/>
    <cellStyle name="SAPBEXheaderText 2 3 3 3 2 2" xfId="24947"/>
    <cellStyle name="SAPBEXheaderText 2 3 3 3 3" xfId="21193"/>
    <cellStyle name="SAPBEXheaderText 2 3 3 4" xfId="8847"/>
    <cellStyle name="SAPBEXheaderText 2 3 3 4 2" xfId="15793"/>
    <cellStyle name="SAPBEXheaderText 2 3 3 4 2 2" xfId="26007"/>
    <cellStyle name="SAPBEXheaderText 2 3 3 4 3" xfId="22495"/>
    <cellStyle name="SAPBEXheaderText 2 3 3 5" xfId="10956"/>
    <cellStyle name="SAPBEXheaderText 2 3 3 5 2" xfId="17286"/>
    <cellStyle name="SAPBEXheaderText 2 3 3 5 2 2" xfId="27030"/>
    <cellStyle name="SAPBEXheaderText 2 3 3 5 3" xfId="23478"/>
    <cellStyle name="SAPBEXheaderText 2 3 3 6" xfId="4366"/>
    <cellStyle name="SAPBEXheaderText 2 3 3 6 2" xfId="20410"/>
    <cellStyle name="SAPBEXheaderText 2 3 3 7" xfId="4592"/>
    <cellStyle name="SAPBEXheaderText 2 3 3 7 2" xfId="20583"/>
    <cellStyle name="SAPBEXheaderText 2 3 4" xfId="2827"/>
    <cellStyle name="SAPBEXheaderText 2 3 4 2" xfId="9594"/>
    <cellStyle name="SAPBEXheaderText 2 3 4 2 2" xfId="16243"/>
    <cellStyle name="SAPBEXheaderText 2 3 4 2 2 2" xfId="26357"/>
    <cellStyle name="SAPBEXheaderText 2 3 4 2 3" xfId="22825"/>
    <cellStyle name="SAPBEXheaderText 2 3 4 3" xfId="11547"/>
    <cellStyle name="SAPBEXheaderText 2 3 4 3 2" xfId="17874"/>
    <cellStyle name="SAPBEXheaderText 2 3 4 3 2 2" xfId="27373"/>
    <cellStyle name="SAPBEXheaderText 2 3 4 3 3" xfId="23801"/>
    <cellStyle name="SAPBEXheaderText 2 3 4 4" xfId="7414"/>
    <cellStyle name="SAPBEXheaderText 2 3 4 4 2" xfId="21552"/>
    <cellStyle name="SAPBEXheaderText 2 3 4 5" xfId="14581"/>
    <cellStyle name="SAPBEXheaderText 2 3 4 5 2" xfId="25293"/>
    <cellStyle name="SAPBEXheaderText 2 3 4 6" xfId="19507"/>
    <cellStyle name="SAPBEXheaderText 2 3 5" xfId="2877"/>
    <cellStyle name="SAPBEXheaderText 2 3 5 2" xfId="9644"/>
    <cellStyle name="SAPBEXheaderText 2 3 5 2 2" xfId="16291"/>
    <cellStyle name="SAPBEXheaderText 2 3 5 2 2 2" xfId="26403"/>
    <cellStyle name="SAPBEXheaderText 2 3 5 2 3" xfId="22869"/>
    <cellStyle name="SAPBEXheaderText 2 3 5 3" xfId="11595"/>
    <cellStyle name="SAPBEXheaderText 2 3 5 3 2" xfId="17922"/>
    <cellStyle name="SAPBEXheaderText 2 3 5 3 2 2" xfId="27419"/>
    <cellStyle name="SAPBEXheaderText 2 3 5 3 3" xfId="23845"/>
    <cellStyle name="SAPBEXheaderText 2 3 5 4" xfId="7464"/>
    <cellStyle name="SAPBEXheaderText 2 3 5 4 2" xfId="21598"/>
    <cellStyle name="SAPBEXheaderText 2 3 5 5" xfId="14631"/>
    <cellStyle name="SAPBEXheaderText 2 3 5 5 2" xfId="25339"/>
    <cellStyle name="SAPBEXheaderText 2 3 5 6" xfId="19551"/>
    <cellStyle name="SAPBEXheaderText 2 3 6" xfId="28167"/>
    <cellStyle name="SAPBEXheaderText 2 4" xfId="1059"/>
    <cellStyle name="SAPBEXheaderText 2 4 2" xfId="1676"/>
    <cellStyle name="SAPBEXheaderText 2 4 2 2" xfId="890"/>
    <cellStyle name="SAPBEXheaderText 2 4 2 2 2" xfId="3311"/>
    <cellStyle name="SAPBEXheaderText 2 4 2 2 2 2" xfId="10066"/>
    <cellStyle name="SAPBEXheaderText 2 4 2 2 2 2 2" xfId="16605"/>
    <cellStyle name="SAPBEXheaderText 2 4 2 2 2 2 2 2" xfId="26645"/>
    <cellStyle name="SAPBEXheaderText 2 4 2 2 2 2 3" xfId="23103"/>
    <cellStyle name="SAPBEXheaderText 2 4 2 2 2 3" xfId="11996"/>
    <cellStyle name="SAPBEXheaderText 2 4 2 2 2 3 2" xfId="18321"/>
    <cellStyle name="SAPBEXheaderText 2 4 2 2 2 3 2 2" xfId="27657"/>
    <cellStyle name="SAPBEXheaderText 2 4 2 2 2 3 3" xfId="24075"/>
    <cellStyle name="SAPBEXheaderText 2 4 2 2 2 4" xfId="7887"/>
    <cellStyle name="SAPBEXheaderText 2 4 2 2 2 4 2" xfId="21891"/>
    <cellStyle name="SAPBEXheaderText 2 4 2 2 2 5" xfId="15045"/>
    <cellStyle name="SAPBEXheaderText 2 4 2 2 2 5 2" xfId="25577"/>
    <cellStyle name="SAPBEXheaderText 2 4 2 2 2 6" xfId="19781"/>
    <cellStyle name="SAPBEXheaderText 2 4 2 2 3" xfId="3784"/>
    <cellStyle name="SAPBEXheaderText 2 4 2 2 3 2" xfId="10539"/>
    <cellStyle name="SAPBEXheaderText 2 4 2 2 3 2 2" xfId="16928"/>
    <cellStyle name="SAPBEXheaderText 2 4 2 2 3 2 2 2" xfId="26917"/>
    <cellStyle name="SAPBEXheaderText 2 4 2 2 3 2 3" xfId="23369"/>
    <cellStyle name="SAPBEXheaderText 2 4 2 2 3 3" xfId="12469"/>
    <cellStyle name="SAPBEXheaderText 2 4 2 2 3 3 2" xfId="18792"/>
    <cellStyle name="SAPBEXheaderText 2 4 2 2 3 3 2 2" xfId="27927"/>
    <cellStyle name="SAPBEXheaderText 2 4 2 2 3 3 3" xfId="24339"/>
    <cellStyle name="SAPBEXheaderText 2 4 2 2 3 4" xfId="8333"/>
    <cellStyle name="SAPBEXheaderText 2 4 2 2 3 4 2" xfId="22327"/>
    <cellStyle name="SAPBEXheaderText 2 4 2 2 3 5" xfId="15516"/>
    <cellStyle name="SAPBEXheaderText 2 4 2 2 3 5 2" xfId="25847"/>
    <cellStyle name="SAPBEXheaderText 2 4 2 2 3 6" xfId="20045"/>
    <cellStyle name="SAPBEXheaderText 2 4 2 2 4" xfId="5935"/>
    <cellStyle name="SAPBEXheaderText 2 4 2 2 4 2" xfId="13196"/>
    <cellStyle name="SAPBEXheaderText 2 4 2 2 4 2 2" xfId="24761"/>
    <cellStyle name="SAPBEXheaderText 2 4 2 2 4 3" xfId="21012"/>
    <cellStyle name="SAPBEXheaderText 2 4 2 2 5" xfId="5850"/>
    <cellStyle name="SAPBEXheaderText 2 4 2 2 5 2" xfId="13115"/>
    <cellStyle name="SAPBEXheaderText 2 4 2 2 5 2 2" xfId="24712"/>
    <cellStyle name="SAPBEXheaderText 2 4 2 2 5 3" xfId="20963"/>
    <cellStyle name="SAPBEXheaderText 2 4 2 2 6" xfId="5629"/>
    <cellStyle name="SAPBEXheaderText 2 4 2 2 6 2" xfId="12971"/>
    <cellStyle name="SAPBEXheaderText 2 4 2 2 6 2 2" xfId="24639"/>
    <cellStyle name="SAPBEXheaderText 2 4 2 2 6 3" xfId="20891"/>
    <cellStyle name="SAPBEXheaderText 2 4 2 2 7" xfId="4211"/>
    <cellStyle name="SAPBEXheaderText 2 4 2 2 7 2" xfId="20275"/>
    <cellStyle name="SAPBEXheaderText 2 4 2 2 8" xfId="19043"/>
    <cellStyle name="SAPBEXheaderText 2 4 2 3" xfId="3048"/>
    <cellStyle name="SAPBEXheaderText 2 4 2 3 2" xfId="9814"/>
    <cellStyle name="SAPBEXheaderText 2 4 2 3 2 2" xfId="16429"/>
    <cellStyle name="SAPBEXheaderText 2 4 2 3 2 2 2" xfId="26508"/>
    <cellStyle name="SAPBEXheaderText 2 4 2 3 2 3" xfId="22966"/>
    <cellStyle name="SAPBEXheaderText 2 4 2 3 3" xfId="11751"/>
    <cellStyle name="SAPBEXheaderText 2 4 2 3 3 2" xfId="18076"/>
    <cellStyle name="SAPBEXheaderText 2 4 2 3 3 2 2" xfId="27522"/>
    <cellStyle name="SAPBEXheaderText 2 4 2 3 3 3" xfId="23940"/>
    <cellStyle name="SAPBEXheaderText 2 4 2 3 4" xfId="7635"/>
    <cellStyle name="SAPBEXheaderText 2 4 2 3 4 2" xfId="21715"/>
    <cellStyle name="SAPBEXheaderText 2 4 2 3 5" xfId="14799"/>
    <cellStyle name="SAPBEXheaderText 2 4 2 3 5 2" xfId="25442"/>
    <cellStyle name="SAPBEXheaderText 2 4 2 3 6" xfId="19646"/>
    <cellStyle name="SAPBEXheaderText 2 4 2 4" xfId="3553"/>
    <cellStyle name="SAPBEXheaderText 2 4 2 4 2" xfId="10308"/>
    <cellStyle name="SAPBEXheaderText 2 4 2 4 2 2" xfId="16772"/>
    <cellStyle name="SAPBEXheaderText 2 4 2 4 2 2 2" xfId="26782"/>
    <cellStyle name="SAPBEXheaderText 2 4 2 4 2 3" xfId="23234"/>
    <cellStyle name="SAPBEXheaderText 2 4 2 4 3" xfId="12238"/>
    <cellStyle name="SAPBEXheaderText 2 4 2 4 3 2" xfId="18561"/>
    <cellStyle name="SAPBEXheaderText 2 4 2 4 3 2 2" xfId="27792"/>
    <cellStyle name="SAPBEXheaderText 2 4 2 4 3 3" xfId="24204"/>
    <cellStyle name="SAPBEXheaderText 2 4 2 4 4" xfId="8129"/>
    <cellStyle name="SAPBEXheaderText 2 4 2 4 4 2" xfId="22126"/>
    <cellStyle name="SAPBEXheaderText 2 4 2 4 5" xfId="15285"/>
    <cellStyle name="SAPBEXheaderText 2 4 2 4 5 2" xfId="25712"/>
    <cellStyle name="SAPBEXheaderText 2 4 2 4 6" xfId="19910"/>
    <cellStyle name="SAPBEXheaderText 2 4 2 5" xfId="3953"/>
    <cellStyle name="SAPBEXheaderText 2 4 2 5 2" xfId="20116"/>
    <cellStyle name="SAPBEXheaderText 2 4 2 6" xfId="19201"/>
    <cellStyle name="SAPBEXheaderText 2 4 2 7" xfId="28310"/>
    <cellStyle name="SAPBEXheaderText 2 4 3" xfId="2202"/>
    <cellStyle name="SAPBEXheaderText 2 4 3 2" xfId="5259"/>
    <cellStyle name="SAPBEXheaderText 2 4 3 2 2" xfId="12811"/>
    <cellStyle name="SAPBEXheaderText 2 4 3 2 2 2" xfId="24562"/>
    <cellStyle name="SAPBEXheaderText 2 4 3 2 3" xfId="20767"/>
    <cellStyle name="SAPBEXheaderText 2 4 3 3" xfId="6802"/>
    <cellStyle name="SAPBEXheaderText 2 4 3 3 2" xfId="13976"/>
    <cellStyle name="SAPBEXheaderText 2 4 3 3 2 2" xfId="25011"/>
    <cellStyle name="SAPBEXheaderText 2 4 3 3 3" xfId="21254"/>
    <cellStyle name="SAPBEXheaderText 2 4 3 4" xfId="8985"/>
    <cellStyle name="SAPBEXheaderText 2 4 3 4 2" xfId="15880"/>
    <cellStyle name="SAPBEXheaderText 2 4 3 4 2 2" xfId="26073"/>
    <cellStyle name="SAPBEXheaderText 2 4 3 4 3" xfId="22558"/>
    <cellStyle name="SAPBEXheaderText 2 4 3 5" xfId="11049"/>
    <cellStyle name="SAPBEXheaderText 2 4 3 5 2" xfId="17378"/>
    <cellStyle name="SAPBEXheaderText 2 4 3 5 2 2" xfId="27093"/>
    <cellStyle name="SAPBEXheaderText 2 4 3 5 3" xfId="23538"/>
    <cellStyle name="SAPBEXheaderText 2 4 3 6" xfId="4376"/>
    <cellStyle name="SAPBEXheaderText 2 4 3 6 2" xfId="20420"/>
    <cellStyle name="SAPBEXheaderText 2 4 3 7" xfId="5438"/>
    <cellStyle name="SAPBEXheaderText 2 4 3 7 2" xfId="20836"/>
    <cellStyle name="SAPBEXheaderText 2 4 4" xfId="2834"/>
    <cellStyle name="SAPBEXheaderText 2 4 4 2" xfId="9601"/>
    <cellStyle name="SAPBEXheaderText 2 4 4 2 2" xfId="16249"/>
    <cellStyle name="SAPBEXheaderText 2 4 4 2 2 2" xfId="26363"/>
    <cellStyle name="SAPBEXheaderText 2 4 4 2 3" xfId="22831"/>
    <cellStyle name="SAPBEXheaderText 2 4 4 3" xfId="11553"/>
    <cellStyle name="SAPBEXheaderText 2 4 4 3 2" xfId="17880"/>
    <cellStyle name="SAPBEXheaderText 2 4 4 3 2 2" xfId="27379"/>
    <cellStyle name="SAPBEXheaderText 2 4 4 3 3" xfId="23807"/>
    <cellStyle name="SAPBEXheaderText 2 4 4 4" xfId="7421"/>
    <cellStyle name="SAPBEXheaderText 2 4 4 4 2" xfId="21558"/>
    <cellStyle name="SAPBEXheaderText 2 4 4 5" xfId="14588"/>
    <cellStyle name="SAPBEXheaderText 2 4 4 5 2" xfId="25299"/>
    <cellStyle name="SAPBEXheaderText 2 4 4 6" xfId="19513"/>
    <cellStyle name="SAPBEXheaderText 2 4 5" xfId="2690"/>
    <cellStyle name="SAPBEXheaderText 2 4 5 2" xfId="9471"/>
    <cellStyle name="SAPBEXheaderText 2 4 5 2 2" xfId="16122"/>
    <cellStyle name="SAPBEXheaderText 2 4 5 2 2 2" xfId="26260"/>
    <cellStyle name="SAPBEXheaderText 2 4 5 2 3" xfId="22736"/>
    <cellStyle name="SAPBEXheaderText 2 4 5 3" xfId="11431"/>
    <cellStyle name="SAPBEXheaderText 2 4 5 3 2" xfId="17759"/>
    <cellStyle name="SAPBEXheaderText 2 4 5 3 2 2" xfId="27279"/>
    <cellStyle name="SAPBEXheaderText 2 4 5 3 3" xfId="23715"/>
    <cellStyle name="SAPBEXheaderText 2 4 5 4" xfId="7290"/>
    <cellStyle name="SAPBEXheaderText 2 4 5 4 2" xfId="21449"/>
    <cellStyle name="SAPBEXheaderText 2 4 5 5" xfId="14463"/>
    <cellStyle name="SAPBEXheaderText 2 4 5 5 2" xfId="25198"/>
    <cellStyle name="SAPBEXheaderText 2 4 5 6" xfId="19420"/>
    <cellStyle name="SAPBEXheaderText 2 4 6" xfId="28174"/>
    <cellStyle name="SAPBEXheaderText 2 5" xfId="1537"/>
    <cellStyle name="SAPBEXheaderText 2 5 2" xfId="1448"/>
    <cellStyle name="SAPBEXheaderText 2 5 2 2" xfId="3223"/>
    <cellStyle name="SAPBEXheaderText 2 5 2 2 2" xfId="9978"/>
    <cellStyle name="SAPBEXheaderText 2 5 2 2 2 2" xfId="16531"/>
    <cellStyle name="SAPBEXheaderText 2 5 2 2 2 2 2" xfId="26586"/>
    <cellStyle name="SAPBEXheaderText 2 5 2 2 2 3" xfId="23044"/>
    <cellStyle name="SAPBEXheaderText 2 5 2 2 3" xfId="11908"/>
    <cellStyle name="SAPBEXheaderText 2 5 2 2 3 2" xfId="18233"/>
    <cellStyle name="SAPBEXheaderText 2 5 2 2 3 2 2" xfId="27598"/>
    <cellStyle name="SAPBEXheaderText 2 5 2 2 3 3" xfId="24016"/>
    <cellStyle name="SAPBEXheaderText 2 5 2 2 4" xfId="7799"/>
    <cellStyle name="SAPBEXheaderText 2 5 2 2 4 2" xfId="21803"/>
    <cellStyle name="SAPBEXheaderText 2 5 2 2 5" xfId="14957"/>
    <cellStyle name="SAPBEXheaderText 2 5 2 2 5 2" xfId="25518"/>
    <cellStyle name="SAPBEXheaderText 2 5 2 2 6" xfId="19722"/>
    <cellStyle name="SAPBEXheaderText 2 5 2 3" xfId="3696"/>
    <cellStyle name="SAPBEXheaderText 2 5 2 3 2" xfId="10451"/>
    <cellStyle name="SAPBEXheaderText 2 5 2 3 2 2" xfId="16854"/>
    <cellStyle name="SAPBEXheaderText 2 5 2 3 2 2 2" xfId="26858"/>
    <cellStyle name="SAPBEXheaderText 2 5 2 3 2 3" xfId="23310"/>
    <cellStyle name="SAPBEXheaderText 2 5 2 3 3" xfId="12381"/>
    <cellStyle name="SAPBEXheaderText 2 5 2 3 3 2" xfId="18704"/>
    <cellStyle name="SAPBEXheaderText 2 5 2 3 3 2 2" xfId="27868"/>
    <cellStyle name="SAPBEXheaderText 2 5 2 3 3 3" xfId="24280"/>
    <cellStyle name="SAPBEXheaderText 2 5 2 3 4" xfId="8268"/>
    <cellStyle name="SAPBEXheaderText 2 5 2 3 4 2" xfId="22264"/>
    <cellStyle name="SAPBEXheaderText 2 5 2 3 5" xfId="15428"/>
    <cellStyle name="SAPBEXheaderText 2 5 2 3 5 2" xfId="25788"/>
    <cellStyle name="SAPBEXheaderText 2 5 2 3 6" xfId="19986"/>
    <cellStyle name="SAPBEXheaderText 2 5 2 4" xfId="6224"/>
    <cellStyle name="SAPBEXheaderText 2 5 2 4 2" xfId="13458"/>
    <cellStyle name="SAPBEXheaderText 2 5 2 4 2 2" xfId="24861"/>
    <cellStyle name="SAPBEXheaderText 2 5 2 4 3" xfId="21111"/>
    <cellStyle name="SAPBEXheaderText 2 5 2 5" xfId="8496"/>
    <cellStyle name="SAPBEXheaderText 2 5 2 5 2" xfId="15688"/>
    <cellStyle name="SAPBEXheaderText 2 5 2 5 2 2" xfId="25938"/>
    <cellStyle name="SAPBEXheaderText 2 5 2 5 3" xfId="22431"/>
    <cellStyle name="SAPBEXheaderText 2 5 2 6" xfId="6069"/>
    <cellStyle name="SAPBEXheaderText 2 5 2 6 2" xfId="13311"/>
    <cellStyle name="SAPBEXheaderText 2 5 2 6 2 2" xfId="24806"/>
    <cellStyle name="SAPBEXheaderText 2 5 2 6 3" xfId="21057"/>
    <cellStyle name="SAPBEXheaderText 2 5 2 7" xfId="12645"/>
    <cellStyle name="SAPBEXheaderText 2 5 2 7 2" xfId="24435"/>
    <cellStyle name="SAPBEXheaderText 2 5 2 8" xfId="19118"/>
    <cellStyle name="SAPBEXheaderText 2 5 3" xfId="2977"/>
    <cellStyle name="SAPBEXheaderText 2 5 3 2" xfId="9743"/>
    <cellStyle name="SAPBEXheaderText 2 5 3 2 2" xfId="16372"/>
    <cellStyle name="SAPBEXheaderText 2 5 3 2 2 2" xfId="26464"/>
    <cellStyle name="SAPBEXheaderText 2 5 3 2 3" xfId="22923"/>
    <cellStyle name="SAPBEXheaderText 2 5 3 3" xfId="11680"/>
    <cellStyle name="SAPBEXheaderText 2 5 3 3 2" xfId="18006"/>
    <cellStyle name="SAPBEXheaderText 2 5 3 3 2 2" xfId="27479"/>
    <cellStyle name="SAPBEXheaderText 2 5 3 3 3" xfId="23898"/>
    <cellStyle name="SAPBEXheaderText 2 5 3 4" xfId="7564"/>
    <cellStyle name="SAPBEXheaderText 2 5 3 4 2" xfId="21665"/>
    <cellStyle name="SAPBEXheaderText 2 5 3 5" xfId="14729"/>
    <cellStyle name="SAPBEXheaderText 2 5 3 5 2" xfId="25399"/>
    <cellStyle name="SAPBEXheaderText 2 5 3 6" xfId="19604"/>
    <cellStyle name="SAPBEXheaderText 2 5 4" xfId="3492"/>
    <cellStyle name="SAPBEXheaderText 2 5 4 2" xfId="10247"/>
    <cellStyle name="SAPBEXheaderText 2 5 4 2 2" xfId="16725"/>
    <cellStyle name="SAPBEXheaderText 2 5 4 2 2 2" xfId="26741"/>
    <cellStyle name="SAPBEXheaderText 2 5 4 2 3" xfId="23193"/>
    <cellStyle name="SAPBEXheaderText 2 5 4 3" xfId="12177"/>
    <cellStyle name="SAPBEXheaderText 2 5 4 3 2" xfId="18500"/>
    <cellStyle name="SAPBEXheaderText 2 5 4 3 2 2" xfId="27751"/>
    <cellStyle name="SAPBEXheaderText 2 5 4 3 3" xfId="24163"/>
    <cellStyle name="SAPBEXheaderText 2 5 4 4" xfId="8068"/>
    <cellStyle name="SAPBEXheaderText 2 5 4 4 2" xfId="22065"/>
    <cellStyle name="SAPBEXheaderText 2 5 4 5" xfId="15224"/>
    <cellStyle name="SAPBEXheaderText 2 5 4 5 2" xfId="25671"/>
    <cellStyle name="SAPBEXheaderText 2 5 4 6" xfId="19869"/>
    <cellStyle name="SAPBEXheaderText 2 5 5" xfId="5362"/>
    <cellStyle name="SAPBEXheaderText 2 5 5 2" xfId="20823"/>
    <cellStyle name="SAPBEXheaderText 2 5 6" xfId="19141"/>
    <cellStyle name="SAPBEXheaderText 2 5 7" xfId="28236"/>
    <cellStyle name="SAPBEXheaderText 2 6" xfId="2319"/>
    <cellStyle name="SAPBEXheaderText 2 6 2" xfId="2795"/>
    <cellStyle name="SAPBEXheaderText 2 6 2 2" xfId="7382"/>
    <cellStyle name="SAPBEXheaderText 2 6 2 2 2" xfId="14549"/>
    <cellStyle name="SAPBEXheaderText 2 6 2 2 2 2" xfId="25270"/>
    <cellStyle name="SAPBEXheaderText 2 6 2 2 3" xfId="21529"/>
    <cellStyle name="SAPBEXheaderText 2 6 2 3" xfId="9562"/>
    <cellStyle name="SAPBEXheaderText 2 6 2 3 2" xfId="16211"/>
    <cellStyle name="SAPBEXheaderText 2 6 2 3 2 2" xfId="26334"/>
    <cellStyle name="SAPBEXheaderText 2 6 2 3 3" xfId="22805"/>
    <cellStyle name="SAPBEXheaderText 2 6 2 4" xfId="11515"/>
    <cellStyle name="SAPBEXheaderText 2 6 2 4 2" xfId="17842"/>
    <cellStyle name="SAPBEXheaderText 2 6 2 4 2 2" xfId="27350"/>
    <cellStyle name="SAPBEXheaderText 2 6 2 4 3" xfId="23781"/>
    <cellStyle name="SAPBEXheaderText 2 6 2 5" xfId="5353"/>
    <cellStyle name="SAPBEXheaderText 2 6 2 5 2" xfId="20816"/>
    <cellStyle name="SAPBEXheaderText 2 6 2 6" xfId="12860"/>
    <cellStyle name="SAPBEXheaderText 2 6 2 6 2" xfId="24597"/>
    <cellStyle name="SAPBEXheaderText 2 6 2 7" xfId="19487"/>
    <cellStyle name="SAPBEXheaderText 2 6 3" xfId="2897"/>
    <cellStyle name="SAPBEXheaderText 2 6 3 2" xfId="9664"/>
    <cellStyle name="SAPBEXheaderText 2 6 3 2 2" xfId="16310"/>
    <cellStyle name="SAPBEXheaderText 2 6 3 2 2 2" xfId="26418"/>
    <cellStyle name="SAPBEXheaderText 2 6 3 2 3" xfId="22883"/>
    <cellStyle name="SAPBEXheaderText 2 6 3 3" xfId="11614"/>
    <cellStyle name="SAPBEXheaderText 2 6 3 3 2" xfId="17941"/>
    <cellStyle name="SAPBEXheaderText 2 6 3 3 2 2" xfId="27434"/>
    <cellStyle name="SAPBEXheaderText 2 6 3 3 3" xfId="23859"/>
    <cellStyle name="SAPBEXheaderText 2 6 3 4" xfId="7484"/>
    <cellStyle name="SAPBEXheaderText 2 6 3 4 2" xfId="21615"/>
    <cellStyle name="SAPBEXheaderText 2 6 3 5" xfId="14651"/>
    <cellStyle name="SAPBEXheaderText 2 6 3 5 2" xfId="25354"/>
    <cellStyle name="SAPBEXheaderText 2 6 3 6" xfId="19565"/>
    <cellStyle name="SAPBEXheaderText 2 6 4" xfId="6919"/>
    <cellStyle name="SAPBEXheaderText 2 6 4 2" xfId="14093"/>
    <cellStyle name="SAPBEXheaderText 2 6 4 2 2" xfId="25046"/>
    <cellStyle name="SAPBEXheaderText 2 6 4 3" xfId="21288"/>
    <cellStyle name="SAPBEXheaderText 2 6 5" xfId="9102"/>
    <cellStyle name="SAPBEXheaderText 2 6 5 2" xfId="15929"/>
    <cellStyle name="SAPBEXheaderText 2 6 5 2 2" xfId="26108"/>
    <cellStyle name="SAPBEXheaderText 2 6 5 3" xfId="22592"/>
    <cellStyle name="SAPBEXheaderText 2 6 6" xfId="11123"/>
    <cellStyle name="SAPBEXheaderText 2 6 6 2" xfId="17452"/>
    <cellStyle name="SAPBEXheaderText 2 6 6 2 2" xfId="27128"/>
    <cellStyle name="SAPBEXheaderText 2 6 6 3" xfId="23572"/>
    <cellStyle name="SAPBEXheaderText 2 6 7" xfId="4305"/>
    <cellStyle name="SAPBEXheaderText 2 6 7 2" xfId="20349"/>
    <cellStyle name="SAPBEXheaderText 2 6 8" xfId="4263"/>
    <cellStyle name="SAPBEXheaderText 2 6 8 2" xfId="20313"/>
    <cellStyle name="SAPBEXheaderText 2 7" xfId="2584"/>
    <cellStyle name="SAPBEXheaderText 2 7 2" xfId="9365"/>
    <cellStyle name="SAPBEXheaderText 2 7 2 2" xfId="16016"/>
    <cellStyle name="SAPBEXheaderText 2 7 2 2 2" xfId="26168"/>
    <cellStyle name="SAPBEXheaderText 2 7 2 3" xfId="22649"/>
    <cellStyle name="SAPBEXheaderText 2 7 3" xfId="11325"/>
    <cellStyle name="SAPBEXheaderText 2 7 3 2" xfId="17653"/>
    <cellStyle name="SAPBEXheaderText 2 7 3 2 2" xfId="27187"/>
    <cellStyle name="SAPBEXheaderText 2 7 3 3" xfId="23628"/>
    <cellStyle name="SAPBEXheaderText 2 7 4" xfId="7184"/>
    <cellStyle name="SAPBEXheaderText 2 7 4 2" xfId="21348"/>
    <cellStyle name="SAPBEXheaderText 2 7 5" xfId="14357"/>
    <cellStyle name="SAPBEXheaderText 2 7 5 2" xfId="25106"/>
    <cellStyle name="SAPBEXheaderText 2 7 6" xfId="19333"/>
    <cellStyle name="SAPBEXheaderText 2 8" xfId="28052"/>
    <cellStyle name="SAPBEXheaderText 3" xfId="799"/>
    <cellStyle name="SAPBEXheaderText 3 2" xfId="1839"/>
    <cellStyle name="SAPBEXheaderText 3 2 2" xfId="1405"/>
    <cellStyle name="SAPBEXheaderText 3 2 2 2" xfId="3415"/>
    <cellStyle name="SAPBEXheaderText 3 2 2 2 2" xfId="10170"/>
    <cellStyle name="SAPBEXheaderText 3 2 2 2 2 2" xfId="16678"/>
    <cellStyle name="SAPBEXheaderText 3 2 2 2 2 2 2" xfId="26700"/>
    <cellStyle name="SAPBEXheaderText 3 2 2 2 2 3" xfId="23158"/>
    <cellStyle name="SAPBEXheaderText 3 2 2 2 3" xfId="12100"/>
    <cellStyle name="SAPBEXheaderText 3 2 2 2 3 2" xfId="18424"/>
    <cellStyle name="SAPBEXheaderText 3 2 2 2 3 2 2" xfId="27711"/>
    <cellStyle name="SAPBEXheaderText 3 2 2 2 3 3" xfId="24129"/>
    <cellStyle name="SAPBEXheaderText 3 2 2 2 4" xfId="7991"/>
    <cellStyle name="SAPBEXheaderText 3 2 2 2 4 2" xfId="21994"/>
    <cellStyle name="SAPBEXheaderText 3 2 2 2 5" xfId="15148"/>
    <cellStyle name="SAPBEXheaderText 3 2 2 2 5 2" xfId="25631"/>
    <cellStyle name="SAPBEXheaderText 3 2 2 2 6" xfId="19835"/>
    <cellStyle name="SAPBEXheaderText 3 2 2 3" xfId="3888"/>
    <cellStyle name="SAPBEXheaderText 3 2 2 3 2" xfId="10643"/>
    <cellStyle name="SAPBEXheaderText 3 2 2 3 2 2" xfId="17001"/>
    <cellStyle name="SAPBEXheaderText 3 2 2 3 2 2 2" xfId="26972"/>
    <cellStyle name="SAPBEXheaderText 3 2 2 3 2 3" xfId="23424"/>
    <cellStyle name="SAPBEXheaderText 3 2 2 3 3" xfId="12573"/>
    <cellStyle name="SAPBEXheaderText 3 2 2 3 3 2" xfId="18895"/>
    <cellStyle name="SAPBEXheaderText 3 2 2 3 3 2 2" xfId="27981"/>
    <cellStyle name="SAPBEXheaderText 3 2 2 3 3 3" xfId="24393"/>
    <cellStyle name="SAPBEXheaderText 3 2 2 3 4" xfId="8402"/>
    <cellStyle name="SAPBEXheaderText 3 2 2 3 4 2" xfId="22388"/>
    <cellStyle name="SAPBEXheaderText 3 2 2 3 5" xfId="15619"/>
    <cellStyle name="SAPBEXheaderText 3 2 2 3 5 2" xfId="25901"/>
    <cellStyle name="SAPBEXheaderText 3 2 2 3 6" xfId="20099"/>
    <cellStyle name="SAPBEXheaderText 3 2 2 4" xfId="6188"/>
    <cellStyle name="SAPBEXheaderText 3 2 2 4 2" xfId="13424"/>
    <cellStyle name="SAPBEXheaderText 3 2 2 4 2 2" xfId="24843"/>
    <cellStyle name="SAPBEXheaderText 3 2 2 4 3" xfId="21093"/>
    <cellStyle name="SAPBEXheaderText 3 2 2 5" xfId="8457"/>
    <cellStyle name="SAPBEXheaderText 3 2 2 5 2" xfId="15663"/>
    <cellStyle name="SAPBEXheaderText 3 2 2 5 2 2" xfId="25917"/>
    <cellStyle name="SAPBEXheaderText 3 2 2 5 3" xfId="22410"/>
    <cellStyle name="SAPBEXheaderText 3 2 2 6" xfId="5875"/>
    <cellStyle name="SAPBEXheaderText 3 2 2 6 2" xfId="13137"/>
    <cellStyle name="SAPBEXheaderText 3 2 2 6 2 2" xfId="24725"/>
    <cellStyle name="SAPBEXheaderText 3 2 2 6 3" xfId="20976"/>
    <cellStyle name="SAPBEXheaderText 3 2 2 7" xfId="12627"/>
    <cellStyle name="SAPBEXheaderText 3 2 2 7 2" xfId="24419"/>
    <cellStyle name="SAPBEXheaderText 3 2 2 8" xfId="19102"/>
    <cellStyle name="SAPBEXheaderText 3 2 3" xfId="3168"/>
    <cellStyle name="SAPBEXheaderText 3 2 3 2" xfId="9923"/>
    <cellStyle name="SAPBEXheaderText 3 2 3 2 2" xfId="16507"/>
    <cellStyle name="SAPBEXheaderText 3 2 3 2 2 2" xfId="26564"/>
    <cellStyle name="SAPBEXheaderText 3 2 3 2 3" xfId="23022"/>
    <cellStyle name="SAPBEXheaderText 3 2 3 3" xfId="11854"/>
    <cellStyle name="SAPBEXheaderText 3 2 3 3 2" xfId="18179"/>
    <cellStyle name="SAPBEXheaderText 3 2 3 3 2 2" xfId="27576"/>
    <cellStyle name="SAPBEXheaderText 3 2 3 3 3" xfId="23994"/>
    <cellStyle name="SAPBEXheaderText 3 2 3 4" xfId="7744"/>
    <cellStyle name="SAPBEXheaderText 3 2 3 4 2" xfId="21776"/>
    <cellStyle name="SAPBEXheaderText 3 2 3 5" xfId="14902"/>
    <cellStyle name="SAPBEXheaderText 3 2 3 5 2" xfId="25496"/>
    <cellStyle name="SAPBEXheaderText 3 2 3 6" xfId="19700"/>
    <cellStyle name="SAPBEXheaderText 3 2 4" xfId="3642"/>
    <cellStyle name="SAPBEXheaderText 3 2 4 2" xfId="10397"/>
    <cellStyle name="SAPBEXheaderText 3 2 4 2 2" xfId="16830"/>
    <cellStyle name="SAPBEXheaderText 3 2 4 2 2 2" xfId="26836"/>
    <cellStyle name="SAPBEXheaderText 3 2 4 2 3" xfId="23288"/>
    <cellStyle name="SAPBEXheaderText 3 2 4 3" xfId="12327"/>
    <cellStyle name="SAPBEXheaderText 3 2 4 3 2" xfId="18650"/>
    <cellStyle name="SAPBEXheaderText 3 2 4 3 2 2" xfId="27846"/>
    <cellStyle name="SAPBEXheaderText 3 2 4 3 3" xfId="24258"/>
    <cellStyle name="SAPBEXheaderText 3 2 4 4" xfId="8218"/>
    <cellStyle name="SAPBEXheaderText 3 2 4 4 2" xfId="22215"/>
    <cellStyle name="SAPBEXheaderText 3 2 4 5" xfId="15374"/>
    <cellStyle name="SAPBEXheaderText 3 2 4 5 2" xfId="25766"/>
    <cellStyle name="SAPBEXheaderText 3 2 4 6" xfId="19964"/>
    <cellStyle name="SAPBEXheaderText 3 2 5" xfId="4111"/>
    <cellStyle name="SAPBEXheaderText 3 2 5 2" xfId="20206"/>
    <cellStyle name="SAPBEXheaderText 3 2 6" xfId="19255"/>
    <cellStyle name="SAPBEXheaderText 3 2 7" xfId="28382"/>
    <cellStyle name="SAPBEXheaderText 3 3" xfId="2091"/>
    <cellStyle name="SAPBEXheaderText 3 3 2" xfId="2960"/>
    <cellStyle name="SAPBEXheaderText 3 3 2 2" xfId="7547"/>
    <cellStyle name="SAPBEXheaderText 3 3 2 2 2" xfId="14712"/>
    <cellStyle name="SAPBEXheaderText 3 3 2 2 2 2" xfId="25391"/>
    <cellStyle name="SAPBEXheaderText 3 3 2 2 3" xfId="21656"/>
    <cellStyle name="SAPBEXheaderText 3 3 2 3" xfId="9726"/>
    <cellStyle name="SAPBEXheaderText 3 3 2 3 2" xfId="16362"/>
    <cellStyle name="SAPBEXheaderText 3 3 2 3 2 2" xfId="26456"/>
    <cellStyle name="SAPBEXheaderText 3 3 2 3 3" xfId="22915"/>
    <cellStyle name="SAPBEXheaderText 3 3 2 4" xfId="11666"/>
    <cellStyle name="SAPBEXheaderText 3 3 2 4 2" xfId="17992"/>
    <cellStyle name="SAPBEXheaderText 3 3 2 4 2 2" xfId="27471"/>
    <cellStyle name="SAPBEXheaderText 3 3 2 4 3" xfId="23890"/>
    <cellStyle name="SAPBEXheaderText 3 3 2 5" xfId="5171"/>
    <cellStyle name="SAPBEXheaderText 3 3 2 5 2" xfId="20702"/>
    <cellStyle name="SAPBEXheaderText 3 3 2 6" xfId="12746"/>
    <cellStyle name="SAPBEXheaderText 3 3 2 6 2" xfId="24515"/>
    <cellStyle name="SAPBEXheaderText 3 3 2 7" xfId="19596"/>
    <cellStyle name="SAPBEXheaderText 3 3 3" xfId="3482"/>
    <cellStyle name="SAPBEXheaderText 3 3 3 2" xfId="10237"/>
    <cellStyle name="SAPBEXheaderText 3 3 3 2 2" xfId="16719"/>
    <cellStyle name="SAPBEXheaderText 3 3 3 2 2 2" xfId="26737"/>
    <cellStyle name="SAPBEXheaderText 3 3 3 2 3" xfId="23189"/>
    <cellStyle name="SAPBEXheaderText 3 3 3 3" xfId="12167"/>
    <cellStyle name="SAPBEXheaderText 3 3 3 3 2" xfId="18490"/>
    <cellStyle name="SAPBEXheaderText 3 3 3 3 2 2" xfId="27747"/>
    <cellStyle name="SAPBEXheaderText 3 3 3 3 3" xfId="24159"/>
    <cellStyle name="SAPBEXheaderText 3 3 3 4" xfId="8058"/>
    <cellStyle name="SAPBEXheaderText 3 3 3 4 2" xfId="22055"/>
    <cellStyle name="SAPBEXheaderText 3 3 3 5" xfId="15214"/>
    <cellStyle name="SAPBEXheaderText 3 3 3 5 2" xfId="25667"/>
    <cellStyle name="SAPBEXheaderText 3 3 3 6" xfId="19865"/>
    <cellStyle name="SAPBEXheaderText 3 3 4" xfId="6691"/>
    <cellStyle name="SAPBEXheaderText 3 3 4 2" xfId="13867"/>
    <cellStyle name="SAPBEXheaderText 3 3 4 2 2" xfId="24965"/>
    <cellStyle name="SAPBEXheaderText 3 3 4 3" xfId="21210"/>
    <cellStyle name="SAPBEXheaderText 3 3 5" xfId="8874"/>
    <cellStyle name="SAPBEXheaderText 3 3 5 2" xfId="15814"/>
    <cellStyle name="SAPBEXheaderText 3 3 5 2 2" xfId="26025"/>
    <cellStyle name="SAPBEXheaderText 3 3 5 3" xfId="22512"/>
    <cellStyle name="SAPBEXheaderText 3 3 6" xfId="10978"/>
    <cellStyle name="SAPBEXheaderText 3 3 6 2" xfId="17308"/>
    <cellStyle name="SAPBEXheaderText 3 3 6 2 2" xfId="27048"/>
    <cellStyle name="SAPBEXheaderText 3 3 6 3" xfId="23495"/>
    <cellStyle name="SAPBEXheaderText 3 3 7" xfId="4524"/>
    <cellStyle name="SAPBEXheaderText 3 3 7 2" xfId="20534"/>
    <cellStyle name="SAPBEXheaderText 3 3 8" xfId="4267"/>
    <cellStyle name="SAPBEXheaderText 3 3 8 2" xfId="20315"/>
    <cellStyle name="SAPBEXheaderText 3 4" xfId="2703"/>
    <cellStyle name="SAPBEXheaderText 3 4 2" xfId="9484"/>
    <cellStyle name="SAPBEXheaderText 3 4 2 2" xfId="16135"/>
    <cellStyle name="SAPBEXheaderText 3 4 2 2 2" xfId="26268"/>
    <cellStyle name="SAPBEXheaderText 3 4 2 3" xfId="22744"/>
    <cellStyle name="SAPBEXheaderText 3 4 3" xfId="11444"/>
    <cellStyle name="SAPBEXheaderText 3 4 3 2" xfId="17772"/>
    <cellStyle name="SAPBEXheaderText 3 4 3 2 2" xfId="27287"/>
    <cellStyle name="SAPBEXheaderText 3 4 3 3" xfId="23723"/>
    <cellStyle name="SAPBEXheaderText 3 4 4" xfId="7303"/>
    <cellStyle name="SAPBEXheaderText 3 4 4 2" xfId="21462"/>
    <cellStyle name="SAPBEXheaderText 3 4 5" xfId="14476"/>
    <cellStyle name="SAPBEXheaderText 3 4 5 2" xfId="25206"/>
    <cellStyle name="SAPBEXheaderText 3 4 6" xfId="19428"/>
    <cellStyle name="SAPBEXheaderText 3 5" xfId="28140"/>
    <cellStyle name="SAPBEXheaderText 4" xfId="798"/>
    <cellStyle name="SAPBEXheaderText 4 2" xfId="1838"/>
    <cellStyle name="SAPBEXheaderText 4 2 2" xfId="1394"/>
    <cellStyle name="SAPBEXheaderText 4 2 2 2" xfId="3414"/>
    <cellStyle name="SAPBEXheaderText 4 2 2 2 2" xfId="10169"/>
    <cellStyle name="SAPBEXheaderText 4 2 2 2 2 2" xfId="16677"/>
    <cellStyle name="SAPBEXheaderText 4 2 2 2 2 2 2" xfId="26699"/>
    <cellStyle name="SAPBEXheaderText 4 2 2 2 2 3" xfId="23157"/>
    <cellStyle name="SAPBEXheaderText 4 2 2 2 3" xfId="12099"/>
    <cellStyle name="SAPBEXheaderText 4 2 2 2 3 2" xfId="18423"/>
    <cellStyle name="SAPBEXheaderText 4 2 2 2 3 2 2" xfId="27710"/>
    <cellStyle name="SAPBEXheaderText 4 2 2 2 3 3" xfId="24128"/>
    <cellStyle name="SAPBEXheaderText 4 2 2 2 4" xfId="7990"/>
    <cellStyle name="SAPBEXheaderText 4 2 2 2 4 2" xfId="21993"/>
    <cellStyle name="SAPBEXheaderText 4 2 2 2 5" xfId="15147"/>
    <cellStyle name="SAPBEXheaderText 4 2 2 2 5 2" xfId="25630"/>
    <cellStyle name="SAPBEXheaderText 4 2 2 2 6" xfId="19834"/>
    <cellStyle name="SAPBEXheaderText 4 2 2 3" xfId="3887"/>
    <cellStyle name="SAPBEXheaderText 4 2 2 3 2" xfId="10642"/>
    <cellStyle name="SAPBEXheaderText 4 2 2 3 2 2" xfId="17000"/>
    <cellStyle name="SAPBEXheaderText 4 2 2 3 2 2 2" xfId="26971"/>
    <cellStyle name="SAPBEXheaderText 4 2 2 3 2 3" xfId="23423"/>
    <cellStyle name="SAPBEXheaderText 4 2 2 3 3" xfId="12572"/>
    <cellStyle name="SAPBEXheaderText 4 2 2 3 3 2" xfId="18894"/>
    <cellStyle name="SAPBEXheaderText 4 2 2 3 3 2 2" xfId="27980"/>
    <cellStyle name="SAPBEXheaderText 4 2 2 3 3 3" xfId="24392"/>
    <cellStyle name="SAPBEXheaderText 4 2 2 3 4" xfId="8401"/>
    <cellStyle name="SAPBEXheaderText 4 2 2 3 4 2" xfId="22387"/>
    <cellStyle name="SAPBEXheaderText 4 2 2 3 5" xfId="15618"/>
    <cellStyle name="SAPBEXheaderText 4 2 2 3 5 2" xfId="25900"/>
    <cellStyle name="SAPBEXheaderText 4 2 2 3 6" xfId="20098"/>
    <cellStyle name="SAPBEXheaderText 4 2 2 4" xfId="6177"/>
    <cellStyle name="SAPBEXheaderText 4 2 2 4 2" xfId="13413"/>
    <cellStyle name="SAPBEXheaderText 4 2 2 4 2 2" xfId="24837"/>
    <cellStyle name="SAPBEXheaderText 4 2 2 4 3" xfId="21087"/>
    <cellStyle name="SAPBEXheaderText 4 2 2 5" xfId="8446"/>
    <cellStyle name="SAPBEXheaderText 4 2 2 5 2" xfId="15657"/>
    <cellStyle name="SAPBEXheaderText 4 2 2 5 2 2" xfId="25911"/>
    <cellStyle name="SAPBEXheaderText 4 2 2 5 3" xfId="22404"/>
    <cellStyle name="SAPBEXheaderText 4 2 2 6" xfId="6028"/>
    <cellStyle name="SAPBEXheaderText 4 2 2 6 2" xfId="13282"/>
    <cellStyle name="SAPBEXheaderText 4 2 2 6 2 2" xfId="24795"/>
    <cellStyle name="SAPBEXheaderText 4 2 2 6 3" xfId="21046"/>
    <cellStyle name="SAPBEXheaderText 4 2 2 7" xfId="12621"/>
    <cellStyle name="SAPBEXheaderText 4 2 2 7 2" xfId="24413"/>
    <cellStyle name="SAPBEXheaderText 4 2 2 8" xfId="19096"/>
    <cellStyle name="SAPBEXheaderText 4 2 3" xfId="3167"/>
    <cellStyle name="SAPBEXheaderText 4 2 3 2" xfId="9922"/>
    <cellStyle name="SAPBEXheaderText 4 2 3 2 2" xfId="16506"/>
    <cellStyle name="SAPBEXheaderText 4 2 3 2 2 2" xfId="26563"/>
    <cellStyle name="SAPBEXheaderText 4 2 3 2 3" xfId="23021"/>
    <cellStyle name="SAPBEXheaderText 4 2 3 3" xfId="11853"/>
    <cellStyle name="SAPBEXheaderText 4 2 3 3 2" xfId="18178"/>
    <cellStyle name="SAPBEXheaderText 4 2 3 3 2 2" xfId="27575"/>
    <cellStyle name="SAPBEXheaderText 4 2 3 3 3" xfId="23993"/>
    <cellStyle name="SAPBEXheaderText 4 2 3 4" xfId="7743"/>
    <cellStyle name="SAPBEXheaderText 4 2 3 4 2" xfId="21775"/>
    <cellStyle name="SAPBEXheaderText 4 2 3 5" xfId="14901"/>
    <cellStyle name="SAPBEXheaderText 4 2 3 5 2" xfId="25495"/>
    <cellStyle name="SAPBEXheaderText 4 2 3 6" xfId="19699"/>
    <cellStyle name="SAPBEXheaderText 4 2 4" xfId="3641"/>
    <cellStyle name="SAPBEXheaderText 4 2 4 2" xfId="10396"/>
    <cellStyle name="SAPBEXheaderText 4 2 4 2 2" xfId="16829"/>
    <cellStyle name="SAPBEXheaderText 4 2 4 2 2 2" xfId="26835"/>
    <cellStyle name="SAPBEXheaderText 4 2 4 2 3" xfId="23287"/>
    <cellStyle name="SAPBEXheaderText 4 2 4 3" xfId="12326"/>
    <cellStyle name="SAPBEXheaderText 4 2 4 3 2" xfId="18649"/>
    <cellStyle name="SAPBEXheaderText 4 2 4 3 2 2" xfId="27845"/>
    <cellStyle name="SAPBEXheaderText 4 2 4 3 3" xfId="24257"/>
    <cellStyle name="SAPBEXheaderText 4 2 4 4" xfId="8217"/>
    <cellStyle name="SAPBEXheaderText 4 2 4 4 2" xfId="22214"/>
    <cellStyle name="SAPBEXheaderText 4 2 4 5" xfId="15373"/>
    <cellStyle name="SAPBEXheaderText 4 2 4 5 2" xfId="25765"/>
    <cellStyle name="SAPBEXheaderText 4 2 4 6" xfId="19963"/>
    <cellStyle name="SAPBEXheaderText 4 2 5" xfId="3930"/>
    <cellStyle name="SAPBEXheaderText 4 2 5 2" xfId="20103"/>
    <cellStyle name="SAPBEXheaderText 4 2 6" xfId="19254"/>
    <cellStyle name="SAPBEXheaderText 4 2 7" xfId="28381"/>
    <cellStyle name="SAPBEXheaderText 4 3" xfId="2104"/>
    <cellStyle name="SAPBEXheaderText 4 3 2" xfId="2959"/>
    <cellStyle name="SAPBEXheaderText 4 3 2 2" xfId="7546"/>
    <cellStyle name="SAPBEXheaderText 4 3 2 2 2" xfId="14711"/>
    <cellStyle name="SAPBEXheaderText 4 3 2 2 2 2" xfId="25390"/>
    <cellStyle name="SAPBEXheaderText 4 3 2 2 3" xfId="21655"/>
    <cellStyle name="SAPBEXheaderText 4 3 2 3" xfId="9725"/>
    <cellStyle name="SAPBEXheaderText 4 3 2 3 2" xfId="16361"/>
    <cellStyle name="SAPBEXheaderText 4 3 2 3 2 2" xfId="26455"/>
    <cellStyle name="SAPBEXheaderText 4 3 2 3 3" xfId="22914"/>
    <cellStyle name="SAPBEXheaderText 4 3 2 4" xfId="11665"/>
    <cellStyle name="SAPBEXheaderText 4 3 2 4 2" xfId="17991"/>
    <cellStyle name="SAPBEXheaderText 4 3 2 4 2 2" xfId="27470"/>
    <cellStyle name="SAPBEXheaderText 4 3 2 4 3" xfId="23889"/>
    <cellStyle name="SAPBEXheaderText 4 3 2 5" xfId="5184"/>
    <cellStyle name="SAPBEXheaderText 4 3 2 5 2" xfId="20711"/>
    <cellStyle name="SAPBEXheaderText 4 3 2 6" xfId="12756"/>
    <cellStyle name="SAPBEXheaderText 4 3 2 6 2" xfId="24522"/>
    <cellStyle name="SAPBEXheaderText 4 3 2 7" xfId="19595"/>
    <cellStyle name="SAPBEXheaderText 4 3 3" xfId="3481"/>
    <cellStyle name="SAPBEXheaderText 4 3 3 2" xfId="10236"/>
    <cellStyle name="SAPBEXheaderText 4 3 3 2 2" xfId="16718"/>
    <cellStyle name="SAPBEXheaderText 4 3 3 2 2 2" xfId="26736"/>
    <cellStyle name="SAPBEXheaderText 4 3 3 2 3" xfId="23188"/>
    <cellStyle name="SAPBEXheaderText 4 3 3 3" xfId="12166"/>
    <cellStyle name="SAPBEXheaderText 4 3 3 3 2" xfId="18489"/>
    <cellStyle name="SAPBEXheaderText 4 3 3 3 2 2" xfId="27746"/>
    <cellStyle name="SAPBEXheaderText 4 3 3 3 3" xfId="24158"/>
    <cellStyle name="SAPBEXheaderText 4 3 3 4" xfId="8057"/>
    <cellStyle name="SAPBEXheaderText 4 3 3 4 2" xfId="22054"/>
    <cellStyle name="SAPBEXheaderText 4 3 3 5" xfId="15213"/>
    <cellStyle name="SAPBEXheaderText 4 3 3 5 2" xfId="25666"/>
    <cellStyle name="SAPBEXheaderText 4 3 3 6" xfId="19864"/>
    <cellStyle name="SAPBEXheaderText 4 3 4" xfId="6704"/>
    <cellStyle name="SAPBEXheaderText 4 3 4 2" xfId="13880"/>
    <cellStyle name="SAPBEXheaderText 4 3 4 2 2" xfId="24972"/>
    <cellStyle name="SAPBEXheaderText 4 3 4 3" xfId="21217"/>
    <cellStyle name="SAPBEXheaderText 4 3 5" xfId="8887"/>
    <cellStyle name="SAPBEXheaderText 4 3 5 2" xfId="15824"/>
    <cellStyle name="SAPBEXheaderText 4 3 5 2 2" xfId="26032"/>
    <cellStyle name="SAPBEXheaderText 4 3 5 3" xfId="22519"/>
    <cellStyle name="SAPBEXheaderText 4 3 6" xfId="10988"/>
    <cellStyle name="SAPBEXheaderText 4 3 6 2" xfId="17318"/>
    <cellStyle name="SAPBEXheaderText 4 3 6 2 2" xfId="27055"/>
    <cellStyle name="SAPBEXheaderText 4 3 6 3" xfId="23502"/>
    <cellStyle name="SAPBEXheaderText 4 3 7" xfId="4523"/>
    <cellStyle name="SAPBEXheaderText 4 3 7 2" xfId="20533"/>
    <cellStyle name="SAPBEXheaderText 4 3 8" xfId="4279"/>
    <cellStyle name="SAPBEXheaderText 4 3 8 2" xfId="20323"/>
    <cellStyle name="SAPBEXheaderText 4 4" xfId="2702"/>
    <cellStyle name="SAPBEXheaderText 4 4 2" xfId="9483"/>
    <cellStyle name="SAPBEXheaderText 4 4 2 2" xfId="16134"/>
    <cellStyle name="SAPBEXheaderText 4 4 2 2 2" xfId="26267"/>
    <cellStyle name="SAPBEXheaderText 4 4 2 3" xfId="22743"/>
    <cellStyle name="SAPBEXheaderText 4 4 3" xfId="11443"/>
    <cellStyle name="SAPBEXheaderText 4 4 3 2" xfId="17771"/>
    <cellStyle name="SAPBEXheaderText 4 4 3 2 2" xfId="27286"/>
    <cellStyle name="SAPBEXheaderText 4 4 3 3" xfId="23722"/>
    <cellStyle name="SAPBEXheaderText 4 4 4" xfId="7302"/>
    <cellStyle name="SAPBEXheaderText 4 4 4 2" xfId="21461"/>
    <cellStyle name="SAPBEXheaderText 4 4 5" xfId="14475"/>
    <cellStyle name="SAPBEXheaderText 4 4 5 2" xfId="25205"/>
    <cellStyle name="SAPBEXheaderText 4 4 6" xfId="19427"/>
    <cellStyle name="SAPBEXheaderText 4 5" xfId="28139"/>
    <cellStyle name="SAPBEXheaderText 5" xfId="1536"/>
    <cellStyle name="SAPBEXheaderText 5 2" xfId="1412"/>
    <cellStyle name="SAPBEXheaderText 5 2 2" xfId="3222"/>
    <cellStyle name="SAPBEXheaderText 5 2 2 2" xfId="9977"/>
    <cellStyle name="SAPBEXheaderText 5 2 2 2 2" xfId="16530"/>
    <cellStyle name="SAPBEXheaderText 5 2 2 2 2 2" xfId="26585"/>
    <cellStyle name="SAPBEXheaderText 5 2 2 2 3" xfId="23043"/>
    <cellStyle name="SAPBEXheaderText 5 2 2 3" xfId="11907"/>
    <cellStyle name="SAPBEXheaderText 5 2 2 3 2" xfId="18232"/>
    <cellStyle name="SAPBEXheaderText 5 2 2 3 2 2" xfId="27597"/>
    <cellStyle name="SAPBEXheaderText 5 2 2 3 3" xfId="24015"/>
    <cellStyle name="SAPBEXheaderText 5 2 2 4" xfId="7798"/>
    <cellStyle name="SAPBEXheaderText 5 2 2 4 2" xfId="21802"/>
    <cellStyle name="SAPBEXheaderText 5 2 2 5" xfId="14956"/>
    <cellStyle name="SAPBEXheaderText 5 2 2 5 2" xfId="25517"/>
    <cellStyle name="SAPBEXheaderText 5 2 2 6" xfId="19721"/>
    <cellStyle name="SAPBEXheaderText 5 2 3" xfId="3695"/>
    <cellStyle name="SAPBEXheaderText 5 2 3 2" xfId="10450"/>
    <cellStyle name="SAPBEXheaderText 5 2 3 2 2" xfId="16853"/>
    <cellStyle name="SAPBEXheaderText 5 2 3 2 2 2" xfId="26857"/>
    <cellStyle name="SAPBEXheaderText 5 2 3 2 3" xfId="23309"/>
    <cellStyle name="SAPBEXheaderText 5 2 3 3" xfId="12380"/>
    <cellStyle name="SAPBEXheaderText 5 2 3 3 2" xfId="18703"/>
    <cellStyle name="SAPBEXheaderText 5 2 3 3 2 2" xfId="27867"/>
    <cellStyle name="SAPBEXheaderText 5 2 3 3 3" xfId="24279"/>
    <cellStyle name="SAPBEXheaderText 5 2 3 4" xfId="8267"/>
    <cellStyle name="SAPBEXheaderText 5 2 3 4 2" xfId="22263"/>
    <cellStyle name="SAPBEXheaderText 5 2 3 5" xfId="15427"/>
    <cellStyle name="SAPBEXheaderText 5 2 3 5 2" xfId="25787"/>
    <cellStyle name="SAPBEXheaderText 5 2 3 6" xfId="19985"/>
    <cellStyle name="SAPBEXheaderText 5 2 4" xfId="6195"/>
    <cellStyle name="SAPBEXheaderText 5 2 4 2" xfId="13431"/>
    <cellStyle name="SAPBEXheaderText 5 2 4 2 2" xfId="24845"/>
    <cellStyle name="SAPBEXheaderText 5 2 4 3" xfId="21095"/>
    <cellStyle name="SAPBEXheaderText 5 2 5" xfId="8464"/>
    <cellStyle name="SAPBEXheaderText 5 2 5 2" xfId="15665"/>
    <cellStyle name="SAPBEXheaderText 5 2 5 2 2" xfId="25919"/>
    <cellStyle name="SAPBEXheaderText 5 2 5 3" xfId="22412"/>
    <cellStyle name="SAPBEXheaderText 5 2 6" xfId="5690"/>
    <cellStyle name="SAPBEXheaderText 5 2 6 2" xfId="13008"/>
    <cellStyle name="SAPBEXheaderText 5 2 6 2 2" xfId="24667"/>
    <cellStyle name="SAPBEXheaderText 5 2 6 3" xfId="20918"/>
    <cellStyle name="SAPBEXheaderText 5 2 7" xfId="12629"/>
    <cellStyle name="SAPBEXheaderText 5 2 7 2" xfId="24421"/>
    <cellStyle name="SAPBEXheaderText 5 2 8" xfId="19104"/>
    <cellStyle name="SAPBEXheaderText 5 3" xfId="2746"/>
    <cellStyle name="SAPBEXheaderText 5 3 2" xfId="9519"/>
    <cellStyle name="SAPBEXheaderText 5 3 2 2" xfId="16170"/>
    <cellStyle name="SAPBEXheaderText 5 3 2 2 2" xfId="26296"/>
    <cellStyle name="SAPBEXheaderText 5 3 2 3" xfId="22771"/>
    <cellStyle name="SAPBEXheaderText 5 3 3" xfId="11474"/>
    <cellStyle name="SAPBEXheaderText 5 3 3 2" xfId="17801"/>
    <cellStyle name="SAPBEXheaderText 5 3 3 2 2" xfId="27312"/>
    <cellStyle name="SAPBEXheaderText 5 3 3 3" xfId="23747"/>
    <cellStyle name="SAPBEXheaderText 5 3 4" xfId="7338"/>
    <cellStyle name="SAPBEXheaderText 5 3 4 2" xfId="21491"/>
    <cellStyle name="SAPBEXheaderText 5 3 5" xfId="14506"/>
    <cellStyle name="SAPBEXheaderText 5 3 5 2" xfId="25232"/>
    <cellStyle name="SAPBEXheaderText 5 3 6" xfId="19453"/>
    <cellStyle name="SAPBEXheaderText 5 4" xfId="2553"/>
    <cellStyle name="SAPBEXheaderText 5 4 2" xfId="9335"/>
    <cellStyle name="SAPBEXheaderText 5 4 2 2" xfId="15987"/>
    <cellStyle name="SAPBEXheaderText 5 4 2 2 2" xfId="26141"/>
    <cellStyle name="SAPBEXheaderText 5 4 2 3" xfId="22622"/>
    <cellStyle name="SAPBEXheaderText 5 4 3" xfId="11295"/>
    <cellStyle name="SAPBEXheaderText 5 4 3 2" xfId="17624"/>
    <cellStyle name="SAPBEXheaderText 5 4 3 2 2" xfId="27161"/>
    <cellStyle name="SAPBEXheaderText 5 4 3 3" xfId="23602"/>
    <cellStyle name="SAPBEXheaderText 5 4 4" xfId="7153"/>
    <cellStyle name="SAPBEXheaderText 5 4 4 2" xfId="21320"/>
    <cellStyle name="SAPBEXheaderText 5 4 5" xfId="14327"/>
    <cellStyle name="SAPBEXheaderText 5 4 5 2" xfId="25080"/>
    <cellStyle name="SAPBEXheaderText 5 4 6" xfId="19306"/>
    <cellStyle name="SAPBEXheaderText 5 5" xfId="5125"/>
    <cellStyle name="SAPBEXheaderText 5 5 2" xfId="20659"/>
    <cellStyle name="SAPBEXheaderText 5 6" xfId="19140"/>
    <cellStyle name="SAPBEXheaderText 5 7" xfId="28235"/>
    <cellStyle name="SAPBEXheaderText 6" xfId="2123"/>
    <cellStyle name="SAPBEXheaderText 6 2" xfId="5201"/>
    <cellStyle name="SAPBEXheaderText 6 2 2" xfId="12770"/>
    <cellStyle name="SAPBEXheaderText 6 2 2 2" xfId="24535"/>
    <cellStyle name="SAPBEXheaderText 6 2 3" xfId="20725"/>
    <cellStyle name="SAPBEXheaderText 6 3" xfId="6723"/>
    <cellStyle name="SAPBEXheaderText 6 3 2" xfId="13899"/>
    <cellStyle name="SAPBEXheaderText 6 3 2 2" xfId="24985"/>
    <cellStyle name="SAPBEXheaderText 6 3 3" xfId="21230"/>
    <cellStyle name="SAPBEXheaderText 6 4" xfId="8906"/>
    <cellStyle name="SAPBEXheaderText 6 4 2" xfId="15838"/>
    <cellStyle name="SAPBEXheaderText 6 4 2 2" xfId="26045"/>
    <cellStyle name="SAPBEXheaderText 6 4 3" xfId="22532"/>
    <cellStyle name="SAPBEXheaderText 6 5" xfId="11004"/>
    <cellStyle name="SAPBEXheaderText 6 5 2" xfId="17334"/>
    <cellStyle name="SAPBEXheaderText 6 5 2 2" xfId="27068"/>
    <cellStyle name="SAPBEXheaderText 6 5 3" xfId="23515"/>
    <cellStyle name="SAPBEXheaderText 6 6" xfId="4304"/>
    <cellStyle name="SAPBEXheaderText 6 6 2" xfId="20348"/>
    <cellStyle name="SAPBEXheaderText 6 7" xfId="4605"/>
    <cellStyle name="SAPBEXheaderText 6 7 2" xfId="20590"/>
    <cellStyle name="SAPBEXheaderText 7" xfId="2583"/>
    <cellStyle name="SAPBEXheaderText 7 2" xfId="9364"/>
    <cellStyle name="SAPBEXheaderText 7 2 2" xfId="16015"/>
    <cellStyle name="SAPBEXheaderText 7 2 2 2" xfId="26167"/>
    <cellStyle name="SAPBEXheaderText 7 2 3" xfId="22648"/>
    <cellStyle name="SAPBEXheaderText 7 3" xfId="11324"/>
    <cellStyle name="SAPBEXheaderText 7 3 2" xfId="17652"/>
    <cellStyle name="SAPBEXheaderText 7 3 2 2" xfId="27186"/>
    <cellStyle name="SAPBEXheaderText 7 3 3" xfId="23627"/>
    <cellStyle name="SAPBEXheaderText 7 4" xfId="7183"/>
    <cellStyle name="SAPBEXheaderText 7 4 2" xfId="21347"/>
    <cellStyle name="SAPBEXheaderText 7 5" xfId="14356"/>
    <cellStyle name="SAPBEXheaderText 7 5 2" xfId="25105"/>
    <cellStyle name="SAPBEXheaderText 7 6" xfId="19332"/>
    <cellStyle name="SAPBEXheaderText 8" xfId="18958"/>
    <cellStyle name="SAPBEXheaderText 9" xfId="28051"/>
    <cellStyle name="SAPBEXHLevel0" xfId="262"/>
    <cellStyle name="SAPBEXHLevel0 2" xfId="263"/>
    <cellStyle name="SAPBEXHLevel0 2 2" xfId="487"/>
    <cellStyle name="SAPBEXHLevel0 2 2 2" xfId="1681"/>
    <cellStyle name="SAPBEXHLevel0 2 2 2 2" xfId="935"/>
    <cellStyle name="SAPBEXHLevel0 2 2 2 2 2" xfId="3316"/>
    <cellStyle name="SAPBEXHLevel0 2 2 2 2 2 2" xfId="10071"/>
    <cellStyle name="SAPBEXHLevel0 2 2 2 2 2 2 2" xfId="16610"/>
    <cellStyle name="SAPBEXHLevel0 2 2 2 2 2 2 2 2" xfId="26650"/>
    <cellStyle name="SAPBEXHLevel0 2 2 2 2 2 2 3" xfId="23108"/>
    <cellStyle name="SAPBEXHLevel0 2 2 2 2 2 3" xfId="12001"/>
    <cellStyle name="SAPBEXHLevel0 2 2 2 2 2 3 2" xfId="18326"/>
    <cellStyle name="SAPBEXHLevel0 2 2 2 2 2 3 2 2" xfId="27662"/>
    <cellStyle name="SAPBEXHLevel0 2 2 2 2 2 3 3" xfId="24080"/>
    <cellStyle name="SAPBEXHLevel0 2 2 2 2 2 4" xfId="7892"/>
    <cellStyle name="SAPBEXHLevel0 2 2 2 2 2 4 2" xfId="21896"/>
    <cellStyle name="SAPBEXHLevel0 2 2 2 2 2 5" xfId="15050"/>
    <cellStyle name="SAPBEXHLevel0 2 2 2 2 2 5 2" xfId="25582"/>
    <cellStyle name="SAPBEXHLevel0 2 2 2 2 2 6" xfId="19786"/>
    <cellStyle name="SAPBEXHLevel0 2 2 2 2 3" xfId="3789"/>
    <cellStyle name="SAPBEXHLevel0 2 2 2 2 3 2" xfId="10544"/>
    <cellStyle name="SAPBEXHLevel0 2 2 2 2 3 2 2" xfId="16933"/>
    <cellStyle name="SAPBEXHLevel0 2 2 2 2 3 2 2 2" xfId="26922"/>
    <cellStyle name="SAPBEXHLevel0 2 2 2 2 3 2 3" xfId="23374"/>
    <cellStyle name="SAPBEXHLevel0 2 2 2 2 3 3" xfId="12474"/>
    <cellStyle name="SAPBEXHLevel0 2 2 2 2 3 3 2" xfId="18797"/>
    <cellStyle name="SAPBEXHLevel0 2 2 2 2 3 3 2 2" xfId="27932"/>
    <cellStyle name="SAPBEXHLevel0 2 2 2 2 3 3 3" xfId="24344"/>
    <cellStyle name="SAPBEXHLevel0 2 2 2 2 3 4" xfId="8338"/>
    <cellStyle name="SAPBEXHLevel0 2 2 2 2 3 4 2" xfId="22332"/>
    <cellStyle name="SAPBEXHLevel0 2 2 2 2 3 5" xfId="15521"/>
    <cellStyle name="SAPBEXHLevel0 2 2 2 2 3 5 2" xfId="25852"/>
    <cellStyle name="SAPBEXHLevel0 2 2 2 2 3 6" xfId="20050"/>
    <cellStyle name="SAPBEXHLevel0 2 2 2 2 4" xfId="5978"/>
    <cellStyle name="SAPBEXHLevel0 2 2 2 2 4 2" xfId="13239"/>
    <cellStyle name="SAPBEXHLevel0 2 2 2 2 4 2 2" xfId="24779"/>
    <cellStyle name="SAPBEXHLevel0 2 2 2 2 4 3" xfId="21030"/>
    <cellStyle name="SAPBEXHLevel0 2 2 2 2 5" xfId="6055"/>
    <cellStyle name="SAPBEXHLevel0 2 2 2 2 5 2" xfId="13302"/>
    <cellStyle name="SAPBEXHLevel0 2 2 2 2 5 2 2" xfId="24802"/>
    <cellStyle name="SAPBEXHLevel0 2 2 2 2 5 3" xfId="21053"/>
    <cellStyle name="SAPBEXHLevel0 2 2 2 2 6" xfId="6387"/>
    <cellStyle name="SAPBEXHLevel0 2 2 2 2 6 2" xfId="13593"/>
    <cellStyle name="SAPBEXHLevel0 2 2 2 2 6 2 2" xfId="24881"/>
    <cellStyle name="SAPBEXHLevel0 2 2 2 2 6 3" xfId="21131"/>
    <cellStyle name="SAPBEXHLevel0 2 2 2 2 7" xfId="4227"/>
    <cellStyle name="SAPBEXHLevel0 2 2 2 2 7 2" xfId="20284"/>
    <cellStyle name="SAPBEXHLevel0 2 2 2 2 8" xfId="19061"/>
    <cellStyle name="SAPBEXHLevel0 2 2 2 3" xfId="3053"/>
    <cellStyle name="SAPBEXHLevel0 2 2 2 3 2" xfId="9819"/>
    <cellStyle name="SAPBEXHLevel0 2 2 2 3 2 2" xfId="16434"/>
    <cellStyle name="SAPBEXHLevel0 2 2 2 3 2 2 2" xfId="26513"/>
    <cellStyle name="SAPBEXHLevel0 2 2 2 3 2 3" xfId="22971"/>
    <cellStyle name="SAPBEXHLevel0 2 2 2 3 3" xfId="11756"/>
    <cellStyle name="SAPBEXHLevel0 2 2 2 3 3 2" xfId="18081"/>
    <cellStyle name="SAPBEXHLevel0 2 2 2 3 3 2 2" xfId="27527"/>
    <cellStyle name="SAPBEXHLevel0 2 2 2 3 3 3" xfId="23945"/>
    <cellStyle name="SAPBEXHLevel0 2 2 2 3 4" xfId="7640"/>
    <cellStyle name="SAPBEXHLevel0 2 2 2 3 4 2" xfId="21720"/>
    <cellStyle name="SAPBEXHLevel0 2 2 2 3 5" xfId="14804"/>
    <cellStyle name="SAPBEXHLevel0 2 2 2 3 5 2" xfId="25447"/>
    <cellStyle name="SAPBEXHLevel0 2 2 2 3 6" xfId="19651"/>
    <cellStyle name="SAPBEXHLevel0 2 2 2 4" xfId="3558"/>
    <cellStyle name="SAPBEXHLevel0 2 2 2 4 2" xfId="10313"/>
    <cellStyle name="SAPBEXHLevel0 2 2 2 4 2 2" xfId="16777"/>
    <cellStyle name="SAPBEXHLevel0 2 2 2 4 2 2 2" xfId="26787"/>
    <cellStyle name="SAPBEXHLevel0 2 2 2 4 2 3" xfId="23239"/>
    <cellStyle name="SAPBEXHLevel0 2 2 2 4 3" xfId="12243"/>
    <cellStyle name="SAPBEXHLevel0 2 2 2 4 3 2" xfId="18566"/>
    <cellStyle name="SAPBEXHLevel0 2 2 2 4 3 2 2" xfId="27797"/>
    <cellStyle name="SAPBEXHLevel0 2 2 2 4 3 3" xfId="24209"/>
    <cellStyle name="SAPBEXHLevel0 2 2 2 4 4" xfId="8134"/>
    <cellStyle name="SAPBEXHLevel0 2 2 2 4 4 2" xfId="22131"/>
    <cellStyle name="SAPBEXHLevel0 2 2 2 4 5" xfId="15290"/>
    <cellStyle name="SAPBEXHLevel0 2 2 2 4 5 2" xfId="25717"/>
    <cellStyle name="SAPBEXHLevel0 2 2 2 4 6" xfId="19915"/>
    <cellStyle name="SAPBEXHLevel0 2 2 2 5" xfId="3948"/>
    <cellStyle name="SAPBEXHLevel0 2 2 2 5 2" xfId="20111"/>
    <cellStyle name="SAPBEXHLevel0 2 2 2 6" xfId="19206"/>
    <cellStyle name="SAPBEXHLevel0 2 2 2 7" xfId="28315"/>
    <cellStyle name="SAPBEXHLevel0 2 2 3" xfId="2060"/>
    <cellStyle name="SAPBEXHLevel0 2 2 3 2" xfId="2839"/>
    <cellStyle name="SAPBEXHLevel0 2 2 3 2 2" xfId="7426"/>
    <cellStyle name="SAPBEXHLevel0 2 2 3 2 2 2" xfId="14593"/>
    <cellStyle name="SAPBEXHLevel0 2 2 3 2 2 2 2" xfId="25304"/>
    <cellStyle name="SAPBEXHLevel0 2 2 3 2 2 3" xfId="21563"/>
    <cellStyle name="SAPBEXHLevel0 2 2 3 2 3" xfId="9606"/>
    <cellStyle name="SAPBEXHLevel0 2 2 3 2 3 2" xfId="16254"/>
    <cellStyle name="SAPBEXHLevel0 2 2 3 2 3 2 2" xfId="26368"/>
    <cellStyle name="SAPBEXHLevel0 2 2 3 2 3 3" xfId="22836"/>
    <cellStyle name="SAPBEXHLevel0 2 2 3 2 4" xfId="11558"/>
    <cellStyle name="SAPBEXHLevel0 2 2 3 2 4 2" xfId="17885"/>
    <cellStyle name="SAPBEXHLevel0 2 2 3 2 4 2 2" xfId="27384"/>
    <cellStyle name="SAPBEXHLevel0 2 2 3 2 4 3" xfId="23812"/>
    <cellStyle name="SAPBEXHLevel0 2 2 3 2 5" xfId="5146"/>
    <cellStyle name="SAPBEXHLevel0 2 2 3 2 5 2" xfId="20678"/>
    <cellStyle name="SAPBEXHLevel0 2 2 3 2 6" xfId="12721"/>
    <cellStyle name="SAPBEXHLevel0 2 2 3 2 6 2" xfId="24493"/>
    <cellStyle name="SAPBEXHLevel0 2 2 3 2 7" xfId="19518"/>
    <cellStyle name="SAPBEXHLevel0 2 2 3 3" xfId="2680"/>
    <cellStyle name="SAPBEXHLevel0 2 2 3 3 2" xfId="9461"/>
    <cellStyle name="SAPBEXHLevel0 2 2 3 3 2 2" xfId="16112"/>
    <cellStyle name="SAPBEXHLevel0 2 2 3 3 2 2 2" xfId="26250"/>
    <cellStyle name="SAPBEXHLevel0 2 2 3 3 2 3" xfId="22726"/>
    <cellStyle name="SAPBEXHLevel0 2 2 3 3 3" xfId="11421"/>
    <cellStyle name="SAPBEXHLevel0 2 2 3 3 3 2" xfId="17749"/>
    <cellStyle name="SAPBEXHLevel0 2 2 3 3 3 2 2" xfId="27269"/>
    <cellStyle name="SAPBEXHLevel0 2 2 3 3 3 3" xfId="23705"/>
    <cellStyle name="SAPBEXHLevel0 2 2 3 3 4" xfId="7280"/>
    <cellStyle name="SAPBEXHLevel0 2 2 3 3 4 2" xfId="21439"/>
    <cellStyle name="SAPBEXHLevel0 2 2 3 3 5" xfId="14453"/>
    <cellStyle name="SAPBEXHLevel0 2 2 3 3 5 2" xfId="25188"/>
    <cellStyle name="SAPBEXHLevel0 2 2 3 3 6" xfId="19410"/>
    <cellStyle name="SAPBEXHLevel0 2 2 3 4" xfId="6660"/>
    <cellStyle name="SAPBEXHLevel0 2 2 3 4 2" xfId="13836"/>
    <cellStyle name="SAPBEXHLevel0 2 2 3 4 2 2" xfId="24943"/>
    <cellStyle name="SAPBEXHLevel0 2 2 3 4 3" xfId="21189"/>
    <cellStyle name="SAPBEXHLevel0 2 2 3 5" xfId="8843"/>
    <cellStyle name="SAPBEXHLevel0 2 2 3 5 2" xfId="15789"/>
    <cellStyle name="SAPBEXHLevel0 2 2 3 5 2 2" xfId="26003"/>
    <cellStyle name="SAPBEXHLevel0 2 2 3 5 3" xfId="22491"/>
    <cellStyle name="SAPBEXHLevel0 2 2 3 6" xfId="10952"/>
    <cellStyle name="SAPBEXHLevel0 2 2 3 6 2" xfId="17282"/>
    <cellStyle name="SAPBEXHLevel0 2 2 3 6 2 2" xfId="27026"/>
    <cellStyle name="SAPBEXHLevel0 2 2 3 6 3" xfId="23474"/>
    <cellStyle name="SAPBEXHLevel0 2 2 3 7" xfId="4381"/>
    <cellStyle name="SAPBEXHLevel0 2 2 3 7 2" xfId="20425"/>
    <cellStyle name="SAPBEXHLevel0 2 2 3 8" xfId="5447"/>
    <cellStyle name="SAPBEXHLevel0 2 2 3 8 2" xfId="20840"/>
    <cellStyle name="SAPBEXHLevel0 2 2 4" xfId="2644"/>
    <cellStyle name="SAPBEXHLevel0 2 2 4 2" xfId="9425"/>
    <cellStyle name="SAPBEXHLevel0 2 2 4 2 2" xfId="16076"/>
    <cellStyle name="SAPBEXHLevel0 2 2 4 2 2 2" xfId="26215"/>
    <cellStyle name="SAPBEXHLevel0 2 2 4 2 3" xfId="22691"/>
    <cellStyle name="SAPBEXHLevel0 2 2 4 3" xfId="11385"/>
    <cellStyle name="SAPBEXHLevel0 2 2 4 3 2" xfId="17713"/>
    <cellStyle name="SAPBEXHLevel0 2 2 4 3 2 2" xfId="27234"/>
    <cellStyle name="SAPBEXHLevel0 2 2 4 3 3" xfId="23670"/>
    <cellStyle name="SAPBEXHLevel0 2 2 4 4" xfId="7244"/>
    <cellStyle name="SAPBEXHLevel0 2 2 4 4 2" xfId="21403"/>
    <cellStyle name="SAPBEXHLevel0 2 2 4 5" xfId="14417"/>
    <cellStyle name="SAPBEXHLevel0 2 2 4 5 2" xfId="25153"/>
    <cellStyle name="SAPBEXHLevel0 2 2 4 6" xfId="19375"/>
    <cellStyle name="SAPBEXHLevel0 2 2 5" xfId="28107"/>
    <cellStyle name="SAPBEXHLevel0 2 3" xfId="1025"/>
    <cellStyle name="SAPBEXHLevel0 2 3 2" xfId="1664"/>
    <cellStyle name="SAPBEXHLevel0 2 3 2 2" xfId="1338"/>
    <cellStyle name="SAPBEXHLevel0 2 3 2 2 2" xfId="3300"/>
    <cellStyle name="SAPBEXHLevel0 2 3 2 2 2 2" xfId="10055"/>
    <cellStyle name="SAPBEXHLevel0 2 3 2 2 2 2 2" xfId="16596"/>
    <cellStyle name="SAPBEXHLevel0 2 3 2 2 2 2 2 2" xfId="26636"/>
    <cellStyle name="SAPBEXHLevel0 2 3 2 2 2 2 3" xfId="23094"/>
    <cellStyle name="SAPBEXHLevel0 2 3 2 2 2 3" xfId="11985"/>
    <cellStyle name="SAPBEXHLevel0 2 3 2 2 2 3 2" xfId="18310"/>
    <cellStyle name="SAPBEXHLevel0 2 3 2 2 2 3 2 2" xfId="27648"/>
    <cellStyle name="SAPBEXHLevel0 2 3 2 2 2 3 3" xfId="24066"/>
    <cellStyle name="SAPBEXHLevel0 2 3 2 2 2 4" xfId="7876"/>
    <cellStyle name="SAPBEXHLevel0 2 3 2 2 2 4 2" xfId="21880"/>
    <cellStyle name="SAPBEXHLevel0 2 3 2 2 2 5" xfId="15034"/>
    <cellStyle name="SAPBEXHLevel0 2 3 2 2 2 5 2" xfId="25568"/>
    <cellStyle name="SAPBEXHLevel0 2 3 2 2 2 6" xfId="19772"/>
    <cellStyle name="SAPBEXHLevel0 2 3 2 2 3" xfId="3773"/>
    <cellStyle name="SAPBEXHLevel0 2 3 2 2 3 2" xfId="10528"/>
    <cellStyle name="SAPBEXHLevel0 2 3 2 2 3 2 2" xfId="16919"/>
    <cellStyle name="SAPBEXHLevel0 2 3 2 2 3 2 2 2" xfId="26908"/>
    <cellStyle name="SAPBEXHLevel0 2 3 2 2 3 2 3" xfId="23360"/>
    <cellStyle name="SAPBEXHLevel0 2 3 2 2 3 3" xfId="12458"/>
    <cellStyle name="SAPBEXHLevel0 2 3 2 2 3 3 2" xfId="18781"/>
    <cellStyle name="SAPBEXHLevel0 2 3 2 2 3 3 2 2" xfId="27918"/>
    <cellStyle name="SAPBEXHLevel0 2 3 2 2 3 3 3" xfId="24330"/>
    <cellStyle name="SAPBEXHLevel0 2 3 2 2 3 4" xfId="8322"/>
    <cellStyle name="SAPBEXHLevel0 2 3 2 2 3 4 2" xfId="22316"/>
    <cellStyle name="SAPBEXHLevel0 2 3 2 2 3 5" xfId="15505"/>
    <cellStyle name="SAPBEXHLevel0 2 3 2 2 3 5 2" xfId="25838"/>
    <cellStyle name="SAPBEXHLevel0 2 3 2 2 3 6" xfId="20036"/>
    <cellStyle name="SAPBEXHLevel0 2 3 2 2 4" xfId="6131"/>
    <cellStyle name="SAPBEXHLevel0 2 3 2 2 4 2" xfId="13369"/>
    <cellStyle name="SAPBEXHLevel0 2 3 2 2 4 2 2" xfId="24822"/>
    <cellStyle name="SAPBEXHLevel0 2 3 2 2 4 3" xfId="21072"/>
    <cellStyle name="SAPBEXHLevel0 2 3 2 2 5" xfId="5801"/>
    <cellStyle name="SAPBEXHLevel0 2 3 2 2 5 2" xfId="13074"/>
    <cellStyle name="SAPBEXHLevel0 2 3 2 2 5 2 2" xfId="24696"/>
    <cellStyle name="SAPBEXHLevel0 2 3 2 2 5 3" xfId="20947"/>
    <cellStyle name="SAPBEXHLevel0 2 3 2 2 6" xfId="6286"/>
    <cellStyle name="SAPBEXHLevel0 2 3 2 2 6 2" xfId="13517"/>
    <cellStyle name="SAPBEXHLevel0 2 3 2 2 6 2 2" xfId="24868"/>
    <cellStyle name="SAPBEXHLevel0 2 3 2 2 6 3" xfId="21118"/>
    <cellStyle name="SAPBEXHLevel0 2 3 2 2 7" xfId="12606"/>
    <cellStyle name="SAPBEXHLevel0 2 3 2 2 7 2" xfId="24400"/>
    <cellStyle name="SAPBEXHLevel0 2 3 2 2 8" xfId="19083"/>
    <cellStyle name="SAPBEXHLevel0 2 3 2 3" xfId="3037"/>
    <cellStyle name="SAPBEXHLevel0 2 3 2 3 2" xfId="9803"/>
    <cellStyle name="SAPBEXHLevel0 2 3 2 3 2 2" xfId="16420"/>
    <cellStyle name="SAPBEXHLevel0 2 3 2 3 2 2 2" xfId="26499"/>
    <cellStyle name="SAPBEXHLevel0 2 3 2 3 2 3" xfId="22957"/>
    <cellStyle name="SAPBEXHLevel0 2 3 2 3 3" xfId="11740"/>
    <cellStyle name="SAPBEXHLevel0 2 3 2 3 3 2" xfId="18065"/>
    <cellStyle name="SAPBEXHLevel0 2 3 2 3 3 2 2" xfId="27513"/>
    <cellStyle name="SAPBEXHLevel0 2 3 2 3 3 3" xfId="23931"/>
    <cellStyle name="SAPBEXHLevel0 2 3 2 3 4" xfId="7624"/>
    <cellStyle name="SAPBEXHLevel0 2 3 2 3 4 2" xfId="21706"/>
    <cellStyle name="SAPBEXHLevel0 2 3 2 3 5" xfId="14788"/>
    <cellStyle name="SAPBEXHLevel0 2 3 2 3 5 2" xfId="25433"/>
    <cellStyle name="SAPBEXHLevel0 2 3 2 3 6" xfId="19637"/>
    <cellStyle name="SAPBEXHLevel0 2 3 2 4" xfId="3542"/>
    <cellStyle name="SAPBEXHLevel0 2 3 2 4 2" xfId="10297"/>
    <cellStyle name="SAPBEXHLevel0 2 3 2 4 2 2" xfId="16763"/>
    <cellStyle name="SAPBEXHLevel0 2 3 2 4 2 2 2" xfId="26773"/>
    <cellStyle name="SAPBEXHLevel0 2 3 2 4 2 3" xfId="23225"/>
    <cellStyle name="SAPBEXHLevel0 2 3 2 4 3" xfId="12227"/>
    <cellStyle name="SAPBEXHLevel0 2 3 2 4 3 2" xfId="18550"/>
    <cellStyle name="SAPBEXHLevel0 2 3 2 4 3 2 2" xfId="27783"/>
    <cellStyle name="SAPBEXHLevel0 2 3 2 4 3 3" xfId="24195"/>
    <cellStyle name="SAPBEXHLevel0 2 3 2 4 4" xfId="8118"/>
    <cellStyle name="SAPBEXHLevel0 2 3 2 4 4 2" xfId="22115"/>
    <cellStyle name="SAPBEXHLevel0 2 3 2 4 5" xfId="15274"/>
    <cellStyle name="SAPBEXHLevel0 2 3 2 4 5 2" xfId="25703"/>
    <cellStyle name="SAPBEXHLevel0 2 3 2 4 6" xfId="19901"/>
    <cellStyle name="SAPBEXHLevel0 2 3 2 5" xfId="3964"/>
    <cellStyle name="SAPBEXHLevel0 2 3 2 5 2" xfId="20125"/>
    <cellStyle name="SAPBEXHLevel0 2 3 2 6" xfId="19192"/>
    <cellStyle name="SAPBEXHLevel0 2 3 2 7" xfId="28301"/>
    <cellStyle name="SAPBEXHLevel0 2 3 3" xfId="2277"/>
    <cellStyle name="SAPBEXHLevel0 2 3 3 2" xfId="5316"/>
    <cellStyle name="SAPBEXHLevel0 2 3 3 2 2" xfId="12841"/>
    <cellStyle name="SAPBEXHLevel0 2 3 3 2 2 2" xfId="24581"/>
    <cellStyle name="SAPBEXHLevel0 2 3 3 2 3" xfId="20798"/>
    <cellStyle name="SAPBEXHLevel0 2 3 3 3" xfId="6877"/>
    <cellStyle name="SAPBEXHLevel0 2 3 3 3 2" xfId="14051"/>
    <cellStyle name="SAPBEXHLevel0 2 3 3 3 2 2" xfId="25030"/>
    <cellStyle name="SAPBEXHLevel0 2 3 3 3 3" xfId="21272"/>
    <cellStyle name="SAPBEXHLevel0 2 3 3 4" xfId="9060"/>
    <cellStyle name="SAPBEXHLevel0 2 3 3 4 2" xfId="15910"/>
    <cellStyle name="SAPBEXHLevel0 2 3 3 4 2 2" xfId="26092"/>
    <cellStyle name="SAPBEXHLevel0 2 3 3 4 3" xfId="22576"/>
    <cellStyle name="SAPBEXHLevel0 2 3 3 5" xfId="11088"/>
    <cellStyle name="SAPBEXHLevel0 2 3 3 5 2" xfId="17417"/>
    <cellStyle name="SAPBEXHLevel0 2 3 3 5 2 2" xfId="27112"/>
    <cellStyle name="SAPBEXHLevel0 2 3 3 5 3" xfId="23556"/>
    <cellStyle name="SAPBEXHLevel0 2 3 3 6" xfId="4365"/>
    <cellStyle name="SAPBEXHLevel0 2 3 3 6 2" xfId="20409"/>
    <cellStyle name="SAPBEXHLevel0 2 3 3 7" xfId="8389"/>
    <cellStyle name="SAPBEXHLevel0 2 3 3 7 2" xfId="22379"/>
    <cellStyle name="SAPBEXHLevel0 2 3 4" xfId="2748"/>
    <cellStyle name="SAPBEXHLevel0 2 3 4 2" xfId="9521"/>
    <cellStyle name="SAPBEXHLevel0 2 3 4 2 2" xfId="16172"/>
    <cellStyle name="SAPBEXHLevel0 2 3 4 2 2 2" xfId="26298"/>
    <cellStyle name="SAPBEXHLevel0 2 3 4 2 3" xfId="22773"/>
    <cellStyle name="SAPBEXHLevel0 2 3 4 3" xfId="11476"/>
    <cellStyle name="SAPBEXHLevel0 2 3 4 3 2" xfId="17803"/>
    <cellStyle name="SAPBEXHLevel0 2 3 4 3 2 2" xfId="27314"/>
    <cellStyle name="SAPBEXHLevel0 2 3 4 3 3" xfId="23749"/>
    <cellStyle name="SAPBEXHLevel0 2 3 4 4" xfId="7340"/>
    <cellStyle name="SAPBEXHLevel0 2 3 4 4 2" xfId="21493"/>
    <cellStyle name="SAPBEXHLevel0 2 3 4 5" xfId="14508"/>
    <cellStyle name="SAPBEXHLevel0 2 3 4 5 2" xfId="25234"/>
    <cellStyle name="SAPBEXHLevel0 2 3 4 6" xfId="19455"/>
    <cellStyle name="SAPBEXHLevel0 2 3 5" xfId="2888"/>
    <cellStyle name="SAPBEXHLevel0 2 3 5 2" xfId="9655"/>
    <cellStyle name="SAPBEXHLevel0 2 3 5 2 2" xfId="16301"/>
    <cellStyle name="SAPBEXHLevel0 2 3 5 2 2 2" xfId="26409"/>
    <cellStyle name="SAPBEXHLevel0 2 3 5 2 3" xfId="22875"/>
    <cellStyle name="SAPBEXHLevel0 2 3 5 3" xfId="11605"/>
    <cellStyle name="SAPBEXHLevel0 2 3 5 3 2" xfId="17932"/>
    <cellStyle name="SAPBEXHLevel0 2 3 5 3 2 2" xfId="27425"/>
    <cellStyle name="SAPBEXHLevel0 2 3 5 3 3" xfId="23851"/>
    <cellStyle name="SAPBEXHLevel0 2 3 5 4" xfId="7475"/>
    <cellStyle name="SAPBEXHLevel0 2 3 5 4 2" xfId="21607"/>
    <cellStyle name="SAPBEXHLevel0 2 3 5 5" xfId="14642"/>
    <cellStyle name="SAPBEXHLevel0 2 3 5 5 2" xfId="25345"/>
    <cellStyle name="SAPBEXHLevel0 2 3 5 6" xfId="19557"/>
    <cellStyle name="SAPBEXHLevel0 2 3 6" xfId="28166"/>
    <cellStyle name="SAPBEXHLevel0 2 4" xfId="1061"/>
    <cellStyle name="SAPBEXHLevel0 2 4 2" xfId="1678"/>
    <cellStyle name="SAPBEXHLevel0 2 4 2 2" xfId="1296"/>
    <cellStyle name="SAPBEXHLevel0 2 4 2 2 2" xfId="3313"/>
    <cellStyle name="SAPBEXHLevel0 2 4 2 2 2 2" xfId="10068"/>
    <cellStyle name="SAPBEXHLevel0 2 4 2 2 2 2 2" xfId="16607"/>
    <cellStyle name="SAPBEXHLevel0 2 4 2 2 2 2 2 2" xfId="26647"/>
    <cellStyle name="SAPBEXHLevel0 2 4 2 2 2 2 3" xfId="23105"/>
    <cellStyle name="SAPBEXHLevel0 2 4 2 2 2 3" xfId="11998"/>
    <cellStyle name="SAPBEXHLevel0 2 4 2 2 2 3 2" xfId="18323"/>
    <cellStyle name="SAPBEXHLevel0 2 4 2 2 2 3 2 2" xfId="27659"/>
    <cellStyle name="SAPBEXHLevel0 2 4 2 2 2 3 3" xfId="24077"/>
    <cellStyle name="SAPBEXHLevel0 2 4 2 2 2 4" xfId="7889"/>
    <cellStyle name="SAPBEXHLevel0 2 4 2 2 2 4 2" xfId="21893"/>
    <cellStyle name="SAPBEXHLevel0 2 4 2 2 2 5" xfId="15047"/>
    <cellStyle name="SAPBEXHLevel0 2 4 2 2 2 5 2" xfId="25579"/>
    <cellStyle name="SAPBEXHLevel0 2 4 2 2 2 6" xfId="19783"/>
    <cellStyle name="SAPBEXHLevel0 2 4 2 2 3" xfId="3786"/>
    <cellStyle name="SAPBEXHLevel0 2 4 2 2 3 2" xfId="10541"/>
    <cellStyle name="SAPBEXHLevel0 2 4 2 2 3 2 2" xfId="16930"/>
    <cellStyle name="SAPBEXHLevel0 2 4 2 2 3 2 2 2" xfId="26919"/>
    <cellStyle name="SAPBEXHLevel0 2 4 2 2 3 2 3" xfId="23371"/>
    <cellStyle name="SAPBEXHLevel0 2 4 2 2 3 3" xfId="12471"/>
    <cellStyle name="SAPBEXHLevel0 2 4 2 2 3 3 2" xfId="18794"/>
    <cellStyle name="SAPBEXHLevel0 2 4 2 2 3 3 2 2" xfId="27929"/>
    <cellStyle name="SAPBEXHLevel0 2 4 2 2 3 3 3" xfId="24341"/>
    <cellStyle name="SAPBEXHLevel0 2 4 2 2 3 4" xfId="8335"/>
    <cellStyle name="SAPBEXHLevel0 2 4 2 2 3 4 2" xfId="22329"/>
    <cellStyle name="SAPBEXHLevel0 2 4 2 2 3 5" xfId="15518"/>
    <cellStyle name="SAPBEXHLevel0 2 4 2 2 3 5 2" xfId="25849"/>
    <cellStyle name="SAPBEXHLevel0 2 4 2 2 3 6" xfId="20047"/>
    <cellStyle name="SAPBEXHLevel0 2 4 2 2 4" xfId="6094"/>
    <cellStyle name="SAPBEXHLevel0 2 4 2 2 4 2" xfId="13334"/>
    <cellStyle name="SAPBEXHLevel0 2 4 2 2 4 2 2" xfId="24810"/>
    <cellStyle name="SAPBEXHLevel0 2 4 2 2 4 3" xfId="21061"/>
    <cellStyle name="SAPBEXHLevel0 2 4 2 2 5" xfId="5762"/>
    <cellStyle name="SAPBEXHLevel0 2 4 2 2 5 2" xfId="13049"/>
    <cellStyle name="SAPBEXHLevel0 2 4 2 2 5 2 2" xfId="24682"/>
    <cellStyle name="SAPBEXHLevel0 2 4 2 2 5 3" xfId="20933"/>
    <cellStyle name="SAPBEXHLevel0 2 4 2 2 6" xfId="6435"/>
    <cellStyle name="SAPBEXHLevel0 2 4 2 2 6 2" xfId="13615"/>
    <cellStyle name="SAPBEXHLevel0 2 4 2 2 6 2 2" xfId="24887"/>
    <cellStyle name="SAPBEXHLevel0 2 4 2 2 6 3" xfId="21137"/>
    <cellStyle name="SAPBEXHLevel0 2 4 2 2 7" xfId="3917"/>
    <cellStyle name="SAPBEXHLevel0 2 4 2 2 7 2" xfId="20100"/>
    <cellStyle name="SAPBEXHLevel0 2 4 2 2 8" xfId="19072"/>
    <cellStyle name="SAPBEXHLevel0 2 4 2 3" xfId="3050"/>
    <cellStyle name="SAPBEXHLevel0 2 4 2 3 2" xfId="9816"/>
    <cellStyle name="SAPBEXHLevel0 2 4 2 3 2 2" xfId="16431"/>
    <cellStyle name="SAPBEXHLevel0 2 4 2 3 2 2 2" xfId="26510"/>
    <cellStyle name="SAPBEXHLevel0 2 4 2 3 2 3" xfId="22968"/>
    <cellStyle name="SAPBEXHLevel0 2 4 2 3 3" xfId="11753"/>
    <cellStyle name="SAPBEXHLevel0 2 4 2 3 3 2" xfId="18078"/>
    <cellStyle name="SAPBEXHLevel0 2 4 2 3 3 2 2" xfId="27524"/>
    <cellStyle name="SAPBEXHLevel0 2 4 2 3 3 3" xfId="23942"/>
    <cellStyle name="SAPBEXHLevel0 2 4 2 3 4" xfId="7637"/>
    <cellStyle name="SAPBEXHLevel0 2 4 2 3 4 2" xfId="21717"/>
    <cellStyle name="SAPBEXHLevel0 2 4 2 3 5" xfId="14801"/>
    <cellStyle name="SAPBEXHLevel0 2 4 2 3 5 2" xfId="25444"/>
    <cellStyle name="SAPBEXHLevel0 2 4 2 3 6" xfId="19648"/>
    <cellStyle name="SAPBEXHLevel0 2 4 2 4" xfId="3555"/>
    <cellStyle name="SAPBEXHLevel0 2 4 2 4 2" xfId="10310"/>
    <cellStyle name="SAPBEXHLevel0 2 4 2 4 2 2" xfId="16774"/>
    <cellStyle name="SAPBEXHLevel0 2 4 2 4 2 2 2" xfId="26784"/>
    <cellStyle name="SAPBEXHLevel0 2 4 2 4 2 3" xfId="23236"/>
    <cellStyle name="SAPBEXHLevel0 2 4 2 4 3" xfId="12240"/>
    <cellStyle name="SAPBEXHLevel0 2 4 2 4 3 2" xfId="18563"/>
    <cellStyle name="SAPBEXHLevel0 2 4 2 4 3 2 2" xfId="27794"/>
    <cellStyle name="SAPBEXHLevel0 2 4 2 4 3 3" xfId="24206"/>
    <cellStyle name="SAPBEXHLevel0 2 4 2 4 4" xfId="8131"/>
    <cellStyle name="SAPBEXHLevel0 2 4 2 4 4 2" xfId="22128"/>
    <cellStyle name="SAPBEXHLevel0 2 4 2 4 5" xfId="15287"/>
    <cellStyle name="SAPBEXHLevel0 2 4 2 4 5 2" xfId="25714"/>
    <cellStyle name="SAPBEXHLevel0 2 4 2 4 6" xfId="19912"/>
    <cellStyle name="SAPBEXHLevel0 2 4 2 5" xfId="3951"/>
    <cellStyle name="SAPBEXHLevel0 2 4 2 5 2" xfId="20114"/>
    <cellStyle name="SAPBEXHLevel0 2 4 2 6" xfId="19203"/>
    <cellStyle name="SAPBEXHLevel0 2 4 2 7" xfId="28312"/>
    <cellStyle name="SAPBEXHLevel0 2 4 3" xfId="2227"/>
    <cellStyle name="SAPBEXHLevel0 2 4 3 2" xfId="5283"/>
    <cellStyle name="SAPBEXHLevel0 2 4 3 2 2" xfId="12828"/>
    <cellStyle name="SAPBEXHLevel0 2 4 3 2 2 2" xfId="24572"/>
    <cellStyle name="SAPBEXHLevel0 2 4 3 2 3" xfId="20780"/>
    <cellStyle name="SAPBEXHLevel0 2 4 3 3" xfId="6827"/>
    <cellStyle name="SAPBEXHLevel0 2 4 3 3 2" xfId="14001"/>
    <cellStyle name="SAPBEXHLevel0 2 4 3 3 2 2" xfId="25021"/>
    <cellStyle name="SAPBEXHLevel0 2 4 3 3 3" xfId="21263"/>
    <cellStyle name="SAPBEXHLevel0 2 4 3 4" xfId="9010"/>
    <cellStyle name="SAPBEXHLevel0 2 4 3 4 2" xfId="15897"/>
    <cellStyle name="SAPBEXHLevel0 2 4 3 4 2 2" xfId="26083"/>
    <cellStyle name="SAPBEXHLevel0 2 4 3 4 3" xfId="22567"/>
    <cellStyle name="SAPBEXHLevel0 2 4 3 5" xfId="11071"/>
    <cellStyle name="SAPBEXHLevel0 2 4 3 5 2" xfId="17400"/>
    <cellStyle name="SAPBEXHLevel0 2 4 3 5 2 2" xfId="27103"/>
    <cellStyle name="SAPBEXHLevel0 2 4 3 5 3" xfId="23547"/>
    <cellStyle name="SAPBEXHLevel0 2 4 3 6" xfId="4378"/>
    <cellStyle name="SAPBEXHLevel0 2 4 3 6 2" xfId="20422"/>
    <cellStyle name="SAPBEXHLevel0 2 4 3 7" xfId="8387"/>
    <cellStyle name="SAPBEXHLevel0 2 4 3 7 2" xfId="22377"/>
    <cellStyle name="SAPBEXHLevel0 2 4 4" xfId="2836"/>
    <cellStyle name="SAPBEXHLevel0 2 4 4 2" xfId="9603"/>
    <cellStyle name="SAPBEXHLevel0 2 4 4 2 2" xfId="16251"/>
    <cellStyle name="SAPBEXHLevel0 2 4 4 2 2 2" xfId="26365"/>
    <cellStyle name="SAPBEXHLevel0 2 4 4 2 3" xfId="22833"/>
    <cellStyle name="SAPBEXHLevel0 2 4 4 3" xfId="11555"/>
    <cellStyle name="SAPBEXHLevel0 2 4 4 3 2" xfId="17882"/>
    <cellStyle name="SAPBEXHLevel0 2 4 4 3 2 2" xfId="27381"/>
    <cellStyle name="SAPBEXHLevel0 2 4 4 3 3" xfId="23809"/>
    <cellStyle name="SAPBEXHLevel0 2 4 4 4" xfId="7423"/>
    <cellStyle name="SAPBEXHLevel0 2 4 4 4 2" xfId="21560"/>
    <cellStyle name="SAPBEXHLevel0 2 4 4 5" xfId="14590"/>
    <cellStyle name="SAPBEXHLevel0 2 4 4 5 2" xfId="25301"/>
    <cellStyle name="SAPBEXHLevel0 2 4 4 6" xfId="19515"/>
    <cellStyle name="SAPBEXHLevel0 2 4 5" xfId="2688"/>
    <cellStyle name="SAPBEXHLevel0 2 4 5 2" xfId="9469"/>
    <cellStyle name="SAPBEXHLevel0 2 4 5 2 2" xfId="16120"/>
    <cellStyle name="SAPBEXHLevel0 2 4 5 2 2 2" xfId="26258"/>
    <cellStyle name="SAPBEXHLevel0 2 4 5 2 3" xfId="22734"/>
    <cellStyle name="SAPBEXHLevel0 2 4 5 3" xfId="11429"/>
    <cellStyle name="SAPBEXHLevel0 2 4 5 3 2" xfId="17757"/>
    <cellStyle name="SAPBEXHLevel0 2 4 5 3 2 2" xfId="27277"/>
    <cellStyle name="SAPBEXHLevel0 2 4 5 3 3" xfId="23713"/>
    <cellStyle name="SAPBEXHLevel0 2 4 5 4" xfId="7288"/>
    <cellStyle name="SAPBEXHLevel0 2 4 5 4 2" xfId="21447"/>
    <cellStyle name="SAPBEXHLevel0 2 4 5 5" xfId="14461"/>
    <cellStyle name="SAPBEXHLevel0 2 4 5 5 2" xfId="25196"/>
    <cellStyle name="SAPBEXHLevel0 2 4 5 6" xfId="19418"/>
    <cellStyle name="SAPBEXHLevel0 2 4 6" xfId="28175"/>
    <cellStyle name="SAPBEXHLevel0 2 5" xfId="1539"/>
    <cellStyle name="SAPBEXHLevel0 2 5 2" xfId="851"/>
    <cellStyle name="SAPBEXHLevel0 2 5 2 2" xfId="3225"/>
    <cellStyle name="SAPBEXHLevel0 2 5 2 2 2" xfId="9980"/>
    <cellStyle name="SAPBEXHLevel0 2 5 2 2 2 2" xfId="16533"/>
    <cellStyle name="SAPBEXHLevel0 2 5 2 2 2 2 2" xfId="26588"/>
    <cellStyle name="SAPBEXHLevel0 2 5 2 2 2 3" xfId="23046"/>
    <cellStyle name="SAPBEXHLevel0 2 5 2 2 3" xfId="11910"/>
    <cellStyle name="SAPBEXHLevel0 2 5 2 2 3 2" xfId="18235"/>
    <cellStyle name="SAPBEXHLevel0 2 5 2 2 3 2 2" xfId="27600"/>
    <cellStyle name="SAPBEXHLevel0 2 5 2 2 3 3" xfId="24018"/>
    <cellStyle name="SAPBEXHLevel0 2 5 2 2 4" xfId="7801"/>
    <cellStyle name="SAPBEXHLevel0 2 5 2 2 4 2" xfId="21805"/>
    <cellStyle name="SAPBEXHLevel0 2 5 2 2 5" xfId="14959"/>
    <cellStyle name="SAPBEXHLevel0 2 5 2 2 5 2" xfId="25520"/>
    <cellStyle name="SAPBEXHLevel0 2 5 2 2 6" xfId="19724"/>
    <cellStyle name="SAPBEXHLevel0 2 5 2 3" xfId="3698"/>
    <cellStyle name="SAPBEXHLevel0 2 5 2 3 2" xfId="10453"/>
    <cellStyle name="SAPBEXHLevel0 2 5 2 3 2 2" xfId="16856"/>
    <cellStyle name="SAPBEXHLevel0 2 5 2 3 2 2 2" xfId="26860"/>
    <cellStyle name="SAPBEXHLevel0 2 5 2 3 2 3" xfId="23312"/>
    <cellStyle name="SAPBEXHLevel0 2 5 2 3 3" xfId="12383"/>
    <cellStyle name="SAPBEXHLevel0 2 5 2 3 3 2" xfId="18706"/>
    <cellStyle name="SAPBEXHLevel0 2 5 2 3 3 2 2" xfId="27870"/>
    <cellStyle name="SAPBEXHLevel0 2 5 2 3 3 3" xfId="24282"/>
    <cellStyle name="SAPBEXHLevel0 2 5 2 3 4" xfId="8270"/>
    <cellStyle name="SAPBEXHLevel0 2 5 2 3 4 2" xfId="22266"/>
    <cellStyle name="SAPBEXHLevel0 2 5 2 3 5" xfId="15430"/>
    <cellStyle name="SAPBEXHLevel0 2 5 2 3 5 2" xfId="25790"/>
    <cellStyle name="SAPBEXHLevel0 2 5 2 3 6" xfId="19988"/>
    <cellStyle name="SAPBEXHLevel0 2 5 2 4" xfId="5896"/>
    <cellStyle name="SAPBEXHLevel0 2 5 2 4 2" xfId="13157"/>
    <cellStyle name="SAPBEXHLevel0 2 5 2 4 2 2" xfId="24737"/>
    <cellStyle name="SAPBEXHLevel0 2 5 2 4 3" xfId="20988"/>
    <cellStyle name="SAPBEXHLevel0 2 5 2 5" xfId="5859"/>
    <cellStyle name="SAPBEXHLevel0 2 5 2 5 2" xfId="13121"/>
    <cellStyle name="SAPBEXHLevel0 2 5 2 5 2 2" xfId="24717"/>
    <cellStyle name="SAPBEXHLevel0 2 5 2 5 3" xfId="20968"/>
    <cellStyle name="SAPBEXHLevel0 2 5 2 6" xfId="5763"/>
    <cellStyle name="SAPBEXHLevel0 2 5 2 6 2" xfId="13050"/>
    <cellStyle name="SAPBEXHLevel0 2 5 2 6 2 2" xfId="24683"/>
    <cellStyle name="SAPBEXHLevel0 2 5 2 6 3" xfId="20934"/>
    <cellStyle name="SAPBEXHLevel0 2 5 2 7" xfId="7733"/>
    <cellStyle name="SAPBEXHLevel0 2 5 2 7 2" xfId="21765"/>
    <cellStyle name="SAPBEXHLevel0 2 5 2 8" xfId="19019"/>
    <cellStyle name="SAPBEXHLevel0 2 5 3" xfId="2978"/>
    <cellStyle name="SAPBEXHLevel0 2 5 3 2" xfId="9744"/>
    <cellStyle name="SAPBEXHLevel0 2 5 3 2 2" xfId="16373"/>
    <cellStyle name="SAPBEXHLevel0 2 5 3 2 2 2" xfId="26465"/>
    <cellStyle name="SAPBEXHLevel0 2 5 3 2 3" xfId="22924"/>
    <cellStyle name="SAPBEXHLevel0 2 5 3 3" xfId="11681"/>
    <cellStyle name="SAPBEXHLevel0 2 5 3 3 2" xfId="18007"/>
    <cellStyle name="SAPBEXHLevel0 2 5 3 3 2 2" xfId="27480"/>
    <cellStyle name="SAPBEXHLevel0 2 5 3 3 3" xfId="23899"/>
    <cellStyle name="SAPBEXHLevel0 2 5 3 4" xfId="7565"/>
    <cellStyle name="SAPBEXHLevel0 2 5 3 4 2" xfId="21666"/>
    <cellStyle name="SAPBEXHLevel0 2 5 3 5" xfId="14730"/>
    <cellStyle name="SAPBEXHLevel0 2 5 3 5 2" xfId="25400"/>
    <cellStyle name="SAPBEXHLevel0 2 5 3 6" xfId="19605"/>
    <cellStyle name="SAPBEXHLevel0 2 5 4" xfId="3493"/>
    <cellStyle name="SAPBEXHLevel0 2 5 4 2" xfId="10248"/>
    <cellStyle name="SAPBEXHLevel0 2 5 4 2 2" xfId="16726"/>
    <cellStyle name="SAPBEXHLevel0 2 5 4 2 2 2" xfId="26742"/>
    <cellStyle name="SAPBEXHLevel0 2 5 4 2 3" xfId="23194"/>
    <cellStyle name="SAPBEXHLevel0 2 5 4 3" xfId="12178"/>
    <cellStyle name="SAPBEXHLevel0 2 5 4 3 2" xfId="18501"/>
    <cellStyle name="SAPBEXHLevel0 2 5 4 3 2 2" xfId="27752"/>
    <cellStyle name="SAPBEXHLevel0 2 5 4 3 3" xfId="24164"/>
    <cellStyle name="SAPBEXHLevel0 2 5 4 4" xfId="8069"/>
    <cellStyle name="SAPBEXHLevel0 2 5 4 4 2" xfId="22066"/>
    <cellStyle name="SAPBEXHLevel0 2 5 4 5" xfId="15225"/>
    <cellStyle name="SAPBEXHLevel0 2 5 4 5 2" xfId="25672"/>
    <cellStyle name="SAPBEXHLevel0 2 5 4 6" xfId="19870"/>
    <cellStyle name="SAPBEXHLevel0 2 5 5" xfId="8245"/>
    <cellStyle name="SAPBEXHLevel0 2 5 5 2" xfId="22242"/>
    <cellStyle name="SAPBEXHLevel0 2 5 6" xfId="19143"/>
    <cellStyle name="SAPBEXHLevel0 2 5 7" xfId="28238"/>
    <cellStyle name="SAPBEXHLevel0 2 6" xfId="2079"/>
    <cellStyle name="SAPBEXHLevel0 2 6 2" xfId="5162"/>
    <cellStyle name="SAPBEXHLevel0 2 6 2 2" xfId="12738"/>
    <cellStyle name="SAPBEXHLevel0 2 6 2 2 2" xfId="24510"/>
    <cellStyle name="SAPBEXHLevel0 2 6 2 3" xfId="20694"/>
    <cellStyle name="SAPBEXHLevel0 2 6 3" xfId="6679"/>
    <cellStyle name="SAPBEXHLevel0 2 6 3 2" xfId="13855"/>
    <cellStyle name="SAPBEXHLevel0 2 6 3 2 2" xfId="24960"/>
    <cellStyle name="SAPBEXHLevel0 2 6 3 3" xfId="21205"/>
    <cellStyle name="SAPBEXHLevel0 2 6 4" xfId="8862"/>
    <cellStyle name="SAPBEXHLevel0 2 6 4 2" xfId="15806"/>
    <cellStyle name="SAPBEXHLevel0 2 6 4 2 2" xfId="26020"/>
    <cellStyle name="SAPBEXHLevel0 2 6 4 3" xfId="22507"/>
    <cellStyle name="SAPBEXHLevel0 2 6 5" xfId="10969"/>
    <cellStyle name="SAPBEXHLevel0 2 6 5 2" xfId="17299"/>
    <cellStyle name="SAPBEXHLevel0 2 6 5 2 2" xfId="27043"/>
    <cellStyle name="SAPBEXHLevel0 2 6 5 3" xfId="23490"/>
    <cellStyle name="SAPBEXHLevel0 2 6 6" xfId="4307"/>
    <cellStyle name="SAPBEXHLevel0 2 6 6 2" xfId="20351"/>
    <cellStyle name="SAPBEXHLevel0 2 6 7" xfId="4003"/>
    <cellStyle name="SAPBEXHLevel0 2 6 7 2" xfId="20155"/>
    <cellStyle name="SAPBEXHLevel0 2 7" xfId="2586"/>
    <cellStyle name="SAPBEXHLevel0 2 7 2" xfId="9367"/>
    <cellStyle name="SAPBEXHLevel0 2 7 2 2" xfId="16018"/>
    <cellStyle name="SAPBEXHLevel0 2 7 2 2 2" xfId="26170"/>
    <cellStyle name="SAPBEXHLevel0 2 7 2 3" xfId="22651"/>
    <cellStyle name="SAPBEXHLevel0 2 7 3" xfId="11327"/>
    <cellStyle name="SAPBEXHLevel0 2 7 3 2" xfId="17655"/>
    <cellStyle name="SAPBEXHLevel0 2 7 3 2 2" xfId="27189"/>
    <cellStyle name="SAPBEXHLevel0 2 7 3 3" xfId="23630"/>
    <cellStyle name="SAPBEXHLevel0 2 7 4" xfId="7186"/>
    <cellStyle name="SAPBEXHLevel0 2 7 4 2" xfId="21350"/>
    <cellStyle name="SAPBEXHLevel0 2 7 5" xfId="14359"/>
    <cellStyle name="SAPBEXHLevel0 2 7 5 2" xfId="25108"/>
    <cellStyle name="SAPBEXHLevel0 2 7 6" xfId="19335"/>
    <cellStyle name="SAPBEXHLevel0 2 8" xfId="18960"/>
    <cellStyle name="SAPBEXHLevel0 2 9" xfId="28054"/>
    <cellStyle name="SAPBEXHLevel0 3" xfId="486"/>
    <cellStyle name="SAPBEXHLevel0 3 2" xfId="1760"/>
    <cellStyle name="SAPBEXHLevel0 3 2 2" xfId="1396"/>
    <cellStyle name="SAPBEXHLevel0 3 2 2 2" xfId="3379"/>
    <cellStyle name="SAPBEXHLevel0 3 2 2 2 2" xfId="10134"/>
    <cellStyle name="SAPBEXHLevel0 3 2 2 2 2 2" xfId="16652"/>
    <cellStyle name="SAPBEXHLevel0 3 2 2 2 2 2 2" xfId="26679"/>
    <cellStyle name="SAPBEXHLevel0 3 2 2 2 2 3" xfId="23137"/>
    <cellStyle name="SAPBEXHLevel0 3 2 2 2 3" xfId="12064"/>
    <cellStyle name="SAPBEXHLevel0 3 2 2 2 3 2" xfId="18389"/>
    <cellStyle name="SAPBEXHLevel0 3 2 2 2 3 2 2" xfId="27691"/>
    <cellStyle name="SAPBEXHLevel0 3 2 2 2 3 3" xfId="24109"/>
    <cellStyle name="SAPBEXHLevel0 3 2 2 2 4" xfId="7955"/>
    <cellStyle name="SAPBEXHLevel0 3 2 2 2 4 2" xfId="21959"/>
    <cellStyle name="SAPBEXHLevel0 3 2 2 2 5" xfId="15113"/>
    <cellStyle name="SAPBEXHLevel0 3 2 2 2 5 2" xfId="25611"/>
    <cellStyle name="SAPBEXHLevel0 3 2 2 2 6" xfId="19815"/>
    <cellStyle name="SAPBEXHLevel0 3 2 2 3" xfId="3852"/>
    <cellStyle name="SAPBEXHLevel0 3 2 2 3 2" xfId="10607"/>
    <cellStyle name="SAPBEXHLevel0 3 2 2 3 2 2" xfId="16975"/>
    <cellStyle name="SAPBEXHLevel0 3 2 2 3 2 2 2" xfId="26951"/>
    <cellStyle name="SAPBEXHLevel0 3 2 2 3 2 3" xfId="23403"/>
    <cellStyle name="SAPBEXHLevel0 3 2 2 3 3" xfId="12537"/>
    <cellStyle name="SAPBEXHLevel0 3 2 2 3 3 2" xfId="18860"/>
    <cellStyle name="SAPBEXHLevel0 3 2 2 3 3 2 2" xfId="27961"/>
    <cellStyle name="SAPBEXHLevel0 3 2 2 3 3 3" xfId="24373"/>
    <cellStyle name="SAPBEXHLevel0 3 2 2 3 4" xfId="8373"/>
    <cellStyle name="SAPBEXHLevel0 3 2 2 3 4 2" xfId="22363"/>
    <cellStyle name="SAPBEXHLevel0 3 2 2 3 5" xfId="15584"/>
    <cellStyle name="SAPBEXHLevel0 3 2 2 3 5 2" xfId="25881"/>
    <cellStyle name="SAPBEXHLevel0 3 2 2 3 6" xfId="20079"/>
    <cellStyle name="SAPBEXHLevel0 3 2 2 4" xfId="6179"/>
    <cellStyle name="SAPBEXHLevel0 3 2 2 4 2" xfId="13415"/>
    <cellStyle name="SAPBEXHLevel0 3 2 2 4 2 2" xfId="24838"/>
    <cellStyle name="SAPBEXHLevel0 3 2 2 4 3" xfId="21088"/>
    <cellStyle name="SAPBEXHLevel0 3 2 2 5" xfId="8448"/>
    <cellStyle name="SAPBEXHLevel0 3 2 2 5 2" xfId="15658"/>
    <cellStyle name="SAPBEXHLevel0 3 2 2 5 2 2" xfId="25912"/>
    <cellStyle name="SAPBEXHLevel0 3 2 2 5 3" xfId="22405"/>
    <cellStyle name="SAPBEXHLevel0 3 2 2 6" xfId="6279"/>
    <cellStyle name="SAPBEXHLevel0 3 2 2 6 2" xfId="13510"/>
    <cellStyle name="SAPBEXHLevel0 3 2 2 6 2 2" xfId="24864"/>
    <cellStyle name="SAPBEXHLevel0 3 2 2 6 3" xfId="21114"/>
    <cellStyle name="SAPBEXHLevel0 3 2 2 7" xfId="12622"/>
    <cellStyle name="SAPBEXHLevel0 3 2 2 7 2" xfId="24414"/>
    <cellStyle name="SAPBEXHLevel0 3 2 2 8" xfId="19097"/>
    <cellStyle name="SAPBEXHLevel0 3 2 3" xfId="3119"/>
    <cellStyle name="SAPBEXHLevel0 3 2 3 2" xfId="9882"/>
    <cellStyle name="SAPBEXHLevel0 3 2 3 2 2" xfId="16476"/>
    <cellStyle name="SAPBEXHLevel0 3 2 3 2 2 2" xfId="26542"/>
    <cellStyle name="SAPBEXHLevel0 3 2 3 2 3" xfId="23000"/>
    <cellStyle name="SAPBEXHLevel0 3 2 3 3" xfId="11819"/>
    <cellStyle name="SAPBEXHLevel0 3 2 3 3 2" xfId="18144"/>
    <cellStyle name="SAPBEXHLevel0 3 2 3 3 2 2" xfId="27556"/>
    <cellStyle name="SAPBEXHLevel0 3 2 3 3 3" xfId="23974"/>
    <cellStyle name="SAPBEXHLevel0 3 2 3 4" xfId="7704"/>
    <cellStyle name="SAPBEXHLevel0 3 2 3 4 2" xfId="21749"/>
    <cellStyle name="SAPBEXHLevel0 3 2 3 5" xfId="14867"/>
    <cellStyle name="SAPBEXHLevel0 3 2 3 5 2" xfId="25476"/>
    <cellStyle name="SAPBEXHLevel0 3 2 3 6" xfId="19680"/>
    <cellStyle name="SAPBEXHLevel0 3 2 4" xfId="3608"/>
    <cellStyle name="SAPBEXHLevel0 3 2 4 2" xfId="10363"/>
    <cellStyle name="SAPBEXHLevel0 3 2 4 2 2" xfId="16806"/>
    <cellStyle name="SAPBEXHLevel0 3 2 4 2 2 2" xfId="26816"/>
    <cellStyle name="SAPBEXHLevel0 3 2 4 2 3" xfId="23268"/>
    <cellStyle name="SAPBEXHLevel0 3 2 4 3" xfId="12293"/>
    <cellStyle name="SAPBEXHLevel0 3 2 4 3 2" xfId="18616"/>
    <cellStyle name="SAPBEXHLevel0 3 2 4 3 2 2" xfId="27826"/>
    <cellStyle name="SAPBEXHLevel0 3 2 4 3 3" xfId="24238"/>
    <cellStyle name="SAPBEXHLevel0 3 2 4 4" xfId="8184"/>
    <cellStyle name="SAPBEXHLevel0 3 2 4 4 2" xfId="22181"/>
    <cellStyle name="SAPBEXHLevel0 3 2 4 5" xfId="15340"/>
    <cellStyle name="SAPBEXHLevel0 3 2 4 5 2" xfId="25746"/>
    <cellStyle name="SAPBEXHLevel0 3 2 4 6" xfId="19944"/>
    <cellStyle name="SAPBEXHLevel0 3 2 5" xfId="4105"/>
    <cellStyle name="SAPBEXHLevel0 3 2 5 2" xfId="20202"/>
    <cellStyle name="SAPBEXHLevel0 3 2 6" xfId="19235"/>
    <cellStyle name="SAPBEXHLevel0 3 2 7" xfId="28357"/>
    <cellStyle name="SAPBEXHLevel0 3 3" xfId="2290"/>
    <cellStyle name="SAPBEXHLevel0 3 3 2" xfId="2923"/>
    <cellStyle name="SAPBEXHLevel0 3 3 2 2" xfId="7510"/>
    <cellStyle name="SAPBEXHLevel0 3 3 2 2 2" xfId="14677"/>
    <cellStyle name="SAPBEXHLevel0 3 3 2 2 2 2" xfId="25369"/>
    <cellStyle name="SAPBEXHLevel0 3 3 2 2 3" xfId="21636"/>
    <cellStyle name="SAPBEXHLevel0 3 3 2 3" xfId="9690"/>
    <cellStyle name="SAPBEXHLevel0 3 3 2 3 2" xfId="16335"/>
    <cellStyle name="SAPBEXHLevel0 3 3 2 3 2 2" xfId="26433"/>
    <cellStyle name="SAPBEXHLevel0 3 3 2 3 3" xfId="22894"/>
    <cellStyle name="SAPBEXHLevel0 3 3 2 4" xfId="11639"/>
    <cellStyle name="SAPBEXHLevel0 3 3 2 4 2" xfId="17966"/>
    <cellStyle name="SAPBEXHLevel0 3 3 2 4 2 2" xfId="27449"/>
    <cellStyle name="SAPBEXHLevel0 3 3 2 4 3" xfId="23870"/>
    <cellStyle name="SAPBEXHLevel0 3 3 2 5" xfId="5329"/>
    <cellStyle name="SAPBEXHLevel0 3 3 2 5 2" xfId="20809"/>
    <cellStyle name="SAPBEXHLevel0 3 3 2 6" xfId="12852"/>
    <cellStyle name="SAPBEXHLevel0 3 3 2 6 2" xfId="24592"/>
    <cellStyle name="SAPBEXHLevel0 3 3 2 7" xfId="19576"/>
    <cellStyle name="SAPBEXHLevel0 3 3 3" xfId="3455"/>
    <cellStyle name="SAPBEXHLevel0 3 3 3 2" xfId="10210"/>
    <cellStyle name="SAPBEXHLevel0 3 3 3 2 2" xfId="16692"/>
    <cellStyle name="SAPBEXHLevel0 3 3 3 2 2 2" xfId="26714"/>
    <cellStyle name="SAPBEXHLevel0 3 3 3 2 3" xfId="23168"/>
    <cellStyle name="SAPBEXHLevel0 3 3 3 3" xfId="12140"/>
    <cellStyle name="SAPBEXHLevel0 3 3 3 3 2" xfId="18464"/>
    <cellStyle name="SAPBEXHLevel0 3 3 3 3 2 2" xfId="27725"/>
    <cellStyle name="SAPBEXHLevel0 3 3 3 3 3" xfId="24139"/>
    <cellStyle name="SAPBEXHLevel0 3 3 3 4" xfId="8031"/>
    <cellStyle name="SAPBEXHLevel0 3 3 3 4 2" xfId="22030"/>
    <cellStyle name="SAPBEXHLevel0 3 3 3 5" xfId="15188"/>
    <cellStyle name="SAPBEXHLevel0 3 3 3 5 2" xfId="25645"/>
    <cellStyle name="SAPBEXHLevel0 3 3 3 6" xfId="19845"/>
    <cellStyle name="SAPBEXHLevel0 3 3 4" xfId="6890"/>
    <cellStyle name="SAPBEXHLevel0 3 3 4 2" xfId="14064"/>
    <cellStyle name="SAPBEXHLevel0 3 3 4 2 2" xfId="25041"/>
    <cellStyle name="SAPBEXHLevel0 3 3 4 3" xfId="21283"/>
    <cellStyle name="SAPBEXHLevel0 3 3 5" xfId="9073"/>
    <cellStyle name="SAPBEXHLevel0 3 3 5 2" xfId="15921"/>
    <cellStyle name="SAPBEXHLevel0 3 3 5 2 2" xfId="26103"/>
    <cellStyle name="SAPBEXHLevel0 3 3 5 3" xfId="22587"/>
    <cellStyle name="SAPBEXHLevel0 3 3 6" xfId="11101"/>
    <cellStyle name="SAPBEXHLevel0 3 3 6 2" xfId="17430"/>
    <cellStyle name="SAPBEXHLevel0 3 3 6 2 2" xfId="27123"/>
    <cellStyle name="SAPBEXHLevel0 3 3 6 3" xfId="23567"/>
    <cellStyle name="SAPBEXHLevel0 3 3 7" xfId="4461"/>
    <cellStyle name="SAPBEXHLevel0 3 3 7 2" xfId="20494"/>
    <cellStyle name="SAPBEXHLevel0 3 3 8" xfId="5333"/>
    <cellStyle name="SAPBEXHLevel0 3 3 8 2" xfId="20810"/>
    <cellStyle name="SAPBEXHLevel0 3 4" xfId="2643"/>
    <cellStyle name="SAPBEXHLevel0 3 4 2" xfId="9424"/>
    <cellStyle name="SAPBEXHLevel0 3 4 2 2" xfId="16075"/>
    <cellStyle name="SAPBEXHLevel0 3 4 2 2 2" xfId="26214"/>
    <cellStyle name="SAPBEXHLevel0 3 4 2 3" xfId="22690"/>
    <cellStyle name="SAPBEXHLevel0 3 4 3" xfId="11384"/>
    <cellStyle name="SAPBEXHLevel0 3 4 3 2" xfId="17712"/>
    <cellStyle name="SAPBEXHLevel0 3 4 3 2 2" xfId="27233"/>
    <cellStyle name="SAPBEXHLevel0 3 4 3 3" xfId="23669"/>
    <cellStyle name="SAPBEXHLevel0 3 4 4" xfId="7243"/>
    <cellStyle name="SAPBEXHLevel0 3 4 4 2" xfId="21402"/>
    <cellStyle name="SAPBEXHLevel0 3 4 5" xfId="14416"/>
    <cellStyle name="SAPBEXHLevel0 3 4 5 2" xfId="25152"/>
    <cellStyle name="SAPBEXHLevel0 3 4 6" xfId="19374"/>
    <cellStyle name="SAPBEXHLevel0 3 5" xfId="28106"/>
    <cellStyle name="SAPBEXHLevel0 4" xfId="1538"/>
    <cellStyle name="SAPBEXHLevel0 4 2" xfId="1402"/>
    <cellStyle name="SAPBEXHLevel0 4 2 2" xfId="3224"/>
    <cellStyle name="SAPBEXHLevel0 4 2 2 2" xfId="9979"/>
    <cellStyle name="SAPBEXHLevel0 4 2 2 2 2" xfId="16532"/>
    <cellStyle name="SAPBEXHLevel0 4 2 2 2 2 2" xfId="26587"/>
    <cellStyle name="SAPBEXHLevel0 4 2 2 2 3" xfId="23045"/>
    <cellStyle name="SAPBEXHLevel0 4 2 2 3" xfId="11909"/>
    <cellStyle name="SAPBEXHLevel0 4 2 2 3 2" xfId="18234"/>
    <cellStyle name="SAPBEXHLevel0 4 2 2 3 2 2" xfId="27599"/>
    <cellStyle name="SAPBEXHLevel0 4 2 2 3 3" xfId="24017"/>
    <cellStyle name="SAPBEXHLevel0 4 2 2 4" xfId="7800"/>
    <cellStyle name="SAPBEXHLevel0 4 2 2 4 2" xfId="21804"/>
    <cellStyle name="SAPBEXHLevel0 4 2 2 5" xfId="14958"/>
    <cellStyle name="SAPBEXHLevel0 4 2 2 5 2" xfId="25519"/>
    <cellStyle name="SAPBEXHLevel0 4 2 2 6" xfId="19723"/>
    <cellStyle name="SAPBEXHLevel0 4 2 3" xfId="3697"/>
    <cellStyle name="SAPBEXHLevel0 4 2 3 2" xfId="10452"/>
    <cellStyle name="SAPBEXHLevel0 4 2 3 2 2" xfId="16855"/>
    <cellStyle name="SAPBEXHLevel0 4 2 3 2 2 2" xfId="26859"/>
    <cellStyle name="SAPBEXHLevel0 4 2 3 2 3" xfId="23311"/>
    <cellStyle name="SAPBEXHLevel0 4 2 3 3" xfId="12382"/>
    <cellStyle name="SAPBEXHLevel0 4 2 3 3 2" xfId="18705"/>
    <cellStyle name="SAPBEXHLevel0 4 2 3 3 2 2" xfId="27869"/>
    <cellStyle name="SAPBEXHLevel0 4 2 3 3 3" xfId="24281"/>
    <cellStyle name="SAPBEXHLevel0 4 2 3 4" xfId="8269"/>
    <cellStyle name="SAPBEXHLevel0 4 2 3 4 2" xfId="22265"/>
    <cellStyle name="SAPBEXHLevel0 4 2 3 5" xfId="15429"/>
    <cellStyle name="SAPBEXHLevel0 4 2 3 5 2" xfId="25789"/>
    <cellStyle name="SAPBEXHLevel0 4 2 3 6" xfId="19987"/>
    <cellStyle name="SAPBEXHLevel0 4 2 4" xfId="6185"/>
    <cellStyle name="SAPBEXHLevel0 4 2 4 2" xfId="13421"/>
    <cellStyle name="SAPBEXHLevel0 4 2 4 2 2" xfId="24841"/>
    <cellStyle name="SAPBEXHLevel0 4 2 4 3" xfId="21091"/>
    <cellStyle name="SAPBEXHLevel0 4 2 5" xfId="8454"/>
    <cellStyle name="SAPBEXHLevel0 4 2 5 2" xfId="15661"/>
    <cellStyle name="SAPBEXHLevel0 4 2 5 2 2" xfId="25915"/>
    <cellStyle name="SAPBEXHLevel0 4 2 5 3" xfId="22408"/>
    <cellStyle name="SAPBEXHLevel0 4 2 6" xfId="6037"/>
    <cellStyle name="SAPBEXHLevel0 4 2 6 2" xfId="13287"/>
    <cellStyle name="SAPBEXHLevel0 4 2 6 2 2" xfId="24798"/>
    <cellStyle name="SAPBEXHLevel0 4 2 6 3" xfId="21049"/>
    <cellStyle name="SAPBEXHLevel0 4 2 7" xfId="12625"/>
    <cellStyle name="SAPBEXHLevel0 4 2 7 2" xfId="24417"/>
    <cellStyle name="SAPBEXHLevel0 4 2 8" xfId="19100"/>
    <cellStyle name="SAPBEXHLevel0 4 3" xfId="2747"/>
    <cellStyle name="SAPBEXHLevel0 4 3 2" xfId="9520"/>
    <cellStyle name="SAPBEXHLevel0 4 3 2 2" xfId="16171"/>
    <cellStyle name="SAPBEXHLevel0 4 3 2 2 2" xfId="26297"/>
    <cellStyle name="SAPBEXHLevel0 4 3 2 3" xfId="22772"/>
    <cellStyle name="SAPBEXHLevel0 4 3 3" xfId="11475"/>
    <cellStyle name="SAPBEXHLevel0 4 3 3 2" xfId="17802"/>
    <cellStyle name="SAPBEXHLevel0 4 3 3 2 2" xfId="27313"/>
    <cellStyle name="SAPBEXHLevel0 4 3 3 3" xfId="23748"/>
    <cellStyle name="SAPBEXHLevel0 4 3 4" xfId="7339"/>
    <cellStyle name="SAPBEXHLevel0 4 3 4 2" xfId="21492"/>
    <cellStyle name="SAPBEXHLevel0 4 3 5" xfId="14507"/>
    <cellStyle name="SAPBEXHLevel0 4 3 5 2" xfId="25233"/>
    <cellStyle name="SAPBEXHLevel0 4 3 6" xfId="19454"/>
    <cellStyle name="SAPBEXHLevel0 4 4" xfId="2968"/>
    <cellStyle name="SAPBEXHLevel0 4 4 2" xfId="9734"/>
    <cellStyle name="SAPBEXHLevel0 4 4 2 2" xfId="16367"/>
    <cellStyle name="SAPBEXHLevel0 4 4 2 2 2" xfId="26459"/>
    <cellStyle name="SAPBEXHLevel0 4 4 2 3" xfId="22918"/>
    <cellStyle name="SAPBEXHLevel0 4 4 3" xfId="11671"/>
    <cellStyle name="SAPBEXHLevel0 4 4 3 2" xfId="17997"/>
    <cellStyle name="SAPBEXHLevel0 4 4 3 2 2" xfId="27474"/>
    <cellStyle name="SAPBEXHLevel0 4 4 3 3" xfId="23893"/>
    <cellStyle name="SAPBEXHLevel0 4 4 4" xfId="7555"/>
    <cellStyle name="SAPBEXHLevel0 4 4 4 2" xfId="21660"/>
    <cellStyle name="SAPBEXHLevel0 4 4 5" xfId="14720"/>
    <cellStyle name="SAPBEXHLevel0 4 4 5 2" xfId="25394"/>
    <cellStyle name="SAPBEXHLevel0 4 4 6" xfId="19599"/>
    <cellStyle name="SAPBEXHLevel0 4 5" xfId="4582"/>
    <cellStyle name="SAPBEXHLevel0 4 5 2" xfId="20578"/>
    <cellStyle name="SAPBEXHLevel0 4 6" xfId="19142"/>
    <cellStyle name="SAPBEXHLevel0 4 7" xfId="28237"/>
    <cellStyle name="SAPBEXHLevel0 5" xfId="2110"/>
    <cellStyle name="SAPBEXHLevel0 5 2" xfId="5189"/>
    <cellStyle name="SAPBEXHLevel0 5 2 2" xfId="12760"/>
    <cellStyle name="SAPBEXHLevel0 5 2 2 2" xfId="24526"/>
    <cellStyle name="SAPBEXHLevel0 5 2 3" xfId="20715"/>
    <cellStyle name="SAPBEXHLevel0 5 3" xfId="6710"/>
    <cellStyle name="SAPBEXHLevel0 5 3 2" xfId="13886"/>
    <cellStyle name="SAPBEXHLevel0 5 3 2 2" xfId="24976"/>
    <cellStyle name="SAPBEXHLevel0 5 3 3" xfId="21221"/>
    <cellStyle name="SAPBEXHLevel0 5 4" xfId="8893"/>
    <cellStyle name="SAPBEXHLevel0 5 4 2" xfId="15828"/>
    <cellStyle name="SAPBEXHLevel0 5 4 2 2" xfId="26036"/>
    <cellStyle name="SAPBEXHLevel0 5 4 3" xfId="22523"/>
    <cellStyle name="SAPBEXHLevel0 5 5" xfId="10993"/>
    <cellStyle name="SAPBEXHLevel0 5 5 2" xfId="17323"/>
    <cellStyle name="SAPBEXHLevel0 5 5 2 2" xfId="27059"/>
    <cellStyle name="SAPBEXHLevel0 5 5 3" xfId="23506"/>
    <cellStyle name="SAPBEXHLevel0 5 6" xfId="4306"/>
    <cellStyle name="SAPBEXHLevel0 5 6 2" xfId="20350"/>
    <cellStyle name="SAPBEXHLevel0 5 7" xfId="4162"/>
    <cellStyle name="SAPBEXHLevel0 5 7 2" xfId="20236"/>
    <cellStyle name="SAPBEXHLevel0 6" xfId="2585"/>
    <cellStyle name="SAPBEXHLevel0 6 2" xfId="9366"/>
    <cellStyle name="SAPBEXHLevel0 6 2 2" xfId="16017"/>
    <cellStyle name="SAPBEXHLevel0 6 2 2 2" xfId="26169"/>
    <cellStyle name="SAPBEXHLevel0 6 2 3" xfId="22650"/>
    <cellStyle name="SAPBEXHLevel0 6 3" xfId="11326"/>
    <cellStyle name="SAPBEXHLevel0 6 3 2" xfId="17654"/>
    <cellStyle name="SAPBEXHLevel0 6 3 2 2" xfId="27188"/>
    <cellStyle name="SAPBEXHLevel0 6 3 3" xfId="23629"/>
    <cellStyle name="SAPBEXHLevel0 6 4" xfId="7185"/>
    <cellStyle name="SAPBEXHLevel0 6 4 2" xfId="21349"/>
    <cellStyle name="SAPBEXHLevel0 6 5" xfId="14358"/>
    <cellStyle name="SAPBEXHLevel0 6 5 2" xfId="25107"/>
    <cellStyle name="SAPBEXHLevel0 6 6" xfId="19334"/>
    <cellStyle name="SAPBEXHLevel0 7" xfId="18959"/>
    <cellStyle name="SAPBEXHLevel0 8" xfId="28053"/>
    <cellStyle name="SAPBEXHLevel0X" xfId="264"/>
    <cellStyle name="SAPBEXHLevel0X 2" xfId="265"/>
    <cellStyle name="SAPBEXHLevel0X 2 2" xfId="489"/>
    <cellStyle name="SAPBEXHLevel0X 2 2 2" xfId="1683"/>
    <cellStyle name="SAPBEXHLevel0X 2 2 2 2" xfId="858"/>
    <cellStyle name="SAPBEXHLevel0X 2 2 2 2 2" xfId="3318"/>
    <cellStyle name="SAPBEXHLevel0X 2 2 2 2 2 2" xfId="10073"/>
    <cellStyle name="SAPBEXHLevel0X 2 2 2 2 2 2 2" xfId="16612"/>
    <cellStyle name="SAPBEXHLevel0X 2 2 2 2 2 2 2 2" xfId="26652"/>
    <cellStyle name="SAPBEXHLevel0X 2 2 2 2 2 2 3" xfId="23110"/>
    <cellStyle name="SAPBEXHLevel0X 2 2 2 2 2 3" xfId="12003"/>
    <cellStyle name="SAPBEXHLevel0X 2 2 2 2 2 3 2" xfId="18328"/>
    <cellStyle name="SAPBEXHLevel0X 2 2 2 2 2 3 2 2" xfId="27664"/>
    <cellStyle name="SAPBEXHLevel0X 2 2 2 2 2 3 3" xfId="24082"/>
    <cellStyle name="SAPBEXHLevel0X 2 2 2 2 2 4" xfId="7894"/>
    <cellStyle name="SAPBEXHLevel0X 2 2 2 2 2 4 2" xfId="21898"/>
    <cellStyle name="SAPBEXHLevel0X 2 2 2 2 2 5" xfId="15052"/>
    <cellStyle name="SAPBEXHLevel0X 2 2 2 2 2 5 2" xfId="25584"/>
    <cellStyle name="SAPBEXHLevel0X 2 2 2 2 2 6" xfId="19788"/>
    <cellStyle name="SAPBEXHLevel0X 2 2 2 2 3" xfId="3791"/>
    <cellStyle name="SAPBEXHLevel0X 2 2 2 2 3 2" xfId="10546"/>
    <cellStyle name="SAPBEXHLevel0X 2 2 2 2 3 2 2" xfId="16935"/>
    <cellStyle name="SAPBEXHLevel0X 2 2 2 2 3 2 2 2" xfId="26924"/>
    <cellStyle name="SAPBEXHLevel0X 2 2 2 2 3 2 3" xfId="23376"/>
    <cellStyle name="SAPBEXHLevel0X 2 2 2 2 3 3" xfId="12476"/>
    <cellStyle name="SAPBEXHLevel0X 2 2 2 2 3 3 2" xfId="18799"/>
    <cellStyle name="SAPBEXHLevel0X 2 2 2 2 3 3 2 2" xfId="27934"/>
    <cellStyle name="SAPBEXHLevel0X 2 2 2 2 3 3 3" xfId="24346"/>
    <cellStyle name="SAPBEXHLevel0X 2 2 2 2 3 4" xfId="8340"/>
    <cellStyle name="SAPBEXHLevel0X 2 2 2 2 3 4 2" xfId="22334"/>
    <cellStyle name="SAPBEXHLevel0X 2 2 2 2 3 5" xfId="15523"/>
    <cellStyle name="SAPBEXHLevel0X 2 2 2 2 3 5 2" xfId="25854"/>
    <cellStyle name="SAPBEXHLevel0X 2 2 2 2 3 6" xfId="20052"/>
    <cellStyle name="SAPBEXHLevel0X 2 2 2 2 4" xfId="5903"/>
    <cellStyle name="SAPBEXHLevel0X 2 2 2 2 4 2" xfId="13164"/>
    <cellStyle name="SAPBEXHLevel0X 2 2 2 2 4 2 2" xfId="24742"/>
    <cellStyle name="SAPBEXHLevel0X 2 2 2 2 4 3" xfId="20993"/>
    <cellStyle name="SAPBEXHLevel0X 2 2 2 2 5" xfId="5643"/>
    <cellStyle name="SAPBEXHLevel0X 2 2 2 2 5 2" xfId="12982"/>
    <cellStyle name="SAPBEXHLevel0X 2 2 2 2 5 2 2" xfId="24647"/>
    <cellStyle name="SAPBEXHLevel0X 2 2 2 2 5 3" xfId="20899"/>
    <cellStyle name="SAPBEXHLevel0X 2 2 2 2 6" xfId="6388"/>
    <cellStyle name="SAPBEXHLevel0X 2 2 2 2 6 2" xfId="13594"/>
    <cellStyle name="SAPBEXHLevel0X 2 2 2 2 6 2 2" xfId="24882"/>
    <cellStyle name="SAPBEXHLevel0X 2 2 2 2 6 3" xfId="21132"/>
    <cellStyle name="SAPBEXHLevel0X 2 2 2 2 7" xfId="4210"/>
    <cellStyle name="SAPBEXHLevel0X 2 2 2 2 7 2" xfId="20274"/>
    <cellStyle name="SAPBEXHLevel0X 2 2 2 2 8" xfId="19024"/>
    <cellStyle name="SAPBEXHLevel0X 2 2 2 3" xfId="3055"/>
    <cellStyle name="SAPBEXHLevel0X 2 2 2 3 2" xfId="9821"/>
    <cellStyle name="SAPBEXHLevel0X 2 2 2 3 2 2" xfId="16436"/>
    <cellStyle name="SAPBEXHLevel0X 2 2 2 3 2 2 2" xfId="26515"/>
    <cellStyle name="SAPBEXHLevel0X 2 2 2 3 2 3" xfId="22973"/>
    <cellStyle name="SAPBEXHLevel0X 2 2 2 3 3" xfId="11758"/>
    <cellStyle name="SAPBEXHLevel0X 2 2 2 3 3 2" xfId="18083"/>
    <cellStyle name="SAPBEXHLevel0X 2 2 2 3 3 2 2" xfId="27529"/>
    <cellStyle name="SAPBEXHLevel0X 2 2 2 3 3 3" xfId="23947"/>
    <cellStyle name="SAPBEXHLevel0X 2 2 2 3 4" xfId="7642"/>
    <cellStyle name="SAPBEXHLevel0X 2 2 2 3 4 2" xfId="21722"/>
    <cellStyle name="SAPBEXHLevel0X 2 2 2 3 5" xfId="14806"/>
    <cellStyle name="SAPBEXHLevel0X 2 2 2 3 5 2" xfId="25449"/>
    <cellStyle name="SAPBEXHLevel0X 2 2 2 3 6" xfId="19653"/>
    <cellStyle name="SAPBEXHLevel0X 2 2 2 4" xfId="3560"/>
    <cellStyle name="SAPBEXHLevel0X 2 2 2 4 2" xfId="10315"/>
    <cellStyle name="SAPBEXHLevel0X 2 2 2 4 2 2" xfId="16779"/>
    <cellStyle name="SAPBEXHLevel0X 2 2 2 4 2 2 2" xfId="26789"/>
    <cellStyle name="SAPBEXHLevel0X 2 2 2 4 2 3" xfId="23241"/>
    <cellStyle name="SAPBEXHLevel0X 2 2 2 4 3" xfId="12245"/>
    <cellStyle name="SAPBEXHLevel0X 2 2 2 4 3 2" xfId="18568"/>
    <cellStyle name="SAPBEXHLevel0X 2 2 2 4 3 2 2" xfId="27799"/>
    <cellStyle name="SAPBEXHLevel0X 2 2 2 4 3 3" xfId="24211"/>
    <cellStyle name="SAPBEXHLevel0X 2 2 2 4 4" xfId="8136"/>
    <cellStyle name="SAPBEXHLevel0X 2 2 2 4 4 2" xfId="22133"/>
    <cellStyle name="SAPBEXHLevel0X 2 2 2 4 5" xfId="15292"/>
    <cellStyle name="SAPBEXHLevel0X 2 2 2 4 5 2" xfId="25719"/>
    <cellStyle name="SAPBEXHLevel0X 2 2 2 4 6" xfId="19917"/>
    <cellStyle name="SAPBEXHLevel0X 2 2 2 5" xfId="3946"/>
    <cellStyle name="SAPBEXHLevel0X 2 2 2 5 2" xfId="20109"/>
    <cellStyle name="SAPBEXHLevel0X 2 2 2 6" xfId="19208"/>
    <cellStyle name="SAPBEXHLevel0X 2 2 2 7" xfId="28317"/>
    <cellStyle name="SAPBEXHLevel0X 2 2 3" xfId="2160"/>
    <cellStyle name="SAPBEXHLevel0X 2 2 3 2" xfId="2841"/>
    <cellStyle name="SAPBEXHLevel0X 2 2 3 2 2" xfId="7428"/>
    <cellStyle name="SAPBEXHLevel0X 2 2 3 2 2 2" xfId="14595"/>
    <cellStyle name="SAPBEXHLevel0X 2 2 3 2 2 2 2" xfId="25306"/>
    <cellStyle name="SAPBEXHLevel0X 2 2 3 2 2 3" xfId="21565"/>
    <cellStyle name="SAPBEXHLevel0X 2 2 3 2 3" xfId="9608"/>
    <cellStyle name="SAPBEXHLevel0X 2 2 3 2 3 2" xfId="16256"/>
    <cellStyle name="SAPBEXHLevel0X 2 2 3 2 3 2 2" xfId="26370"/>
    <cellStyle name="SAPBEXHLevel0X 2 2 3 2 3 3" xfId="22838"/>
    <cellStyle name="SAPBEXHLevel0X 2 2 3 2 4" xfId="11560"/>
    <cellStyle name="SAPBEXHLevel0X 2 2 3 2 4 2" xfId="17887"/>
    <cellStyle name="SAPBEXHLevel0X 2 2 3 2 4 2 2" xfId="27386"/>
    <cellStyle name="SAPBEXHLevel0X 2 2 3 2 4 3" xfId="23814"/>
    <cellStyle name="SAPBEXHLevel0X 2 2 3 2 5" xfId="5230"/>
    <cellStyle name="SAPBEXHLevel0X 2 2 3 2 5 2" xfId="20748"/>
    <cellStyle name="SAPBEXHLevel0X 2 2 3 2 6" xfId="12791"/>
    <cellStyle name="SAPBEXHLevel0X 2 2 3 2 6 2" xfId="24552"/>
    <cellStyle name="SAPBEXHLevel0X 2 2 3 2 7" xfId="19520"/>
    <cellStyle name="SAPBEXHLevel0X 2 2 3 3" xfId="2674"/>
    <cellStyle name="SAPBEXHLevel0X 2 2 3 3 2" xfId="9455"/>
    <cellStyle name="SAPBEXHLevel0X 2 2 3 3 2 2" xfId="16106"/>
    <cellStyle name="SAPBEXHLevel0X 2 2 3 3 2 2 2" xfId="26244"/>
    <cellStyle name="SAPBEXHLevel0X 2 2 3 3 2 3" xfId="22720"/>
    <cellStyle name="SAPBEXHLevel0X 2 2 3 3 3" xfId="11415"/>
    <cellStyle name="SAPBEXHLevel0X 2 2 3 3 3 2" xfId="17743"/>
    <cellStyle name="SAPBEXHLevel0X 2 2 3 3 3 2 2" xfId="27263"/>
    <cellStyle name="SAPBEXHLevel0X 2 2 3 3 3 3" xfId="23699"/>
    <cellStyle name="SAPBEXHLevel0X 2 2 3 3 4" xfId="7274"/>
    <cellStyle name="SAPBEXHLevel0X 2 2 3 3 4 2" xfId="21433"/>
    <cellStyle name="SAPBEXHLevel0X 2 2 3 3 5" xfId="14447"/>
    <cellStyle name="SAPBEXHLevel0X 2 2 3 3 5 2" xfId="25182"/>
    <cellStyle name="SAPBEXHLevel0X 2 2 3 3 6" xfId="19404"/>
    <cellStyle name="SAPBEXHLevel0X 2 2 3 4" xfId="6760"/>
    <cellStyle name="SAPBEXHLevel0X 2 2 3 4 2" xfId="13934"/>
    <cellStyle name="SAPBEXHLevel0X 2 2 3 4 2 2" xfId="25001"/>
    <cellStyle name="SAPBEXHLevel0X 2 2 3 4 3" xfId="21245"/>
    <cellStyle name="SAPBEXHLevel0X 2 2 3 5" xfId="8943"/>
    <cellStyle name="SAPBEXHLevel0X 2 2 3 5 2" xfId="15860"/>
    <cellStyle name="SAPBEXHLevel0X 2 2 3 5 2 2" xfId="26063"/>
    <cellStyle name="SAPBEXHLevel0X 2 2 3 5 3" xfId="22549"/>
    <cellStyle name="SAPBEXHLevel0X 2 2 3 6" xfId="11025"/>
    <cellStyle name="SAPBEXHLevel0X 2 2 3 6 2" xfId="17354"/>
    <cellStyle name="SAPBEXHLevel0X 2 2 3 6 2 2" xfId="27083"/>
    <cellStyle name="SAPBEXHLevel0X 2 2 3 6 3" xfId="23529"/>
    <cellStyle name="SAPBEXHLevel0X 2 2 3 7" xfId="4383"/>
    <cellStyle name="SAPBEXHLevel0X 2 2 3 7 2" xfId="20427"/>
    <cellStyle name="SAPBEXHLevel0X 2 2 3 8" xfId="8407"/>
    <cellStyle name="SAPBEXHLevel0X 2 2 3 8 2" xfId="22390"/>
    <cellStyle name="SAPBEXHLevel0X 2 2 4" xfId="2646"/>
    <cellStyle name="SAPBEXHLevel0X 2 2 4 2" xfId="9427"/>
    <cellStyle name="SAPBEXHLevel0X 2 2 4 2 2" xfId="16078"/>
    <cellStyle name="SAPBEXHLevel0X 2 2 4 2 2 2" xfId="26217"/>
    <cellStyle name="SAPBEXHLevel0X 2 2 4 2 3" xfId="22693"/>
    <cellStyle name="SAPBEXHLevel0X 2 2 4 3" xfId="11387"/>
    <cellStyle name="SAPBEXHLevel0X 2 2 4 3 2" xfId="17715"/>
    <cellStyle name="SAPBEXHLevel0X 2 2 4 3 2 2" xfId="27236"/>
    <cellStyle name="SAPBEXHLevel0X 2 2 4 3 3" xfId="23672"/>
    <cellStyle name="SAPBEXHLevel0X 2 2 4 4" xfId="7246"/>
    <cellStyle name="SAPBEXHLevel0X 2 2 4 4 2" xfId="21405"/>
    <cellStyle name="SAPBEXHLevel0X 2 2 4 5" xfId="14419"/>
    <cellStyle name="SAPBEXHLevel0X 2 2 4 5 2" xfId="25155"/>
    <cellStyle name="SAPBEXHLevel0X 2 2 4 6" xfId="19377"/>
    <cellStyle name="SAPBEXHLevel0X 2 2 5" xfId="28109"/>
    <cellStyle name="SAPBEXHLevel0X 2 3" xfId="1022"/>
    <cellStyle name="SAPBEXHLevel0X 2 3 2" xfId="1663"/>
    <cellStyle name="SAPBEXHLevel0X 2 3 2 2" xfId="1452"/>
    <cellStyle name="SAPBEXHLevel0X 2 3 2 2 2" xfId="3299"/>
    <cellStyle name="SAPBEXHLevel0X 2 3 2 2 2 2" xfId="10054"/>
    <cellStyle name="SAPBEXHLevel0X 2 3 2 2 2 2 2" xfId="16595"/>
    <cellStyle name="SAPBEXHLevel0X 2 3 2 2 2 2 2 2" xfId="26635"/>
    <cellStyle name="SAPBEXHLevel0X 2 3 2 2 2 2 3" xfId="23093"/>
    <cellStyle name="SAPBEXHLevel0X 2 3 2 2 2 3" xfId="11984"/>
    <cellStyle name="SAPBEXHLevel0X 2 3 2 2 2 3 2" xfId="18309"/>
    <cellStyle name="SAPBEXHLevel0X 2 3 2 2 2 3 2 2" xfId="27647"/>
    <cellStyle name="SAPBEXHLevel0X 2 3 2 2 2 3 3" xfId="24065"/>
    <cellStyle name="SAPBEXHLevel0X 2 3 2 2 2 4" xfId="7875"/>
    <cellStyle name="SAPBEXHLevel0X 2 3 2 2 2 4 2" xfId="21879"/>
    <cellStyle name="SAPBEXHLevel0X 2 3 2 2 2 5" xfId="15033"/>
    <cellStyle name="SAPBEXHLevel0X 2 3 2 2 2 5 2" xfId="25567"/>
    <cellStyle name="SAPBEXHLevel0X 2 3 2 2 2 6" xfId="19771"/>
    <cellStyle name="SAPBEXHLevel0X 2 3 2 2 3" xfId="3772"/>
    <cellStyle name="SAPBEXHLevel0X 2 3 2 2 3 2" xfId="10527"/>
    <cellStyle name="SAPBEXHLevel0X 2 3 2 2 3 2 2" xfId="16918"/>
    <cellStyle name="SAPBEXHLevel0X 2 3 2 2 3 2 2 2" xfId="26907"/>
    <cellStyle name="SAPBEXHLevel0X 2 3 2 2 3 2 3" xfId="23359"/>
    <cellStyle name="SAPBEXHLevel0X 2 3 2 2 3 3" xfId="12457"/>
    <cellStyle name="SAPBEXHLevel0X 2 3 2 2 3 3 2" xfId="18780"/>
    <cellStyle name="SAPBEXHLevel0X 2 3 2 2 3 3 2 2" xfId="27917"/>
    <cellStyle name="SAPBEXHLevel0X 2 3 2 2 3 3 3" xfId="24329"/>
    <cellStyle name="SAPBEXHLevel0X 2 3 2 2 3 4" xfId="8321"/>
    <cellStyle name="SAPBEXHLevel0X 2 3 2 2 3 4 2" xfId="22315"/>
    <cellStyle name="SAPBEXHLevel0X 2 3 2 2 3 5" xfId="15504"/>
    <cellStyle name="SAPBEXHLevel0X 2 3 2 2 3 5 2" xfId="25837"/>
    <cellStyle name="SAPBEXHLevel0X 2 3 2 2 3 6" xfId="20035"/>
    <cellStyle name="SAPBEXHLevel0X 2 3 2 2 4" xfId="6228"/>
    <cellStyle name="SAPBEXHLevel0X 2 3 2 2 4 2" xfId="13461"/>
    <cellStyle name="SAPBEXHLevel0X 2 3 2 2 4 2 2" xfId="24862"/>
    <cellStyle name="SAPBEXHLevel0X 2 3 2 2 4 3" xfId="21112"/>
    <cellStyle name="SAPBEXHLevel0X 2 3 2 2 5" xfId="8499"/>
    <cellStyle name="SAPBEXHLevel0X 2 3 2 2 5 2" xfId="15691"/>
    <cellStyle name="SAPBEXHLevel0X 2 3 2 2 5 2 2" xfId="25939"/>
    <cellStyle name="SAPBEXHLevel0X 2 3 2 2 5 3" xfId="22432"/>
    <cellStyle name="SAPBEXHLevel0X 2 3 2 2 6" xfId="5595"/>
    <cellStyle name="SAPBEXHLevel0X 2 3 2 2 6 2" xfId="12940"/>
    <cellStyle name="SAPBEXHLevel0X 2 3 2 2 6 2 2" xfId="24633"/>
    <cellStyle name="SAPBEXHLevel0X 2 3 2 2 6 3" xfId="20884"/>
    <cellStyle name="SAPBEXHLevel0X 2 3 2 2 7" xfId="12647"/>
    <cellStyle name="SAPBEXHLevel0X 2 3 2 2 7 2" xfId="24436"/>
    <cellStyle name="SAPBEXHLevel0X 2 3 2 2 8" xfId="19119"/>
    <cellStyle name="SAPBEXHLevel0X 2 3 2 3" xfId="3036"/>
    <cellStyle name="SAPBEXHLevel0X 2 3 2 3 2" xfId="9802"/>
    <cellStyle name="SAPBEXHLevel0X 2 3 2 3 2 2" xfId="16419"/>
    <cellStyle name="SAPBEXHLevel0X 2 3 2 3 2 2 2" xfId="26498"/>
    <cellStyle name="SAPBEXHLevel0X 2 3 2 3 2 3" xfId="22956"/>
    <cellStyle name="SAPBEXHLevel0X 2 3 2 3 3" xfId="11739"/>
    <cellStyle name="SAPBEXHLevel0X 2 3 2 3 3 2" xfId="18064"/>
    <cellStyle name="SAPBEXHLevel0X 2 3 2 3 3 2 2" xfId="27512"/>
    <cellStyle name="SAPBEXHLevel0X 2 3 2 3 3 3" xfId="23930"/>
    <cellStyle name="SAPBEXHLevel0X 2 3 2 3 4" xfId="7623"/>
    <cellStyle name="SAPBEXHLevel0X 2 3 2 3 4 2" xfId="21705"/>
    <cellStyle name="SAPBEXHLevel0X 2 3 2 3 5" xfId="14787"/>
    <cellStyle name="SAPBEXHLevel0X 2 3 2 3 5 2" xfId="25432"/>
    <cellStyle name="SAPBEXHLevel0X 2 3 2 3 6" xfId="19636"/>
    <cellStyle name="SAPBEXHLevel0X 2 3 2 4" xfId="3541"/>
    <cellStyle name="SAPBEXHLevel0X 2 3 2 4 2" xfId="10296"/>
    <cellStyle name="SAPBEXHLevel0X 2 3 2 4 2 2" xfId="16762"/>
    <cellStyle name="SAPBEXHLevel0X 2 3 2 4 2 2 2" xfId="26772"/>
    <cellStyle name="SAPBEXHLevel0X 2 3 2 4 2 3" xfId="23224"/>
    <cellStyle name="SAPBEXHLevel0X 2 3 2 4 3" xfId="12226"/>
    <cellStyle name="SAPBEXHLevel0X 2 3 2 4 3 2" xfId="18549"/>
    <cellStyle name="SAPBEXHLevel0X 2 3 2 4 3 2 2" xfId="27782"/>
    <cellStyle name="SAPBEXHLevel0X 2 3 2 4 3 3" xfId="24194"/>
    <cellStyle name="SAPBEXHLevel0X 2 3 2 4 4" xfId="8117"/>
    <cellStyle name="SAPBEXHLevel0X 2 3 2 4 4 2" xfId="22114"/>
    <cellStyle name="SAPBEXHLevel0X 2 3 2 4 5" xfId="15273"/>
    <cellStyle name="SAPBEXHLevel0X 2 3 2 4 5 2" xfId="25702"/>
    <cellStyle name="SAPBEXHLevel0X 2 3 2 4 6" xfId="19900"/>
    <cellStyle name="SAPBEXHLevel0X 2 3 2 5" xfId="3965"/>
    <cellStyle name="SAPBEXHLevel0X 2 3 2 5 2" xfId="20126"/>
    <cellStyle name="SAPBEXHLevel0X 2 3 2 6" xfId="19191"/>
    <cellStyle name="SAPBEXHLevel0X 2 3 2 7" xfId="28300"/>
    <cellStyle name="SAPBEXHLevel0X 2 3 3" xfId="2065"/>
    <cellStyle name="SAPBEXHLevel0X 2 3 3 2" xfId="5151"/>
    <cellStyle name="SAPBEXHLevel0X 2 3 3 2 2" xfId="12726"/>
    <cellStyle name="SAPBEXHLevel0X 2 3 3 2 2 2" xfId="24498"/>
    <cellStyle name="SAPBEXHLevel0X 2 3 3 2 3" xfId="20683"/>
    <cellStyle name="SAPBEXHLevel0X 2 3 3 3" xfId="6665"/>
    <cellStyle name="SAPBEXHLevel0X 2 3 3 3 2" xfId="13841"/>
    <cellStyle name="SAPBEXHLevel0X 2 3 3 3 2 2" xfId="24948"/>
    <cellStyle name="SAPBEXHLevel0X 2 3 3 3 3" xfId="21194"/>
    <cellStyle name="SAPBEXHLevel0X 2 3 3 4" xfId="8848"/>
    <cellStyle name="SAPBEXHLevel0X 2 3 3 4 2" xfId="15794"/>
    <cellStyle name="SAPBEXHLevel0X 2 3 3 4 2 2" xfId="26008"/>
    <cellStyle name="SAPBEXHLevel0X 2 3 3 4 3" xfId="22496"/>
    <cellStyle name="SAPBEXHLevel0X 2 3 3 5" xfId="10957"/>
    <cellStyle name="SAPBEXHLevel0X 2 3 3 5 2" xfId="17287"/>
    <cellStyle name="SAPBEXHLevel0X 2 3 3 5 2 2" xfId="27031"/>
    <cellStyle name="SAPBEXHLevel0X 2 3 3 5 3" xfId="23479"/>
    <cellStyle name="SAPBEXHLevel0X 2 3 3 6" xfId="4364"/>
    <cellStyle name="SAPBEXHLevel0X 2 3 3 6 2" xfId="20408"/>
    <cellStyle name="SAPBEXHLevel0X 2 3 3 7" xfId="4626"/>
    <cellStyle name="SAPBEXHLevel0X 2 3 3 7 2" xfId="20602"/>
    <cellStyle name="SAPBEXHLevel0X 2 3 4" xfId="2750"/>
    <cellStyle name="SAPBEXHLevel0X 2 3 4 2" xfId="9523"/>
    <cellStyle name="SAPBEXHLevel0X 2 3 4 2 2" xfId="16174"/>
    <cellStyle name="SAPBEXHLevel0X 2 3 4 2 2 2" xfId="26300"/>
    <cellStyle name="SAPBEXHLevel0X 2 3 4 2 3" xfId="22775"/>
    <cellStyle name="SAPBEXHLevel0X 2 3 4 3" xfId="11478"/>
    <cellStyle name="SAPBEXHLevel0X 2 3 4 3 2" xfId="17805"/>
    <cellStyle name="SAPBEXHLevel0X 2 3 4 3 2 2" xfId="27316"/>
    <cellStyle name="SAPBEXHLevel0X 2 3 4 3 3" xfId="23751"/>
    <cellStyle name="SAPBEXHLevel0X 2 3 4 4" xfId="7342"/>
    <cellStyle name="SAPBEXHLevel0X 2 3 4 4 2" xfId="21495"/>
    <cellStyle name="SAPBEXHLevel0X 2 3 4 5" xfId="14510"/>
    <cellStyle name="SAPBEXHLevel0X 2 3 4 5 2" xfId="25236"/>
    <cellStyle name="SAPBEXHLevel0X 2 3 4 6" xfId="19457"/>
    <cellStyle name="SAPBEXHLevel0X 2 3 5" xfId="2821"/>
    <cellStyle name="SAPBEXHLevel0X 2 3 5 2" xfId="9588"/>
    <cellStyle name="SAPBEXHLevel0X 2 3 5 2 2" xfId="16237"/>
    <cellStyle name="SAPBEXHLevel0X 2 3 5 2 2 2" xfId="26352"/>
    <cellStyle name="SAPBEXHLevel0X 2 3 5 2 3" xfId="22820"/>
    <cellStyle name="SAPBEXHLevel0X 2 3 5 3" xfId="11541"/>
    <cellStyle name="SAPBEXHLevel0X 2 3 5 3 2" xfId="17868"/>
    <cellStyle name="SAPBEXHLevel0X 2 3 5 3 2 2" xfId="27368"/>
    <cellStyle name="SAPBEXHLevel0X 2 3 5 3 3" xfId="23796"/>
    <cellStyle name="SAPBEXHLevel0X 2 3 5 4" xfId="7408"/>
    <cellStyle name="SAPBEXHLevel0X 2 3 5 4 2" xfId="21546"/>
    <cellStyle name="SAPBEXHLevel0X 2 3 5 5" xfId="14575"/>
    <cellStyle name="SAPBEXHLevel0X 2 3 5 5 2" xfId="25288"/>
    <cellStyle name="SAPBEXHLevel0X 2 3 5 6" xfId="19502"/>
    <cellStyle name="SAPBEXHLevel0X 2 3 6" xfId="28165"/>
    <cellStyle name="SAPBEXHLevel0X 2 4" xfId="1065"/>
    <cellStyle name="SAPBEXHLevel0X 2 4 2" xfId="1682"/>
    <cellStyle name="SAPBEXHLevel0X 2 4 2 2" xfId="852"/>
    <cellStyle name="SAPBEXHLevel0X 2 4 2 2 2" xfId="3317"/>
    <cellStyle name="SAPBEXHLevel0X 2 4 2 2 2 2" xfId="10072"/>
    <cellStyle name="SAPBEXHLevel0X 2 4 2 2 2 2 2" xfId="16611"/>
    <cellStyle name="SAPBEXHLevel0X 2 4 2 2 2 2 2 2" xfId="26651"/>
    <cellStyle name="SAPBEXHLevel0X 2 4 2 2 2 2 3" xfId="23109"/>
    <cellStyle name="SAPBEXHLevel0X 2 4 2 2 2 3" xfId="12002"/>
    <cellStyle name="SAPBEXHLevel0X 2 4 2 2 2 3 2" xfId="18327"/>
    <cellStyle name="SAPBEXHLevel0X 2 4 2 2 2 3 2 2" xfId="27663"/>
    <cellStyle name="SAPBEXHLevel0X 2 4 2 2 2 3 3" xfId="24081"/>
    <cellStyle name="SAPBEXHLevel0X 2 4 2 2 2 4" xfId="7893"/>
    <cellStyle name="SAPBEXHLevel0X 2 4 2 2 2 4 2" xfId="21897"/>
    <cellStyle name="SAPBEXHLevel0X 2 4 2 2 2 5" xfId="15051"/>
    <cellStyle name="SAPBEXHLevel0X 2 4 2 2 2 5 2" xfId="25583"/>
    <cellStyle name="SAPBEXHLevel0X 2 4 2 2 2 6" xfId="19787"/>
    <cellStyle name="SAPBEXHLevel0X 2 4 2 2 3" xfId="3790"/>
    <cellStyle name="SAPBEXHLevel0X 2 4 2 2 3 2" xfId="10545"/>
    <cellStyle name="SAPBEXHLevel0X 2 4 2 2 3 2 2" xfId="16934"/>
    <cellStyle name="SAPBEXHLevel0X 2 4 2 2 3 2 2 2" xfId="26923"/>
    <cellStyle name="SAPBEXHLevel0X 2 4 2 2 3 2 3" xfId="23375"/>
    <cellStyle name="SAPBEXHLevel0X 2 4 2 2 3 3" xfId="12475"/>
    <cellStyle name="SAPBEXHLevel0X 2 4 2 2 3 3 2" xfId="18798"/>
    <cellStyle name="SAPBEXHLevel0X 2 4 2 2 3 3 2 2" xfId="27933"/>
    <cellStyle name="SAPBEXHLevel0X 2 4 2 2 3 3 3" xfId="24345"/>
    <cellStyle name="SAPBEXHLevel0X 2 4 2 2 3 4" xfId="8339"/>
    <cellStyle name="SAPBEXHLevel0X 2 4 2 2 3 4 2" xfId="22333"/>
    <cellStyle name="SAPBEXHLevel0X 2 4 2 2 3 5" xfId="15522"/>
    <cellStyle name="SAPBEXHLevel0X 2 4 2 2 3 5 2" xfId="25853"/>
    <cellStyle name="SAPBEXHLevel0X 2 4 2 2 3 6" xfId="20051"/>
    <cellStyle name="SAPBEXHLevel0X 2 4 2 2 4" xfId="5897"/>
    <cellStyle name="SAPBEXHLevel0X 2 4 2 2 4 2" xfId="13158"/>
    <cellStyle name="SAPBEXHLevel0X 2 4 2 2 4 2 2" xfId="24738"/>
    <cellStyle name="SAPBEXHLevel0X 2 4 2 2 4 3" xfId="20989"/>
    <cellStyle name="SAPBEXHLevel0X 2 4 2 2 5" xfId="5642"/>
    <cellStyle name="SAPBEXHLevel0X 2 4 2 2 5 2" xfId="12981"/>
    <cellStyle name="SAPBEXHLevel0X 2 4 2 2 5 2 2" xfId="24646"/>
    <cellStyle name="SAPBEXHLevel0X 2 4 2 2 5 3" xfId="20898"/>
    <cellStyle name="SAPBEXHLevel0X 2 4 2 2 6" xfId="5874"/>
    <cellStyle name="SAPBEXHLevel0X 2 4 2 2 6 2" xfId="13136"/>
    <cellStyle name="SAPBEXHLevel0X 2 4 2 2 6 2 2" xfId="24724"/>
    <cellStyle name="SAPBEXHLevel0X 2 4 2 2 6 3" xfId="20975"/>
    <cellStyle name="SAPBEXHLevel0X 2 4 2 2 7" xfId="4597"/>
    <cellStyle name="SAPBEXHLevel0X 2 4 2 2 7 2" xfId="20586"/>
    <cellStyle name="SAPBEXHLevel0X 2 4 2 2 8" xfId="19020"/>
    <cellStyle name="SAPBEXHLevel0X 2 4 2 3" xfId="3054"/>
    <cellStyle name="SAPBEXHLevel0X 2 4 2 3 2" xfId="9820"/>
    <cellStyle name="SAPBEXHLevel0X 2 4 2 3 2 2" xfId="16435"/>
    <cellStyle name="SAPBEXHLevel0X 2 4 2 3 2 2 2" xfId="26514"/>
    <cellStyle name="SAPBEXHLevel0X 2 4 2 3 2 3" xfId="22972"/>
    <cellStyle name="SAPBEXHLevel0X 2 4 2 3 3" xfId="11757"/>
    <cellStyle name="SAPBEXHLevel0X 2 4 2 3 3 2" xfId="18082"/>
    <cellStyle name="SAPBEXHLevel0X 2 4 2 3 3 2 2" xfId="27528"/>
    <cellStyle name="SAPBEXHLevel0X 2 4 2 3 3 3" xfId="23946"/>
    <cellStyle name="SAPBEXHLevel0X 2 4 2 3 4" xfId="7641"/>
    <cellStyle name="SAPBEXHLevel0X 2 4 2 3 4 2" xfId="21721"/>
    <cellStyle name="SAPBEXHLevel0X 2 4 2 3 5" xfId="14805"/>
    <cellStyle name="SAPBEXHLevel0X 2 4 2 3 5 2" xfId="25448"/>
    <cellStyle name="SAPBEXHLevel0X 2 4 2 3 6" xfId="19652"/>
    <cellStyle name="SAPBEXHLevel0X 2 4 2 4" xfId="3559"/>
    <cellStyle name="SAPBEXHLevel0X 2 4 2 4 2" xfId="10314"/>
    <cellStyle name="SAPBEXHLevel0X 2 4 2 4 2 2" xfId="16778"/>
    <cellStyle name="SAPBEXHLevel0X 2 4 2 4 2 2 2" xfId="26788"/>
    <cellStyle name="SAPBEXHLevel0X 2 4 2 4 2 3" xfId="23240"/>
    <cellStyle name="SAPBEXHLevel0X 2 4 2 4 3" xfId="12244"/>
    <cellStyle name="SAPBEXHLevel0X 2 4 2 4 3 2" xfId="18567"/>
    <cellStyle name="SAPBEXHLevel0X 2 4 2 4 3 2 2" xfId="27798"/>
    <cellStyle name="SAPBEXHLevel0X 2 4 2 4 3 3" xfId="24210"/>
    <cellStyle name="SAPBEXHLevel0X 2 4 2 4 4" xfId="8135"/>
    <cellStyle name="SAPBEXHLevel0X 2 4 2 4 4 2" xfId="22132"/>
    <cellStyle name="SAPBEXHLevel0X 2 4 2 4 5" xfId="15291"/>
    <cellStyle name="SAPBEXHLevel0X 2 4 2 4 5 2" xfId="25718"/>
    <cellStyle name="SAPBEXHLevel0X 2 4 2 4 6" xfId="19916"/>
    <cellStyle name="SAPBEXHLevel0X 2 4 2 5" xfId="3947"/>
    <cellStyle name="SAPBEXHLevel0X 2 4 2 5 2" xfId="20110"/>
    <cellStyle name="SAPBEXHLevel0X 2 4 2 6" xfId="19207"/>
    <cellStyle name="SAPBEXHLevel0X 2 4 2 7" xfId="28316"/>
    <cellStyle name="SAPBEXHLevel0X 2 4 3" xfId="2226"/>
    <cellStyle name="SAPBEXHLevel0X 2 4 3 2" xfId="5282"/>
    <cellStyle name="SAPBEXHLevel0X 2 4 3 2 2" xfId="12827"/>
    <cellStyle name="SAPBEXHLevel0X 2 4 3 2 2 2" xfId="24571"/>
    <cellStyle name="SAPBEXHLevel0X 2 4 3 2 3" xfId="20779"/>
    <cellStyle name="SAPBEXHLevel0X 2 4 3 3" xfId="6826"/>
    <cellStyle name="SAPBEXHLevel0X 2 4 3 3 2" xfId="14000"/>
    <cellStyle name="SAPBEXHLevel0X 2 4 3 3 2 2" xfId="25020"/>
    <cellStyle name="SAPBEXHLevel0X 2 4 3 3 3" xfId="21262"/>
    <cellStyle name="SAPBEXHLevel0X 2 4 3 4" xfId="9009"/>
    <cellStyle name="SAPBEXHLevel0X 2 4 3 4 2" xfId="15896"/>
    <cellStyle name="SAPBEXHLevel0X 2 4 3 4 2 2" xfId="26082"/>
    <cellStyle name="SAPBEXHLevel0X 2 4 3 4 3" xfId="22566"/>
    <cellStyle name="SAPBEXHLevel0X 2 4 3 5" xfId="11070"/>
    <cellStyle name="SAPBEXHLevel0X 2 4 3 5 2" xfId="17399"/>
    <cellStyle name="SAPBEXHLevel0X 2 4 3 5 2 2" xfId="27102"/>
    <cellStyle name="SAPBEXHLevel0X 2 4 3 5 3" xfId="23546"/>
    <cellStyle name="SAPBEXHLevel0X 2 4 3 6" xfId="4382"/>
    <cellStyle name="SAPBEXHLevel0X 2 4 3 6 2" xfId="20426"/>
    <cellStyle name="SAPBEXHLevel0X 2 4 3 7" xfId="4634"/>
    <cellStyle name="SAPBEXHLevel0X 2 4 3 7 2" xfId="20604"/>
    <cellStyle name="SAPBEXHLevel0X 2 4 4" xfId="2840"/>
    <cellStyle name="SAPBEXHLevel0X 2 4 4 2" xfId="9607"/>
    <cellStyle name="SAPBEXHLevel0X 2 4 4 2 2" xfId="16255"/>
    <cellStyle name="SAPBEXHLevel0X 2 4 4 2 2 2" xfId="26369"/>
    <cellStyle name="SAPBEXHLevel0X 2 4 4 2 3" xfId="22837"/>
    <cellStyle name="SAPBEXHLevel0X 2 4 4 3" xfId="11559"/>
    <cellStyle name="SAPBEXHLevel0X 2 4 4 3 2" xfId="17886"/>
    <cellStyle name="SAPBEXHLevel0X 2 4 4 3 2 2" xfId="27385"/>
    <cellStyle name="SAPBEXHLevel0X 2 4 4 3 3" xfId="23813"/>
    <cellStyle name="SAPBEXHLevel0X 2 4 4 4" xfId="7427"/>
    <cellStyle name="SAPBEXHLevel0X 2 4 4 4 2" xfId="21564"/>
    <cellStyle name="SAPBEXHLevel0X 2 4 4 5" xfId="14594"/>
    <cellStyle name="SAPBEXHLevel0X 2 4 4 5 2" xfId="25305"/>
    <cellStyle name="SAPBEXHLevel0X 2 4 4 6" xfId="19519"/>
    <cellStyle name="SAPBEXHLevel0X 2 4 5" xfId="2673"/>
    <cellStyle name="SAPBEXHLevel0X 2 4 5 2" xfId="9454"/>
    <cellStyle name="SAPBEXHLevel0X 2 4 5 2 2" xfId="16105"/>
    <cellStyle name="SAPBEXHLevel0X 2 4 5 2 2 2" xfId="26243"/>
    <cellStyle name="SAPBEXHLevel0X 2 4 5 2 3" xfId="22719"/>
    <cellStyle name="SAPBEXHLevel0X 2 4 5 3" xfId="11414"/>
    <cellStyle name="SAPBEXHLevel0X 2 4 5 3 2" xfId="17742"/>
    <cellStyle name="SAPBEXHLevel0X 2 4 5 3 2 2" xfId="27262"/>
    <cellStyle name="SAPBEXHLevel0X 2 4 5 3 3" xfId="23698"/>
    <cellStyle name="SAPBEXHLevel0X 2 4 5 4" xfId="7273"/>
    <cellStyle name="SAPBEXHLevel0X 2 4 5 4 2" xfId="21432"/>
    <cellStyle name="SAPBEXHLevel0X 2 4 5 5" xfId="14446"/>
    <cellStyle name="SAPBEXHLevel0X 2 4 5 5 2" xfId="25181"/>
    <cellStyle name="SAPBEXHLevel0X 2 4 5 6" xfId="19403"/>
    <cellStyle name="SAPBEXHLevel0X 2 4 6" xfId="28178"/>
    <cellStyle name="SAPBEXHLevel0X 2 5" xfId="1541"/>
    <cellStyle name="SAPBEXHLevel0X 2 5 2" xfId="879"/>
    <cellStyle name="SAPBEXHLevel0X 2 5 2 2" xfId="3227"/>
    <cellStyle name="SAPBEXHLevel0X 2 5 2 2 2" xfId="9982"/>
    <cellStyle name="SAPBEXHLevel0X 2 5 2 2 2 2" xfId="16535"/>
    <cellStyle name="SAPBEXHLevel0X 2 5 2 2 2 2 2" xfId="26590"/>
    <cellStyle name="SAPBEXHLevel0X 2 5 2 2 2 3" xfId="23048"/>
    <cellStyle name="SAPBEXHLevel0X 2 5 2 2 3" xfId="11912"/>
    <cellStyle name="SAPBEXHLevel0X 2 5 2 2 3 2" xfId="18237"/>
    <cellStyle name="SAPBEXHLevel0X 2 5 2 2 3 2 2" xfId="27602"/>
    <cellStyle name="SAPBEXHLevel0X 2 5 2 2 3 3" xfId="24020"/>
    <cellStyle name="SAPBEXHLevel0X 2 5 2 2 4" xfId="7803"/>
    <cellStyle name="SAPBEXHLevel0X 2 5 2 2 4 2" xfId="21807"/>
    <cellStyle name="SAPBEXHLevel0X 2 5 2 2 5" xfId="14961"/>
    <cellStyle name="SAPBEXHLevel0X 2 5 2 2 5 2" xfId="25522"/>
    <cellStyle name="SAPBEXHLevel0X 2 5 2 2 6" xfId="19726"/>
    <cellStyle name="SAPBEXHLevel0X 2 5 2 3" xfId="3700"/>
    <cellStyle name="SAPBEXHLevel0X 2 5 2 3 2" xfId="10455"/>
    <cellStyle name="SAPBEXHLevel0X 2 5 2 3 2 2" xfId="16858"/>
    <cellStyle name="SAPBEXHLevel0X 2 5 2 3 2 2 2" xfId="26862"/>
    <cellStyle name="SAPBEXHLevel0X 2 5 2 3 2 3" xfId="23314"/>
    <cellStyle name="SAPBEXHLevel0X 2 5 2 3 3" xfId="12385"/>
    <cellStyle name="SAPBEXHLevel0X 2 5 2 3 3 2" xfId="18708"/>
    <cellStyle name="SAPBEXHLevel0X 2 5 2 3 3 2 2" xfId="27872"/>
    <cellStyle name="SAPBEXHLevel0X 2 5 2 3 3 3" xfId="24284"/>
    <cellStyle name="SAPBEXHLevel0X 2 5 2 3 4" xfId="8272"/>
    <cellStyle name="SAPBEXHLevel0X 2 5 2 3 4 2" xfId="22268"/>
    <cellStyle name="SAPBEXHLevel0X 2 5 2 3 5" xfId="15432"/>
    <cellStyle name="SAPBEXHLevel0X 2 5 2 3 5 2" xfId="25792"/>
    <cellStyle name="SAPBEXHLevel0X 2 5 2 3 6" xfId="19990"/>
    <cellStyle name="SAPBEXHLevel0X 2 5 2 4" xfId="5924"/>
    <cellStyle name="SAPBEXHLevel0X 2 5 2 4 2" xfId="13185"/>
    <cellStyle name="SAPBEXHLevel0X 2 5 2 4 2 2" xfId="24754"/>
    <cellStyle name="SAPBEXHLevel0X 2 5 2 4 3" xfId="21005"/>
    <cellStyle name="SAPBEXHLevel0X 2 5 2 5" xfId="5652"/>
    <cellStyle name="SAPBEXHLevel0X 2 5 2 5 2" xfId="12988"/>
    <cellStyle name="SAPBEXHLevel0X 2 5 2 5 2 2" xfId="24653"/>
    <cellStyle name="SAPBEXHLevel0X 2 5 2 5 3" xfId="20905"/>
    <cellStyle name="SAPBEXHLevel0X 2 5 2 6" xfId="5864"/>
    <cellStyle name="SAPBEXHLevel0X 2 5 2 6 2" xfId="13126"/>
    <cellStyle name="SAPBEXHLevel0X 2 5 2 6 2 2" xfId="24721"/>
    <cellStyle name="SAPBEXHLevel0X 2 5 2 6 3" xfId="20972"/>
    <cellStyle name="SAPBEXHLevel0X 2 5 2 7" xfId="4187"/>
    <cellStyle name="SAPBEXHLevel0X 2 5 2 7 2" xfId="20254"/>
    <cellStyle name="SAPBEXHLevel0X 2 5 2 8" xfId="19036"/>
    <cellStyle name="SAPBEXHLevel0X 2 5 3" xfId="2979"/>
    <cellStyle name="SAPBEXHLevel0X 2 5 3 2" xfId="9745"/>
    <cellStyle name="SAPBEXHLevel0X 2 5 3 2 2" xfId="16374"/>
    <cellStyle name="SAPBEXHLevel0X 2 5 3 2 2 2" xfId="26466"/>
    <cellStyle name="SAPBEXHLevel0X 2 5 3 2 3" xfId="22925"/>
    <cellStyle name="SAPBEXHLevel0X 2 5 3 3" xfId="11682"/>
    <cellStyle name="SAPBEXHLevel0X 2 5 3 3 2" xfId="18008"/>
    <cellStyle name="SAPBEXHLevel0X 2 5 3 3 2 2" xfId="27481"/>
    <cellStyle name="SAPBEXHLevel0X 2 5 3 3 3" xfId="23900"/>
    <cellStyle name="SAPBEXHLevel0X 2 5 3 4" xfId="7566"/>
    <cellStyle name="SAPBEXHLevel0X 2 5 3 4 2" xfId="21667"/>
    <cellStyle name="SAPBEXHLevel0X 2 5 3 5" xfId="14731"/>
    <cellStyle name="SAPBEXHLevel0X 2 5 3 5 2" xfId="25401"/>
    <cellStyle name="SAPBEXHLevel0X 2 5 3 6" xfId="19606"/>
    <cellStyle name="SAPBEXHLevel0X 2 5 4" xfId="3494"/>
    <cellStyle name="SAPBEXHLevel0X 2 5 4 2" xfId="10249"/>
    <cellStyle name="SAPBEXHLevel0X 2 5 4 2 2" xfId="16727"/>
    <cellStyle name="SAPBEXHLevel0X 2 5 4 2 2 2" xfId="26743"/>
    <cellStyle name="SAPBEXHLevel0X 2 5 4 2 3" xfId="23195"/>
    <cellStyle name="SAPBEXHLevel0X 2 5 4 3" xfId="12179"/>
    <cellStyle name="SAPBEXHLevel0X 2 5 4 3 2" xfId="18502"/>
    <cellStyle name="SAPBEXHLevel0X 2 5 4 3 2 2" xfId="27753"/>
    <cellStyle name="SAPBEXHLevel0X 2 5 4 3 3" xfId="24165"/>
    <cellStyle name="SAPBEXHLevel0X 2 5 4 4" xfId="8070"/>
    <cellStyle name="SAPBEXHLevel0X 2 5 4 4 2" xfId="22067"/>
    <cellStyle name="SAPBEXHLevel0X 2 5 4 5" xfId="15226"/>
    <cellStyle name="SAPBEXHLevel0X 2 5 4 5 2" xfId="25673"/>
    <cellStyle name="SAPBEXHLevel0X 2 5 4 6" xfId="19871"/>
    <cellStyle name="SAPBEXHLevel0X 2 5 5" xfId="5228"/>
    <cellStyle name="SAPBEXHLevel0X 2 5 5 2" xfId="20746"/>
    <cellStyle name="SAPBEXHLevel0X 2 5 6" xfId="19145"/>
    <cellStyle name="SAPBEXHLevel0X 2 5 7" xfId="28240"/>
    <cellStyle name="SAPBEXHLevel0X 2 6" xfId="2333"/>
    <cellStyle name="SAPBEXHLevel0X 2 6 2" xfId="5367"/>
    <cellStyle name="SAPBEXHLevel0X 2 6 2 2" xfId="12869"/>
    <cellStyle name="SAPBEXHLevel0X 2 6 2 2 2" xfId="24606"/>
    <cellStyle name="SAPBEXHLevel0X 2 6 2 3" xfId="20826"/>
    <cellStyle name="SAPBEXHLevel0X 2 6 3" xfId="6933"/>
    <cellStyle name="SAPBEXHLevel0X 2 6 3 2" xfId="14107"/>
    <cellStyle name="SAPBEXHLevel0X 2 6 3 2 2" xfId="25055"/>
    <cellStyle name="SAPBEXHLevel0X 2 6 3 3" xfId="21297"/>
    <cellStyle name="SAPBEXHLevel0X 2 6 4" xfId="9116"/>
    <cellStyle name="SAPBEXHLevel0X 2 6 4 2" xfId="15938"/>
    <cellStyle name="SAPBEXHLevel0X 2 6 4 2 2" xfId="26117"/>
    <cellStyle name="SAPBEXHLevel0X 2 6 4 3" xfId="22601"/>
    <cellStyle name="SAPBEXHLevel0X 2 6 5" xfId="11136"/>
    <cellStyle name="SAPBEXHLevel0X 2 6 5 2" xfId="17465"/>
    <cellStyle name="SAPBEXHLevel0X 2 6 5 2 2" xfId="27137"/>
    <cellStyle name="SAPBEXHLevel0X 2 6 5 3" xfId="23581"/>
    <cellStyle name="SAPBEXHLevel0X 2 6 6" xfId="4309"/>
    <cellStyle name="SAPBEXHLevel0X 2 6 6 2" xfId="20353"/>
    <cellStyle name="SAPBEXHLevel0X 2 6 7" xfId="4161"/>
    <cellStyle name="SAPBEXHLevel0X 2 6 7 2" xfId="20235"/>
    <cellStyle name="SAPBEXHLevel0X 2 7" xfId="2588"/>
    <cellStyle name="SAPBEXHLevel0X 2 7 2" xfId="9369"/>
    <cellStyle name="SAPBEXHLevel0X 2 7 2 2" xfId="16020"/>
    <cellStyle name="SAPBEXHLevel0X 2 7 2 2 2" xfId="26172"/>
    <cellStyle name="SAPBEXHLevel0X 2 7 2 3" xfId="22653"/>
    <cellStyle name="SAPBEXHLevel0X 2 7 3" xfId="11329"/>
    <cellStyle name="SAPBEXHLevel0X 2 7 3 2" xfId="17657"/>
    <cellStyle name="SAPBEXHLevel0X 2 7 3 2 2" xfId="27191"/>
    <cellStyle name="SAPBEXHLevel0X 2 7 3 3" xfId="23632"/>
    <cellStyle name="SAPBEXHLevel0X 2 7 4" xfId="7188"/>
    <cellStyle name="SAPBEXHLevel0X 2 7 4 2" xfId="21352"/>
    <cellStyle name="SAPBEXHLevel0X 2 7 5" xfId="14361"/>
    <cellStyle name="SAPBEXHLevel0X 2 7 5 2" xfId="25110"/>
    <cellStyle name="SAPBEXHLevel0X 2 7 6" xfId="19337"/>
    <cellStyle name="SAPBEXHLevel0X 2 8" xfId="18962"/>
    <cellStyle name="SAPBEXHLevel0X 2 9" xfId="28056"/>
    <cellStyle name="SAPBEXHLevel0X 3" xfId="488"/>
    <cellStyle name="SAPBEXHLevel0X 3 2" xfId="1761"/>
    <cellStyle name="SAPBEXHLevel0X 3 2 2" xfId="1956"/>
    <cellStyle name="SAPBEXHLevel0X 3 2 2 2" xfId="3380"/>
    <cellStyle name="SAPBEXHLevel0X 3 2 2 2 2" xfId="10135"/>
    <cellStyle name="SAPBEXHLevel0X 3 2 2 2 2 2" xfId="16653"/>
    <cellStyle name="SAPBEXHLevel0X 3 2 2 2 2 2 2" xfId="26680"/>
    <cellStyle name="SAPBEXHLevel0X 3 2 2 2 2 3" xfId="23138"/>
    <cellStyle name="SAPBEXHLevel0X 3 2 2 2 3" xfId="12065"/>
    <cellStyle name="SAPBEXHLevel0X 3 2 2 2 3 2" xfId="18390"/>
    <cellStyle name="SAPBEXHLevel0X 3 2 2 2 3 2 2" xfId="27692"/>
    <cellStyle name="SAPBEXHLevel0X 3 2 2 2 3 3" xfId="24110"/>
    <cellStyle name="SAPBEXHLevel0X 3 2 2 2 4" xfId="7956"/>
    <cellStyle name="SAPBEXHLevel0X 3 2 2 2 4 2" xfId="21960"/>
    <cellStyle name="SAPBEXHLevel0X 3 2 2 2 5" xfId="15114"/>
    <cellStyle name="SAPBEXHLevel0X 3 2 2 2 5 2" xfId="25612"/>
    <cellStyle name="SAPBEXHLevel0X 3 2 2 2 6" xfId="19816"/>
    <cellStyle name="SAPBEXHLevel0X 3 2 2 3" xfId="3853"/>
    <cellStyle name="SAPBEXHLevel0X 3 2 2 3 2" xfId="10608"/>
    <cellStyle name="SAPBEXHLevel0X 3 2 2 3 2 2" xfId="16976"/>
    <cellStyle name="SAPBEXHLevel0X 3 2 2 3 2 2 2" xfId="26952"/>
    <cellStyle name="SAPBEXHLevel0X 3 2 2 3 2 3" xfId="23404"/>
    <cellStyle name="SAPBEXHLevel0X 3 2 2 3 3" xfId="12538"/>
    <cellStyle name="SAPBEXHLevel0X 3 2 2 3 3 2" xfId="18861"/>
    <cellStyle name="SAPBEXHLevel0X 3 2 2 3 3 2 2" xfId="27962"/>
    <cellStyle name="SAPBEXHLevel0X 3 2 2 3 3 3" xfId="24374"/>
    <cellStyle name="SAPBEXHLevel0X 3 2 2 3 4" xfId="8374"/>
    <cellStyle name="SAPBEXHLevel0X 3 2 2 3 4 2" xfId="22364"/>
    <cellStyle name="SAPBEXHLevel0X 3 2 2 3 5" xfId="15585"/>
    <cellStyle name="SAPBEXHLevel0X 3 2 2 3 5 2" xfId="25882"/>
    <cellStyle name="SAPBEXHLevel0X 3 2 2 3 6" xfId="20080"/>
    <cellStyle name="SAPBEXHLevel0X 3 2 2 4" xfId="6556"/>
    <cellStyle name="SAPBEXHLevel0X 3 2 2 4 2" xfId="13734"/>
    <cellStyle name="SAPBEXHLevel0X 3 2 2 4 2 2" xfId="24900"/>
    <cellStyle name="SAPBEXHLevel0X 3 2 2 4 3" xfId="21150"/>
    <cellStyle name="SAPBEXHLevel0X 3 2 2 5" xfId="8739"/>
    <cellStyle name="SAPBEXHLevel0X 3 2 2 5 2" xfId="15729"/>
    <cellStyle name="SAPBEXHLevel0X 3 2 2 5 2 2" xfId="25958"/>
    <cellStyle name="SAPBEXHLevel0X 3 2 2 5 3" xfId="22450"/>
    <cellStyle name="SAPBEXHLevel0X 3 2 2 6" xfId="10853"/>
    <cellStyle name="SAPBEXHLevel0X 3 2 2 6 2" xfId="17185"/>
    <cellStyle name="SAPBEXHLevel0X 3 2 2 6 2 2" xfId="26984"/>
    <cellStyle name="SAPBEXHLevel0X 3 2 2 6 3" xfId="23436"/>
    <cellStyle name="SAPBEXHLevel0X 3 2 2 7" xfId="12661"/>
    <cellStyle name="SAPBEXHLevel0X 3 2 2 7 2" xfId="24448"/>
    <cellStyle name="SAPBEXHLevel0X 3 2 2 8" xfId="19267"/>
    <cellStyle name="SAPBEXHLevel0X 3 2 3" xfId="3120"/>
    <cellStyle name="SAPBEXHLevel0X 3 2 3 2" xfId="9883"/>
    <cellStyle name="SAPBEXHLevel0X 3 2 3 2 2" xfId="16477"/>
    <cellStyle name="SAPBEXHLevel0X 3 2 3 2 2 2" xfId="26543"/>
    <cellStyle name="SAPBEXHLevel0X 3 2 3 2 3" xfId="23001"/>
    <cellStyle name="SAPBEXHLevel0X 3 2 3 3" xfId="11820"/>
    <cellStyle name="SAPBEXHLevel0X 3 2 3 3 2" xfId="18145"/>
    <cellStyle name="SAPBEXHLevel0X 3 2 3 3 2 2" xfId="27557"/>
    <cellStyle name="SAPBEXHLevel0X 3 2 3 3 3" xfId="23975"/>
    <cellStyle name="SAPBEXHLevel0X 3 2 3 4" xfId="7705"/>
    <cellStyle name="SAPBEXHLevel0X 3 2 3 4 2" xfId="21750"/>
    <cellStyle name="SAPBEXHLevel0X 3 2 3 5" xfId="14868"/>
    <cellStyle name="SAPBEXHLevel0X 3 2 3 5 2" xfId="25477"/>
    <cellStyle name="SAPBEXHLevel0X 3 2 3 6" xfId="19681"/>
    <cellStyle name="SAPBEXHLevel0X 3 2 4" xfId="3609"/>
    <cellStyle name="SAPBEXHLevel0X 3 2 4 2" xfId="10364"/>
    <cellStyle name="SAPBEXHLevel0X 3 2 4 2 2" xfId="16807"/>
    <cellStyle name="SAPBEXHLevel0X 3 2 4 2 2 2" xfId="26817"/>
    <cellStyle name="SAPBEXHLevel0X 3 2 4 2 3" xfId="23269"/>
    <cellStyle name="SAPBEXHLevel0X 3 2 4 3" xfId="12294"/>
    <cellStyle name="SAPBEXHLevel0X 3 2 4 3 2" xfId="18617"/>
    <cellStyle name="SAPBEXHLevel0X 3 2 4 3 2 2" xfId="27827"/>
    <cellStyle name="SAPBEXHLevel0X 3 2 4 3 3" xfId="24239"/>
    <cellStyle name="SAPBEXHLevel0X 3 2 4 4" xfId="8185"/>
    <cellStyle name="SAPBEXHLevel0X 3 2 4 4 2" xfId="22182"/>
    <cellStyle name="SAPBEXHLevel0X 3 2 4 5" xfId="15341"/>
    <cellStyle name="SAPBEXHLevel0X 3 2 4 5 2" xfId="25747"/>
    <cellStyle name="SAPBEXHLevel0X 3 2 4 6" xfId="19945"/>
    <cellStyle name="SAPBEXHLevel0X 3 2 5" xfId="4081"/>
    <cellStyle name="SAPBEXHLevel0X 3 2 5 2" xfId="20194"/>
    <cellStyle name="SAPBEXHLevel0X 3 2 6" xfId="19236"/>
    <cellStyle name="SAPBEXHLevel0X 3 2 7" xfId="28358"/>
    <cellStyle name="SAPBEXHLevel0X 3 3" xfId="2040"/>
    <cellStyle name="SAPBEXHLevel0X 3 3 2" xfId="2924"/>
    <cellStyle name="SAPBEXHLevel0X 3 3 2 2" xfId="7511"/>
    <cellStyle name="SAPBEXHLevel0X 3 3 2 2 2" xfId="14678"/>
    <cellStyle name="SAPBEXHLevel0X 3 3 2 2 2 2" xfId="25370"/>
    <cellStyle name="SAPBEXHLevel0X 3 3 2 2 3" xfId="21637"/>
    <cellStyle name="SAPBEXHLevel0X 3 3 2 3" xfId="9691"/>
    <cellStyle name="SAPBEXHLevel0X 3 3 2 3 2" xfId="16336"/>
    <cellStyle name="SAPBEXHLevel0X 3 3 2 3 2 2" xfId="26434"/>
    <cellStyle name="SAPBEXHLevel0X 3 3 2 3 3" xfId="22895"/>
    <cellStyle name="SAPBEXHLevel0X 3 3 2 4" xfId="11640"/>
    <cellStyle name="SAPBEXHLevel0X 3 3 2 4 2" xfId="17967"/>
    <cellStyle name="SAPBEXHLevel0X 3 3 2 4 2 2" xfId="27450"/>
    <cellStyle name="SAPBEXHLevel0X 3 3 2 4 3" xfId="23871"/>
    <cellStyle name="SAPBEXHLevel0X 3 3 2 5" xfId="5128"/>
    <cellStyle name="SAPBEXHLevel0X 3 3 2 5 2" xfId="20662"/>
    <cellStyle name="SAPBEXHLevel0X 3 3 2 6" xfId="12704"/>
    <cellStyle name="SAPBEXHLevel0X 3 3 2 6 2" xfId="24477"/>
    <cellStyle name="SAPBEXHLevel0X 3 3 2 7" xfId="19577"/>
    <cellStyle name="SAPBEXHLevel0X 3 3 3" xfId="3456"/>
    <cellStyle name="SAPBEXHLevel0X 3 3 3 2" xfId="10211"/>
    <cellStyle name="SAPBEXHLevel0X 3 3 3 2 2" xfId="16693"/>
    <cellStyle name="SAPBEXHLevel0X 3 3 3 2 2 2" xfId="26715"/>
    <cellStyle name="SAPBEXHLevel0X 3 3 3 2 3" xfId="23169"/>
    <cellStyle name="SAPBEXHLevel0X 3 3 3 3" xfId="12141"/>
    <cellStyle name="SAPBEXHLevel0X 3 3 3 3 2" xfId="18465"/>
    <cellStyle name="SAPBEXHLevel0X 3 3 3 3 2 2" xfId="27726"/>
    <cellStyle name="SAPBEXHLevel0X 3 3 3 3 3" xfId="24140"/>
    <cellStyle name="SAPBEXHLevel0X 3 3 3 4" xfId="8032"/>
    <cellStyle name="SAPBEXHLevel0X 3 3 3 4 2" xfId="22031"/>
    <cellStyle name="SAPBEXHLevel0X 3 3 3 5" xfId="15189"/>
    <cellStyle name="SAPBEXHLevel0X 3 3 3 5 2" xfId="25646"/>
    <cellStyle name="SAPBEXHLevel0X 3 3 3 6" xfId="19846"/>
    <cellStyle name="SAPBEXHLevel0X 3 3 4" xfId="6640"/>
    <cellStyle name="SAPBEXHLevel0X 3 3 4 2" xfId="13817"/>
    <cellStyle name="SAPBEXHLevel0X 3 3 4 2 2" xfId="24928"/>
    <cellStyle name="SAPBEXHLevel0X 3 3 4 3" xfId="21174"/>
    <cellStyle name="SAPBEXHLevel0X 3 3 5" xfId="8823"/>
    <cellStyle name="SAPBEXHLevel0X 3 3 5 2" xfId="15772"/>
    <cellStyle name="SAPBEXHLevel0X 3 3 5 2 2" xfId="25987"/>
    <cellStyle name="SAPBEXHLevel0X 3 3 5 3" xfId="22475"/>
    <cellStyle name="SAPBEXHLevel0X 3 3 6" xfId="10936"/>
    <cellStyle name="SAPBEXHLevel0X 3 3 6 2" xfId="17267"/>
    <cellStyle name="SAPBEXHLevel0X 3 3 6 2 2" xfId="27012"/>
    <cellStyle name="SAPBEXHLevel0X 3 3 6 3" xfId="23460"/>
    <cellStyle name="SAPBEXHLevel0X 3 3 7" xfId="4462"/>
    <cellStyle name="SAPBEXHLevel0X 3 3 7 2" xfId="20495"/>
    <cellStyle name="SAPBEXHLevel0X 3 3 8" xfId="4570"/>
    <cellStyle name="SAPBEXHLevel0X 3 3 8 2" xfId="20571"/>
    <cellStyle name="SAPBEXHLevel0X 3 4" xfId="2645"/>
    <cellStyle name="SAPBEXHLevel0X 3 4 2" xfId="9426"/>
    <cellStyle name="SAPBEXHLevel0X 3 4 2 2" xfId="16077"/>
    <cellStyle name="SAPBEXHLevel0X 3 4 2 2 2" xfId="26216"/>
    <cellStyle name="SAPBEXHLevel0X 3 4 2 3" xfId="22692"/>
    <cellStyle name="SAPBEXHLevel0X 3 4 3" xfId="11386"/>
    <cellStyle name="SAPBEXHLevel0X 3 4 3 2" xfId="17714"/>
    <cellStyle name="SAPBEXHLevel0X 3 4 3 2 2" xfId="27235"/>
    <cellStyle name="SAPBEXHLevel0X 3 4 3 3" xfId="23671"/>
    <cellStyle name="SAPBEXHLevel0X 3 4 4" xfId="7245"/>
    <cellStyle name="SAPBEXHLevel0X 3 4 4 2" xfId="21404"/>
    <cellStyle name="SAPBEXHLevel0X 3 4 5" xfId="14418"/>
    <cellStyle name="SAPBEXHLevel0X 3 4 5 2" xfId="25154"/>
    <cellStyle name="SAPBEXHLevel0X 3 4 6" xfId="19376"/>
    <cellStyle name="SAPBEXHLevel0X 3 5" xfId="28108"/>
    <cellStyle name="SAPBEXHLevel0X 4" xfId="1540"/>
    <cellStyle name="SAPBEXHLevel0X 4 2" xfId="1442"/>
    <cellStyle name="SAPBEXHLevel0X 4 2 2" xfId="3226"/>
    <cellStyle name="SAPBEXHLevel0X 4 2 2 2" xfId="9981"/>
    <cellStyle name="SAPBEXHLevel0X 4 2 2 2 2" xfId="16534"/>
    <cellStyle name="SAPBEXHLevel0X 4 2 2 2 2 2" xfId="26589"/>
    <cellStyle name="SAPBEXHLevel0X 4 2 2 2 3" xfId="23047"/>
    <cellStyle name="SAPBEXHLevel0X 4 2 2 3" xfId="11911"/>
    <cellStyle name="SAPBEXHLevel0X 4 2 2 3 2" xfId="18236"/>
    <cellStyle name="SAPBEXHLevel0X 4 2 2 3 2 2" xfId="27601"/>
    <cellStyle name="SAPBEXHLevel0X 4 2 2 3 3" xfId="24019"/>
    <cellStyle name="SAPBEXHLevel0X 4 2 2 4" xfId="7802"/>
    <cellStyle name="SAPBEXHLevel0X 4 2 2 4 2" xfId="21806"/>
    <cellStyle name="SAPBEXHLevel0X 4 2 2 5" xfId="14960"/>
    <cellStyle name="SAPBEXHLevel0X 4 2 2 5 2" xfId="25521"/>
    <cellStyle name="SAPBEXHLevel0X 4 2 2 6" xfId="19725"/>
    <cellStyle name="SAPBEXHLevel0X 4 2 3" xfId="3699"/>
    <cellStyle name="SAPBEXHLevel0X 4 2 3 2" xfId="10454"/>
    <cellStyle name="SAPBEXHLevel0X 4 2 3 2 2" xfId="16857"/>
    <cellStyle name="SAPBEXHLevel0X 4 2 3 2 2 2" xfId="26861"/>
    <cellStyle name="SAPBEXHLevel0X 4 2 3 2 3" xfId="23313"/>
    <cellStyle name="SAPBEXHLevel0X 4 2 3 3" xfId="12384"/>
    <cellStyle name="SAPBEXHLevel0X 4 2 3 3 2" xfId="18707"/>
    <cellStyle name="SAPBEXHLevel0X 4 2 3 3 2 2" xfId="27871"/>
    <cellStyle name="SAPBEXHLevel0X 4 2 3 3 3" xfId="24283"/>
    <cellStyle name="SAPBEXHLevel0X 4 2 3 4" xfId="8271"/>
    <cellStyle name="SAPBEXHLevel0X 4 2 3 4 2" xfId="22267"/>
    <cellStyle name="SAPBEXHLevel0X 4 2 3 5" xfId="15431"/>
    <cellStyle name="SAPBEXHLevel0X 4 2 3 5 2" xfId="25791"/>
    <cellStyle name="SAPBEXHLevel0X 4 2 3 6" xfId="19989"/>
    <cellStyle name="SAPBEXHLevel0X 4 2 4" xfId="6220"/>
    <cellStyle name="SAPBEXHLevel0X 4 2 4 2" xfId="13455"/>
    <cellStyle name="SAPBEXHLevel0X 4 2 4 2 2" xfId="24858"/>
    <cellStyle name="SAPBEXHLevel0X 4 2 4 3" xfId="21108"/>
    <cellStyle name="SAPBEXHLevel0X 4 2 5" xfId="8493"/>
    <cellStyle name="SAPBEXHLevel0X 4 2 5 2" xfId="15685"/>
    <cellStyle name="SAPBEXHLevel0X 4 2 5 2 2" xfId="25936"/>
    <cellStyle name="SAPBEXHLevel0X 4 2 5 3" xfId="22429"/>
    <cellStyle name="SAPBEXHLevel0X 4 2 6" xfId="6281"/>
    <cellStyle name="SAPBEXHLevel0X 4 2 6 2" xfId="13512"/>
    <cellStyle name="SAPBEXHLevel0X 4 2 6 2 2" xfId="24866"/>
    <cellStyle name="SAPBEXHLevel0X 4 2 6 3" xfId="21116"/>
    <cellStyle name="SAPBEXHLevel0X 4 2 7" xfId="12644"/>
    <cellStyle name="SAPBEXHLevel0X 4 2 7 2" xfId="24434"/>
    <cellStyle name="SAPBEXHLevel0X 4 2 8" xfId="19117"/>
    <cellStyle name="SAPBEXHLevel0X 4 3" xfId="2749"/>
    <cellStyle name="SAPBEXHLevel0X 4 3 2" xfId="9522"/>
    <cellStyle name="SAPBEXHLevel0X 4 3 2 2" xfId="16173"/>
    <cellStyle name="SAPBEXHLevel0X 4 3 2 2 2" xfId="26299"/>
    <cellStyle name="SAPBEXHLevel0X 4 3 2 3" xfId="22774"/>
    <cellStyle name="SAPBEXHLevel0X 4 3 3" xfId="11477"/>
    <cellStyle name="SAPBEXHLevel0X 4 3 3 2" xfId="17804"/>
    <cellStyle name="SAPBEXHLevel0X 4 3 3 2 2" xfId="27315"/>
    <cellStyle name="SAPBEXHLevel0X 4 3 3 3" xfId="23750"/>
    <cellStyle name="SAPBEXHLevel0X 4 3 4" xfId="7341"/>
    <cellStyle name="SAPBEXHLevel0X 4 3 4 2" xfId="21494"/>
    <cellStyle name="SAPBEXHLevel0X 4 3 5" xfId="14509"/>
    <cellStyle name="SAPBEXHLevel0X 4 3 5 2" xfId="25235"/>
    <cellStyle name="SAPBEXHLevel0X 4 3 6" xfId="19456"/>
    <cellStyle name="SAPBEXHLevel0X 4 4" xfId="2864"/>
    <cellStyle name="SAPBEXHLevel0X 4 4 2" xfId="9631"/>
    <cellStyle name="SAPBEXHLevel0X 4 4 2 2" xfId="16279"/>
    <cellStyle name="SAPBEXHLevel0X 4 4 2 2 2" xfId="26392"/>
    <cellStyle name="SAPBEXHLevel0X 4 4 2 3" xfId="22860"/>
    <cellStyle name="SAPBEXHLevel0X 4 4 3" xfId="11583"/>
    <cellStyle name="SAPBEXHLevel0X 4 4 3 2" xfId="17910"/>
    <cellStyle name="SAPBEXHLevel0X 4 4 3 2 2" xfId="27408"/>
    <cellStyle name="SAPBEXHLevel0X 4 4 3 3" xfId="23836"/>
    <cellStyle name="SAPBEXHLevel0X 4 4 4" xfId="7451"/>
    <cellStyle name="SAPBEXHLevel0X 4 4 4 2" xfId="21588"/>
    <cellStyle name="SAPBEXHLevel0X 4 4 5" xfId="14618"/>
    <cellStyle name="SAPBEXHLevel0X 4 4 5 2" xfId="25328"/>
    <cellStyle name="SAPBEXHLevel0X 4 4 6" xfId="19542"/>
    <cellStyle name="SAPBEXHLevel0X 4 5" xfId="4565"/>
    <cellStyle name="SAPBEXHLevel0X 4 5 2" xfId="20566"/>
    <cellStyle name="SAPBEXHLevel0X 4 6" xfId="19144"/>
    <cellStyle name="SAPBEXHLevel0X 4 7" xfId="28239"/>
    <cellStyle name="SAPBEXHLevel0X 5" xfId="2287"/>
    <cellStyle name="SAPBEXHLevel0X 5 2" xfId="5326"/>
    <cellStyle name="SAPBEXHLevel0X 5 2 2" xfId="12849"/>
    <cellStyle name="SAPBEXHLevel0X 5 2 2 2" xfId="24589"/>
    <cellStyle name="SAPBEXHLevel0X 5 2 3" xfId="20806"/>
    <cellStyle name="SAPBEXHLevel0X 5 3" xfId="6887"/>
    <cellStyle name="SAPBEXHLevel0X 5 3 2" xfId="14061"/>
    <cellStyle name="SAPBEXHLevel0X 5 3 2 2" xfId="25038"/>
    <cellStyle name="SAPBEXHLevel0X 5 3 3" xfId="21280"/>
    <cellStyle name="SAPBEXHLevel0X 5 4" xfId="9070"/>
    <cellStyle name="SAPBEXHLevel0X 5 4 2" xfId="15918"/>
    <cellStyle name="SAPBEXHLevel0X 5 4 2 2" xfId="26100"/>
    <cellStyle name="SAPBEXHLevel0X 5 4 3" xfId="22584"/>
    <cellStyle name="SAPBEXHLevel0X 5 5" xfId="11098"/>
    <cellStyle name="SAPBEXHLevel0X 5 5 2" xfId="17427"/>
    <cellStyle name="SAPBEXHLevel0X 5 5 2 2" xfId="27120"/>
    <cellStyle name="SAPBEXHLevel0X 5 5 3" xfId="23564"/>
    <cellStyle name="SAPBEXHLevel0X 5 6" xfId="4308"/>
    <cellStyle name="SAPBEXHLevel0X 5 6 2" xfId="20352"/>
    <cellStyle name="SAPBEXHLevel0X 5 7" xfId="4002"/>
    <cellStyle name="SAPBEXHLevel0X 5 7 2" xfId="20154"/>
    <cellStyle name="SAPBEXHLevel0X 6" xfId="2587"/>
    <cellStyle name="SAPBEXHLevel0X 6 2" xfId="9368"/>
    <cellStyle name="SAPBEXHLevel0X 6 2 2" xfId="16019"/>
    <cellStyle name="SAPBEXHLevel0X 6 2 2 2" xfId="26171"/>
    <cellStyle name="SAPBEXHLevel0X 6 2 3" xfId="22652"/>
    <cellStyle name="SAPBEXHLevel0X 6 3" xfId="11328"/>
    <cellStyle name="SAPBEXHLevel0X 6 3 2" xfId="17656"/>
    <cellStyle name="SAPBEXHLevel0X 6 3 2 2" xfId="27190"/>
    <cellStyle name="SAPBEXHLevel0X 6 3 3" xfId="23631"/>
    <cellStyle name="SAPBEXHLevel0X 6 4" xfId="7187"/>
    <cellStyle name="SAPBEXHLevel0X 6 4 2" xfId="21351"/>
    <cellStyle name="SAPBEXHLevel0X 6 5" xfId="14360"/>
    <cellStyle name="SAPBEXHLevel0X 6 5 2" xfId="25109"/>
    <cellStyle name="SAPBEXHLevel0X 6 6" xfId="19336"/>
    <cellStyle name="SAPBEXHLevel0X 7" xfId="18961"/>
    <cellStyle name="SAPBEXHLevel0X 8" xfId="28055"/>
    <cellStyle name="SAPBEXHLevel1" xfId="266"/>
    <cellStyle name="SAPBEXHLevel1 2" xfId="267"/>
    <cellStyle name="SAPBEXHLevel1 2 2" xfId="491"/>
    <cellStyle name="SAPBEXHLevel1 2 2 2" xfId="1684"/>
    <cellStyle name="SAPBEXHLevel1 2 2 2 2" xfId="892"/>
    <cellStyle name="SAPBEXHLevel1 2 2 2 2 2" xfId="3319"/>
    <cellStyle name="SAPBEXHLevel1 2 2 2 2 2 2" xfId="10074"/>
    <cellStyle name="SAPBEXHLevel1 2 2 2 2 2 2 2" xfId="16613"/>
    <cellStyle name="SAPBEXHLevel1 2 2 2 2 2 2 2 2" xfId="26653"/>
    <cellStyle name="SAPBEXHLevel1 2 2 2 2 2 2 3" xfId="23111"/>
    <cellStyle name="SAPBEXHLevel1 2 2 2 2 2 3" xfId="12004"/>
    <cellStyle name="SAPBEXHLevel1 2 2 2 2 2 3 2" xfId="18329"/>
    <cellStyle name="SAPBEXHLevel1 2 2 2 2 2 3 2 2" xfId="27665"/>
    <cellStyle name="SAPBEXHLevel1 2 2 2 2 2 3 3" xfId="24083"/>
    <cellStyle name="SAPBEXHLevel1 2 2 2 2 2 4" xfId="7895"/>
    <cellStyle name="SAPBEXHLevel1 2 2 2 2 2 4 2" xfId="21899"/>
    <cellStyle name="SAPBEXHLevel1 2 2 2 2 2 5" xfId="15053"/>
    <cellStyle name="SAPBEXHLevel1 2 2 2 2 2 5 2" xfId="25585"/>
    <cellStyle name="SAPBEXHLevel1 2 2 2 2 2 6" xfId="19789"/>
    <cellStyle name="SAPBEXHLevel1 2 2 2 2 3" xfId="3792"/>
    <cellStyle name="SAPBEXHLevel1 2 2 2 2 3 2" xfId="10547"/>
    <cellStyle name="SAPBEXHLevel1 2 2 2 2 3 2 2" xfId="16936"/>
    <cellStyle name="SAPBEXHLevel1 2 2 2 2 3 2 2 2" xfId="26925"/>
    <cellStyle name="SAPBEXHLevel1 2 2 2 2 3 2 3" xfId="23377"/>
    <cellStyle name="SAPBEXHLevel1 2 2 2 2 3 3" xfId="12477"/>
    <cellStyle name="SAPBEXHLevel1 2 2 2 2 3 3 2" xfId="18800"/>
    <cellStyle name="SAPBEXHLevel1 2 2 2 2 3 3 2 2" xfId="27935"/>
    <cellStyle name="SAPBEXHLevel1 2 2 2 2 3 3 3" xfId="24347"/>
    <cellStyle name="SAPBEXHLevel1 2 2 2 2 3 4" xfId="8341"/>
    <cellStyle name="SAPBEXHLevel1 2 2 2 2 3 4 2" xfId="22335"/>
    <cellStyle name="SAPBEXHLevel1 2 2 2 2 3 5" xfId="15524"/>
    <cellStyle name="SAPBEXHLevel1 2 2 2 2 3 5 2" xfId="25855"/>
    <cellStyle name="SAPBEXHLevel1 2 2 2 2 3 6" xfId="20053"/>
    <cellStyle name="SAPBEXHLevel1 2 2 2 2 4" xfId="5937"/>
    <cellStyle name="SAPBEXHLevel1 2 2 2 2 4 2" xfId="13198"/>
    <cellStyle name="SAPBEXHLevel1 2 2 2 2 4 2 2" xfId="24763"/>
    <cellStyle name="SAPBEXHLevel1 2 2 2 2 4 3" xfId="21014"/>
    <cellStyle name="SAPBEXHLevel1 2 2 2 2 5" xfId="5849"/>
    <cellStyle name="SAPBEXHLevel1 2 2 2 2 5 2" xfId="13114"/>
    <cellStyle name="SAPBEXHLevel1 2 2 2 2 5 2 2" xfId="24711"/>
    <cellStyle name="SAPBEXHLevel1 2 2 2 2 5 3" xfId="20962"/>
    <cellStyle name="SAPBEXHLevel1 2 2 2 2 6" xfId="5566"/>
    <cellStyle name="SAPBEXHLevel1 2 2 2 2 6 2" xfId="12918"/>
    <cellStyle name="SAPBEXHLevel1 2 2 2 2 6 2 2" xfId="24625"/>
    <cellStyle name="SAPBEXHLevel1 2 2 2 2 6 3" xfId="20876"/>
    <cellStyle name="SAPBEXHLevel1 2 2 2 2 7" xfId="4201"/>
    <cellStyle name="SAPBEXHLevel1 2 2 2 2 7 2" xfId="20266"/>
    <cellStyle name="SAPBEXHLevel1 2 2 2 2 8" xfId="19045"/>
    <cellStyle name="SAPBEXHLevel1 2 2 2 3" xfId="3056"/>
    <cellStyle name="SAPBEXHLevel1 2 2 2 3 2" xfId="9822"/>
    <cellStyle name="SAPBEXHLevel1 2 2 2 3 2 2" xfId="16437"/>
    <cellStyle name="SAPBEXHLevel1 2 2 2 3 2 2 2" xfId="26516"/>
    <cellStyle name="SAPBEXHLevel1 2 2 2 3 2 3" xfId="22974"/>
    <cellStyle name="SAPBEXHLevel1 2 2 2 3 3" xfId="11759"/>
    <cellStyle name="SAPBEXHLevel1 2 2 2 3 3 2" xfId="18084"/>
    <cellStyle name="SAPBEXHLevel1 2 2 2 3 3 2 2" xfId="27530"/>
    <cellStyle name="SAPBEXHLevel1 2 2 2 3 3 3" xfId="23948"/>
    <cellStyle name="SAPBEXHLevel1 2 2 2 3 4" xfId="7643"/>
    <cellStyle name="SAPBEXHLevel1 2 2 2 3 4 2" xfId="21723"/>
    <cellStyle name="SAPBEXHLevel1 2 2 2 3 5" xfId="14807"/>
    <cellStyle name="SAPBEXHLevel1 2 2 2 3 5 2" xfId="25450"/>
    <cellStyle name="SAPBEXHLevel1 2 2 2 3 6" xfId="19654"/>
    <cellStyle name="SAPBEXHLevel1 2 2 2 4" xfId="3561"/>
    <cellStyle name="SAPBEXHLevel1 2 2 2 4 2" xfId="10316"/>
    <cellStyle name="SAPBEXHLevel1 2 2 2 4 2 2" xfId="16780"/>
    <cellStyle name="SAPBEXHLevel1 2 2 2 4 2 2 2" xfId="26790"/>
    <cellStyle name="SAPBEXHLevel1 2 2 2 4 2 3" xfId="23242"/>
    <cellStyle name="SAPBEXHLevel1 2 2 2 4 3" xfId="12246"/>
    <cellStyle name="SAPBEXHLevel1 2 2 2 4 3 2" xfId="18569"/>
    <cellStyle name="SAPBEXHLevel1 2 2 2 4 3 2 2" xfId="27800"/>
    <cellStyle name="SAPBEXHLevel1 2 2 2 4 3 3" xfId="24212"/>
    <cellStyle name="SAPBEXHLevel1 2 2 2 4 4" xfId="8137"/>
    <cellStyle name="SAPBEXHLevel1 2 2 2 4 4 2" xfId="22134"/>
    <cellStyle name="SAPBEXHLevel1 2 2 2 4 5" xfId="15293"/>
    <cellStyle name="SAPBEXHLevel1 2 2 2 4 5 2" xfId="25720"/>
    <cellStyle name="SAPBEXHLevel1 2 2 2 4 6" xfId="19918"/>
    <cellStyle name="SAPBEXHLevel1 2 2 2 5" xfId="4241"/>
    <cellStyle name="SAPBEXHLevel1 2 2 2 5 2" xfId="20295"/>
    <cellStyle name="SAPBEXHLevel1 2 2 2 6" xfId="19209"/>
    <cellStyle name="SAPBEXHLevel1 2 2 2 7" xfId="28318"/>
    <cellStyle name="SAPBEXHLevel1 2 2 3" xfId="2101"/>
    <cellStyle name="SAPBEXHLevel1 2 2 3 2" xfId="2842"/>
    <cellStyle name="SAPBEXHLevel1 2 2 3 2 2" xfId="7429"/>
    <cellStyle name="SAPBEXHLevel1 2 2 3 2 2 2" xfId="14596"/>
    <cellStyle name="SAPBEXHLevel1 2 2 3 2 2 2 2" xfId="25307"/>
    <cellStyle name="SAPBEXHLevel1 2 2 3 2 2 3" xfId="21566"/>
    <cellStyle name="SAPBEXHLevel1 2 2 3 2 3" xfId="9609"/>
    <cellStyle name="SAPBEXHLevel1 2 2 3 2 3 2" xfId="16257"/>
    <cellStyle name="SAPBEXHLevel1 2 2 3 2 3 2 2" xfId="26371"/>
    <cellStyle name="SAPBEXHLevel1 2 2 3 2 3 3" xfId="22839"/>
    <cellStyle name="SAPBEXHLevel1 2 2 3 2 4" xfId="11561"/>
    <cellStyle name="SAPBEXHLevel1 2 2 3 2 4 2" xfId="17888"/>
    <cellStyle name="SAPBEXHLevel1 2 2 3 2 4 2 2" xfId="27387"/>
    <cellStyle name="SAPBEXHLevel1 2 2 3 2 4 3" xfId="23815"/>
    <cellStyle name="SAPBEXHLevel1 2 2 3 2 5" xfId="5181"/>
    <cellStyle name="SAPBEXHLevel1 2 2 3 2 5 2" xfId="20708"/>
    <cellStyle name="SAPBEXHLevel1 2 2 3 2 6" xfId="12753"/>
    <cellStyle name="SAPBEXHLevel1 2 2 3 2 6 2" xfId="24520"/>
    <cellStyle name="SAPBEXHLevel1 2 2 3 2 7" xfId="19521"/>
    <cellStyle name="SAPBEXHLevel1 2 2 3 3" xfId="2679"/>
    <cellStyle name="SAPBEXHLevel1 2 2 3 3 2" xfId="9460"/>
    <cellStyle name="SAPBEXHLevel1 2 2 3 3 2 2" xfId="16111"/>
    <cellStyle name="SAPBEXHLevel1 2 2 3 3 2 2 2" xfId="26249"/>
    <cellStyle name="SAPBEXHLevel1 2 2 3 3 2 3" xfId="22725"/>
    <cellStyle name="SAPBEXHLevel1 2 2 3 3 3" xfId="11420"/>
    <cellStyle name="SAPBEXHLevel1 2 2 3 3 3 2" xfId="17748"/>
    <cellStyle name="SAPBEXHLevel1 2 2 3 3 3 2 2" xfId="27268"/>
    <cellStyle name="SAPBEXHLevel1 2 2 3 3 3 3" xfId="23704"/>
    <cellStyle name="SAPBEXHLevel1 2 2 3 3 4" xfId="7279"/>
    <cellStyle name="SAPBEXHLevel1 2 2 3 3 4 2" xfId="21438"/>
    <cellStyle name="SAPBEXHLevel1 2 2 3 3 5" xfId="14452"/>
    <cellStyle name="SAPBEXHLevel1 2 2 3 3 5 2" xfId="25187"/>
    <cellStyle name="SAPBEXHLevel1 2 2 3 3 6" xfId="19409"/>
    <cellStyle name="SAPBEXHLevel1 2 2 3 4" xfId="6701"/>
    <cellStyle name="SAPBEXHLevel1 2 2 3 4 2" xfId="13877"/>
    <cellStyle name="SAPBEXHLevel1 2 2 3 4 2 2" xfId="24970"/>
    <cellStyle name="SAPBEXHLevel1 2 2 3 4 3" xfId="21215"/>
    <cellStyle name="SAPBEXHLevel1 2 2 3 5" xfId="8884"/>
    <cellStyle name="SAPBEXHLevel1 2 2 3 5 2" xfId="15821"/>
    <cellStyle name="SAPBEXHLevel1 2 2 3 5 2 2" xfId="26030"/>
    <cellStyle name="SAPBEXHLevel1 2 2 3 5 3" xfId="22517"/>
    <cellStyle name="SAPBEXHLevel1 2 2 3 6" xfId="10985"/>
    <cellStyle name="SAPBEXHLevel1 2 2 3 6 2" xfId="17315"/>
    <cellStyle name="SAPBEXHLevel1 2 2 3 6 2 2" xfId="27053"/>
    <cellStyle name="SAPBEXHLevel1 2 2 3 6 3" xfId="23500"/>
    <cellStyle name="SAPBEXHLevel1 2 2 3 7" xfId="4384"/>
    <cellStyle name="SAPBEXHLevel1 2 2 3 7 2" xfId="20428"/>
    <cellStyle name="SAPBEXHLevel1 2 2 3 8" xfId="4612"/>
    <cellStyle name="SAPBEXHLevel1 2 2 3 8 2" xfId="20594"/>
    <cellStyle name="SAPBEXHLevel1 2 2 4" xfId="2648"/>
    <cellStyle name="SAPBEXHLevel1 2 2 4 2" xfId="9429"/>
    <cellStyle name="SAPBEXHLevel1 2 2 4 2 2" xfId="16080"/>
    <cellStyle name="SAPBEXHLevel1 2 2 4 2 2 2" xfId="26219"/>
    <cellStyle name="SAPBEXHLevel1 2 2 4 2 3" xfId="22695"/>
    <cellStyle name="SAPBEXHLevel1 2 2 4 3" xfId="11389"/>
    <cellStyle name="SAPBEXHLevel1 2 2 4 3 2" xfId="17717"/>
    <cellStyle name="SAPBEXHLevel1 2 2 4 3 2 2" xfId="27238"/>
    <cellStyle name="SAPBEXHLevel1 2 2 4 3 3" xfId="23674"/>
    <cellStyle name="SAPBEXHLevel1 2 2 4 4" xfId="7248"/>
    <cellStyle name="SAPBEXHLevel1 2 2 4 4 2" xfId="21407"/>
    <cellStyle name="SAPBEXHLevel1 2 2 4 5" xfId="14421"/>
    <cellStyle name="SAPBEXHLevel1 2 2 4 5 2" xfId="25157"/>
    <cellStyle name="SAPBEXHLevel1 2 2 4 6" xfId="19379"/>
    <cellStyle name="SAPBEXHLevel1 2 2 5" xfId="28111"/>
    <cellStyle name="SAPBEXHLevel1 2 3" xfId="1021"/>
    <cellStyle name="SAPBEXHLevel1 2 3 2" xfId="1662"/>
    <cellStyle name="SAPBEXHLevel1 2 3 2 2" xfId="863"/>
    <cellStyle name="SAPBEXHLevel1 2 3 2 2 2" xfId="3298"/>
    <cellStyle name="SAPBEXHLevel1 2 3 2 2 2 2" xfId="10053"/>
    <cellStyle name="SAPBEXHLevel1 2 3 2 2 2 2 2" xfId="16594"/>
    <cellStyle name="SAPBEXHLevel1 2 3 2 2 2 2 2 2" xfId="26634"/>
    <cellStyle name="SAPBEXHLevel1 2 3 2 2 2 2 3" xfId="23092"/>
    <cellStyle name="SAPBEXHLevel1 2 3 2 2 2 3" xfId="11983"/>
    <cellStyle name="SAPBEXHLevel1 2 3 2 2 2 3 2" xfId="18308"/>
    <cellStyle name="SAPBEXHLevel1 2 3 2 2 2 3 2 2" xfId="27646"/>
    <cellStyle name="SAPBEXHLevel1 2 3 2 2 2 3 3" xfId="24064"/>
    <cellStyle name="SAPBEXHLevel1 2 3 2 2 2 4" xfId="7874"/>
    <cellStyle name="SAPBEXHLevel1 2 3 2 2 2 4 2" xfId="21878"/>
    <cellStyle name="SAPBEXHLevel1 2 3 2 2 2 5" xfId="15032"/>
    <cellStyle name="SAPBEXHLevel1 2 3 2 2 2 5 2" xfId="25566"/>
    <cellStyle name="SAPBEXHLevel1 2 3 2 2 2 6" xfId="19770"/>
    <cellStyle name="SAPBEXHLevel1 2 3 2 2 3" xfId="3771"/>
    <cellStyle name="SAPBEXHLevel1 2 3 2 2 3 2" xfId="10526"/>
    <cellStyle name="SAPBEXHLevel1 2 3 2 2 3 2 2" xfId="16917"/>
    <cellStyle name="SAPBEXHLevel1 2 3 2 2 3 2 2 2" xfId="26906"/>
    <cellStyle name="SAPBEXHLevel1 2 3 2 2 3 2 3" xfId="23358"/>
    <cellStyle name="SAPBEXHLevel1 2 3 2 2 3 3" xfId="12456"/>
    <cellStyle name="SAPBEXHLevel1 2 3 2 2 3 3 2" xfId="18779"/>
    <cellStyle name="SAPBEXHLevel1 2 3 2 2 3 3 2 2" xfId="27916"/>
    <cellStyle name="SAPBEXHLevel1 2 3 2 2 3 3 3" xfId="24328"/>
    <cellStyle name="SAPBEXHLevel1 2 3 2 2 3 4" xfId="8320"/>
    <cellStyle name="SAPBEXHLevel1 2 3 2 2 3 4 2" xfId="22314"/>
    <cellStyle name="SAPBEXHLevel1 2 3 2 2 3 5" xfId="15503"/>
    <cellStyle name="SAPBEXHLevel1 2 3 2 2 3 5 2" xfId="25836"/>
    <cellStyle name="SAPBEXHLevel1 2 3 2 2 3 6" xfId="20034"/>
    <cellStyle name="SAPBEXHLevel1 2 3 2 2 4" xfId="5908"/>
    <cellStyle name="SAPBEXHLevel1 2 3 2 2 4 2" xfId="13169"/>
    <cellStyle name="SAPBEXHLevel1 2 3 2 2 4 2 2" xfId="24747"/>
    <cellStyle name="SAPBEXHLevel1 2 3 2 2 4 3" xfId="20998"/>
    <cellStyle name="SAPBEXHLevel1 2 3 2 2 5" xfId="6053"/>
    <cellStyle name="SAPBEXHLevel1 2 3 2 2 5 2" xfId="13301"/>
    <cellStyle name="SAPBEXHLevel1 2 3 2 2 5 2 2" xfId="24801"/>
    <cellStyle name="SAPBEXHLevel1 2 3 2 2 5 3" xfId="21052"/>
    <cellStyle name="SAPBEXHLevel1 2 3 2 2 6" xfId="5558"/>
    <cellStyle name="SAPBEXHLevel1 2 3 2 2 6 2" xfId="12912"/>
    <cellStyle name="SAPBEXHLevel1 2 3 2 2 6 2 2" xfId="24621"/>
    <cellStyle name="SAPBEXHLevel1 2 3 2 2 6 3" xfId="20872"/>
    <cellStyle name="SAPBEXHLevel1 2 3 2 2 7" xfId="4208"/>
    <cellStyle name="SAPBEXHLevel1 2 3 2 2 7 2" xfId="20272"/>
    <cellStyle name="SAPBEXHLevel1 2 3 2 2 8" xfId="19029"/>
    <cellStyle name="SAPBEXHLevel1 2 3 2 3" xfId="3035"/>
    <cellStyle name="SAPBEXHLevel1 2 3 2 3 2" xfId="9801"/>
    <cellStyle name="SAPBEXHLevel1 2 3 2 3 2 2" xfId="16418"/>
    <cellStyle name="SAPBEXHLevel1 2 3 2 3 2 2 2" xfId="26497"/>
    <cellStyle name="SAPBEXHLevel1 2 3 2 3 2 3" xfId="22955"/>
    <cellStyle name="SAPBEXHLevel1 2 3 2 3 3" xfId="11738"/>
    <cellStyle name="SAPBEXHLevel1 2 3 2 3 3 2" xfId="18063"/>
    <cellStyle name="SAPBEXHLevel1 2 3 2 3 3 2 2" xfId="27511"/>
    <cellStyle name="SAPBEXHLevel1 2 3 2 3 3 3" xfId="23929"/>
    <cellStyle name="SAPBEXHLevel1 2 3 2 3 4" xfId="7622"/>
    <cellStyle name="SAPBEXHLevel1 2 3 2 3 4 2" xfId="21704"/>
    <cellStyle name="SAPBEXHLevel1 2 3 2 3 5" xfId="14786"/>
    <cellStyle name="SAPBEXHLevel1 2 3 2 3 5 2" xfId="25431"/>
    <cellStyle name="SAPBEXHLevel1 2 3 2 3 6" xfId="19635"/>
    <cellStyle name="SAPBEXHLevel1 2 3 2 4" xfId="3540"/>
    <cellStyle name="SAPBEXHLevel1 2 3 2 4 2" xfId="10295"/>
    <cellStyle name="SAPBEXHLevel1 2 3 2 4 2 2" xfId="16761"/>
    <cellStyle name="SAPBEXHLevel1 2 3 2 4 2 2 2" xfId="26771"/>
    <cellStyle name="SAPBEXHLevel1 2 3 2 4 2 3" xfId="23223"/>
    <cellStyle name="SAPBEXHLevel1 2 3 2 4 3" xfId="12225"/>
    <cellStyle name="SAPBEXHLevel1 2 3 2 4 3 2" xfId="18548"/>
    <cellStyle name="SAPBEXHLevel1 2 3 2 4 3 2 2" xfId="27781"/>
    <cellStyle name="SAPBEXHLevel1 2 3 2 4 3 3" xfId="24193"/>
    <cellStyle name="SAPBEXHLevel1 2 3 2 4 4" xfId="8116"/>
    <cellStyle name="SAPBEXHLevel1 2 3 2 4 4 2" xfId="22113"/>
    <cellStyle name="SAPBEXHLevel1 2 3 2 4 5" xfId="15272"/>
    <cellStyle name="SAPBEXHLevel1 2 3 2 4 5 2" xfId="25701"/>
    <cellStyle name="SAPBEXHLevel1 2 3 2 4 6" xfId="19899"/>
    <cellStyle name="SAPBEXHLevel1 2 3 2 5" xfId="3966"/>
    <cellStyle name="SAPBEXHLevel1 2 3 2 5 2" xfId="20127"/>
    <cellStyle name="SAPBEXHLevel1 2 3 2 6" xfId="19190"/>
    <cellStyle name="SAPBEXHLevel1 2 3 2 7" xfId="28299"/>
    <cellStyle name="SAPBEXHLevel1 2 3 3" xfId="2278"/>
    <cellStyle name="SAPBEXHLevel1 2 3 3 2" xfId="5317"/>
    <cellStyle name="SAPBEXHLevel1 2 3 3 2 2" xfId="12842"/>
    <cellStyle name="SAPBEXHLevel1 2 3 3 2 2 2" xfId="24582"/>
    <cellStyle name="SAPBEXHLevel1 2 3 3 2 3" xfId="20799"/>
    <cellStyle name="SAPBEXHLevel1 2 3 3 3" xfId="6878"/>
    <cellStyle name="SAPBEXHLevel1 2 3 3 3 2" xfId="14052"/>
    <cellStyle name="SAPBEXHLevel1 2 3 3 3 2 2" xfId="25031"/>
    <cellStyle name="SAPBEXHLevel1 2 3 3 3 3" xfId="21273"/>
    <cellStyle name="SAPBEXHLevel1 2 3 3 4" xfId="9061"/>
    <cellStyle name="SAPBEXHLevel1 2 3 3 4 2" xfId="15911"/>
    <cellStyle name="SAPBEXHLevel1 2 3 3 4 2 2" xfId="26093"/>
    <cellStyle name="SAPBEXHLevel1 2 3 3 4 3" xfId="22577"/>
    <cellStyle name="SAPBEXHLevel1 2 3 3 5" xfId="11089"/>
    <cellStyle name="SAPBEXHLevel1 2 3 3 5 2" xfId="17418"/>
    <cellStyle name="SAPBEXHLevel1 2 3 3 5 2 2" xfId="27113"/>
    <cellStyle name="SAPBEXHLevel1 2 3 3 5 3" xfId="23557"/>
    <cellStyle name="SAPBEXHLevel1 2 3 3 6" xfId="4363"/>
    <cellStyle name="SAPBEXHLevel1 2 3 3 6 2" xfId="20407"/>
    <cellStyle name="SAPBEXHLevel1 2 3 3 7" xfId="5439"/>
    <cellStyle name="SAPBEXHLevel1 2 3 3 7 2" xfId="20837"/>
    <cellStyle name="SAPBEXHLevel1 2 3 4" xfId="2752"/>
    <cellStyle name="SAPBEXHLevel1 2 3 4 2" xfId="9525"/>
    <cellStyle name="SAPBEXHLevel1 2 3 4 2 2" xfId="16176"/>
    <cellStyle name="SAPBEXHLevel1 2 3 4 2 2 2" xfId="26302"/>
    <cellStyle name="SAPBEXHLevel1 2 3 4 2 3" xfId="22777"/>
    <cellStyle name="SAPBEXHLevel1 2 3 4 3" xfId="11480"/>
    <cellStyle name="SAPBEXHLevel1 2 3 4 3 2" xfId="17807"/>
    <cellStyle name="SAPBEXHLevel1 2 3 4 3 2 2" xfId="27318"/>
    <cellStyle name="SAPBEXHLevel1 2 3 4 3 3" xfId="23753"/>
    <cellStyle name="SAPBEXHLevel1 2 3 4 4" xfId="7344"/>
    <cellStyle name="SAPBEXHLevel1 2 3 4 4 2" xfId="21497"/>
    <cellStyle name="SAPBEXHLevel1 2 3 4 5" xfId="14512"/>
    <cellStyle name="SAPBEXHLevel1 2 3 4 5 2" xfId="25238"/>
    <cellStyle name="SAPBEXHLevel1 2 3 4 6" xfId="19459"/>
    <cellStyle name="SAPBEXHLevel1 2 3 5" xfId="2889"/>
    <cellStyle name="SAPBEXHLevel1 2 3 5 2" xfId="9656"/>
    <cellStyle name="SAPBEXHLevel1 2 3 5 2 2" xfId="16302"/>
    <cellStyle name="SAPBEXHLevel1 2 3 5 2 2 2" xfId="26410"/>
    <cellStyle name="SAPBEXHLevel1 2 3 5 2 3" xfId="22876"/>
    <cellStyle name="SAPBEXHLevel1 2 3 5 3" xfId="11606"/>
    <cellStyle name="SAPBEXHLevel1 2 3 5 3 2" xfId="17933"/>
    <cellStyle name="SAPBEXHLevel1 2 3 5 3 2 2" xfId="27426"/>
    <cellStyle name="SAPBEXHLevel1 2 3 5 3 3" xfId="23852"/>
    <cellStyle name="SAPBEXHLevel1 2 3 5 4" xfId="7476"/>
    <cellStyle name="SAPBEXHLevel1 2 3 5 4 2" xfId="21608"/>
    <cellStyle name="SAPBEXHLevel1 2 3 5 5" xfId="14643"/>
    <cellStyle name="SAPBEXHLevel1 2 3 5 5 2" xfId="25346"/>
    <cellStyle name="SAPBEXHLevel1 2 3 5 6" xfId="19558"/>
    <cellStyle name="SAPBEXHLevel1 2 3 6" xfId="28164"/>
    <cellStyle name="SAPBEXHLevel1 2 4" xfId="1066"/>
    <cellStyle name="SAPBEXHLevel1 2 4 2" xfId="1685"/>
    <cellStyle name="SAPBEXHLevel1 2 4 2 2" xfId="936"/>
    <cellStyle name="SAPBEXHLevel1 2 4 2 2 2" xfId="3320"/>
    <cellStyle name="SAPBEXHLevel1 2 4 2 2 2 2" xfId="10075"/>
    <cellStyle name="SAPBEXHLevel1 2 4 2 2 2 2 2" xfId="16614"/>
    <cellStyle name="SAPBEXHLevel1 2 4 2 2 2 2 2 2" xfId="26654"/>
    <cellStyle name="SAPBEXHLevel1 2 4 2 2 2 2 3" xfId="23112"/>
    <cellStyle name="SAPBEXHLevel1 2 4 2 2 2 3" xfId="12005"/>
    <cellStyle name="SAPBEXHLevel1 2 4 2 2 2 3 2" xfId="18330"/>
    <cellStyle name="SAPBEXHLevel1 2 4 2 2 2 3 2 2" xfId="27666"/>
    <cellStyle name="SAPBEXHLevel1 2 4 2 2 2 3 3" xfId="24084"/>
    <cellStyle name="SAPBEXHLevel1 2 4 2 2 2 4" xfId="7896"/>
    <cellStyle name="SAPBEXHLevel1 2 4 2 2 2 4 2" xfId="21900"/>
    <cellStyle name="SAPBEXHLevel1 2 4 2 2 2 5" xfId="15054"/>
    <cellStyle name="SAPBEXHLevel1 2 4 2 2 2 5 2" xfId="25586"/>
    <cellStyle name="SAPBEXHLevel1 2 4 2 2 2 6" xfId="19790"/>
    <cellStyle name="SAPBEXHLevel1 2 4 2 2 3" xfId="3793"/>
    <cellStyle name="SAPBEXHLevel1 2 4 2 2 3 2" xfId="10548"/>
    <cellStyle name="SAPBEXHLevel1 2 4 2 2 3 2 2" xfId="16937"/>
    <cellStyle name="SAPBEXHLevel1 2 4 2 2 3 2 2 2" xfId="26926"/>
    <cellStyle name="SAPBEXHLevel1 2 4 2 2 3 2 3" xfId="23378"/>
    <cellStyle name="SAPBEXHLevel1 2 4 2 2 3 3" xfId="12478"/>
    <cellStyle name="SAPBEXHLevel1 2 4 2 2 3 3 2" xfId="18801"/>
    <cellStyle name="SAPBEXHLevel1 2 4 2 2 3 3 2 2" xfId="27936"/>
    <cellStyle name="SAPBEXHLevel1 2 4 2 2 3 3 3" xfId="24348"/>
    <cellStyle name="SAPBEXHLevel1 2 4 2 2 3 4" xfId="8342"/>
    <cellStyle name="SAPBEXHLevel1 2 4 2 2 3 4 2" xfId="22336"/>
    <cellStyle name="SAPBEXHLevel1 2 4 2 2 3 5" xfId="15525"/>
    <cellStyle name="SAPBEXHLevel1 2 4 2 2 3 5 2" xfId="25856"/>
    <cellStyle name="SAPBEXHLevel1 2 4 2 2 3 6" xfId="20054"/>
    <cellStyle name="SAPBEXHLevel1 2 4 2 2 4" xfId="5979"/>
    <cellStyle name="SAPBEXHLevel1 2 4 2 2 4 2" xfId="13240"/>
    <cellStyle name="SAPBEXHLevel1 2 4 2 2 4 2 2" xfId="24780"/>
    <cellStyle name="SAPBEXHLevel1 2 4 2 2 4 3" xfId="21031"/>
    <cellStyle name="SAPBEXHLevel1 2 4 2 2 5" xfId="6032"/>
    <cellStyle name="SAPBEXHLevel1 2 4 2 2 5 2" xfId="13284"/>
    <cellStyle name="SAPBEXHLevel1 2 4 2 2 5 2 2" xfId="24797"/>
    <cellStyle name="SAPBEXHLevel1 2 4 2 2 5 3" xfId="21048"/>
    <cellStyle name="SAPBEXHLevel1 2 4 2 2 6" xfId="6059"/>
    <cellStyle name="SAPBEXHLevel1 2 4 2 2 6 2" xfId="13304"/>
    <cellStyle name="SAPBEXHLevel1 2 4 2 2 6 2 2" xfId="24804"/>
    <cellStyle name="SAPBEXHLevel1 2 4 2 2 6 3" xfId="21055"/>
    <cellStyle name="SAPBEXHLevel1 2 4 2 2 7" xfId="4126"/>
    <cellStyle name="SAPBEXHLevel1 2 4 2 2 7 2" xfId="20210"/>
    <cellStyle name="SAPBEXHLevel1 2 4 2 2 8" xfId="19062"/>
    <cellStyle name="SAPBEXHLevel1 2 4 2 3" xfId="3057"/>
    <cellStyle name="SAPBEXHLevel1 2 4 2 3 2" xfId="9823"/>
    <cellStyle name="SAPBEXHLevel1 2 4 2 3 2 2" xfId="16438"/>
    <cellStyle name="SAPBEXHLevel1 2 4 2 3 2 2 2" xfId="26517"/>
    <cellStyle name="SAPBEXHLevel1 2 4 2 3 2 3" xfId="22975"/>
    <cellStyle name="SAPBEXHLevel1 2 4 2 3 3" xfId="11760"/>
    <cellStyle name="SAPBEXHLevel1 2 4 2 3 3 2" xfId="18085"/>
    <cellStyle name="SAPBEXHLevel1 2 4 2 3 3 2 2" xfId="27531"/>
    <cellStyle name="SAPBEXHLevel1 2 4 2 3 3 3" xfId="23949"/>
    <cellStyle name="SAPBEXHLevel1 2 4 2 3 4" xfId="7644"/>
    <cellStyle name="SAPBEXHLevel1 2 4 2 3 4 2" xfId="21724"/>
    <cellStyle name="SAPBEXHLevel1 2 4 2 3 5" xfId="14808"/>
    <cellStyle name="SAPBEXHLevel1 2 4 2 3 5 2" xfId="25451"/>
    <cellStyle name="SAPBEXHLevel1 2 4 2 3 6" xfId="19655"/>
    <cellStyle name="SAPBEXHLevel1 2 4 2 4" xfId="3562"/>
    <cellStyle name="SAPBEXHLevel1 2 4 2 4 2" xfId="10317"/>
    <cellStyle name="SAPBEXHLevel1 2 4 2 4 2 2" xfId="16781"/>
    <cellStyle name="SAPBEXHLevel1 2 4 2 4 2 2 2" xfId="26791"/>
    <cellStyle name="SAPBEXHLevel1 2 4 2 4 2 3" xfId="23243"/>
    <cellStyle name="SAPBEXHLevel1 2 4 2 4 3" xfId="12247"/>
    <cellStyle name="SAPBEXHLevel1 2 4 2 4 3 2" xfId="18570"/>
    <cellStyle name="SAPBEXHLevel1 2 4 2 4 3 2 2" xfId="27801"/>
    <cellStyle name="SAPBEXHLevel1 2 4 2 4 3 3" xfId="24213"/>
    <cellStyle name="SAPBEXHLevel1 2 4 2 4 4" xfId="8138"/>
    <cellStyle name="SAPBEXHLevel1 2 4 2 4 4 2" xfId="22135"/>
    <cellStyle name="SAPBEXHLevel1 2 4 2 4 5" xfId="15294"/>
    <cellStyle name="SAPBEXHLevel1 2 4 2 4 5 2" xfId="25721"/>
    <cellStyle name="SAPBEXHLevel1 2 4 2 4 6" xfId="19919"/>
    <cellStyle name="SAPBEXHLevel1 2 4 2 5" xfId="4140"/>
    <cellStyle name="SAPBEXHLevel1 2 4 2 5 2" xfId="20219"/>
    <cellStyle name="SAPBEXHLevel1 2 4 2 6" xfId="19210"/>
    <cellStyle name="SAPBEXHLevel1 2 4 2 7" xfId="28319"/>
    <cellStyle name="SAPBEXHLevel1 2 4 3" xfId="2086"/>
    <cellStyle name="SAPBEXHLevel1 2 4 3 2" xfId="5167"/>
    <cellStyle name="SAPBEXHLevel1 2 4 3 2 2" xfId="12741"/>
    <cellStyle name="SAPBEXHLevel1 2 4 3 2 2 2" xfId="24513"/>
    <cellStyle name="SAPBEXHLevel1 2 4 3 2 3" xfId="20698"/>
    <cellStyle name="SAPBEXHLevel1 2 4 3 3" xfId="6686"/>
    <cellStyle name="SAPBEXHLevel1 2 4 3 3 2" xfId="13862"/>
    <cellStyle name="SAPBEXHLevel1 2 4 3 3 2 2" xfId="24963"/>
    <cellStyle name="SAPBEXHLevel1 2 4 3 3 3" xfId="21208"/>
    <cellStyle name="SAPBEXHLevel1 2 4 3 4" xfId="8869"/>
    <cellStyle name="SAPBEXHLevel1 2 4 3 4 2" xfId="15809"/>
    <cellStyle name="SAPBEXHLevel1 2 4 3 4 2 2" xfId="26023"/>
    <cellStyle name="SAPBEXHLevel1 2 4 3 4 3" xfId="22510"/>
    <cellStyle name="SAPBEXHLevel1 2 4 3 5" xfId="10973"/>
    <cellStyle name="SAPBEXHLevel1 2 4 3 5 2" xfId="17303"/>
    <cellStyle name="SAPBEXHLevel1 2 4 3 5 2 2" xfId="27046"/>
    <cellStyle name="SAPBEXHLevel1 2 4 3 5 3" xfId="23493"/>
    <cellStyle name="SAPBEXHLevel1 2 4 3 6" xfId="4385"/>
    <cellStyle name="SAPBEXHLevel1 2 4 3 6 2" xfId="20429"/>
    <cellStyle name="SAPBEXHLevel1 2 4 3 7" xfId="4270"/>
    <cellStyle name="SAPBEXHLevel1 2 4 3 7 2" xfId="20318"/>
    <cellStyle name="SAPBEXHLevel1 2 4 4" xfId="2843"/>
    <cellStyle name="SAPBEXHLevel1 2 4 4 2" xfId="9610"/>
    <cellStyle name="SAPBEXHLevel1 2 4 4 2 2" xfId="16258"/>
    <cellStyle name="SAPBEXHLevel1 2 4 4 2 2 2" xfId="26372"/>
    <cellStyle name="SAPBEXHLevel1 2 4 4 2 3" xfId="22840"/>
    <cellStyle name="SAPBEXHLevel1 2 4 4 3" xfId="11562"/>
    <cellStyle name="SAPBEXHLevel1 2 4 4 3 2" xfId="17889"/>
    <cellStyle name="SAPBEXHLevel1 2 4 4 3 2 2" xfId="27388"/>
    <cellStyle name="SAPBEXHLevel1 2 4 4 3 3" xfId="23816"/>
    <cellStyle name="SAPBEXHLevel1 2 4 4 4" xfId="7430"/>
    <cellStyle name="SAPBEXHLevel1 2 4 4 4 2" xfId="21567"/>
    <cellStyle name="SAPBEXHLevel1 2 4 4 5" xfId="14597"/>
    <cellStyle name="SAPBEXHLevel1 2 4 4 5 2" xfId="25308"/>
    <cellStyle name="SAPBEXHLevel1 2 4 4 6" xfId="19522"/>
    <cellStyle name="SAPBEXHLevel1 2 4 5" xfId="2678"/>
    <cellStyle name="SAPBEXHLevel1 2 4 5 2" xfId="9459"/>
    <cellStyle name="SAPBEXHLevel1 2 4 5 2 2" xfId="16110"/>
    <cellStyle name="SAPBEXHLevel1 2 4 5 2 2 2" xfId="26248"/>
    <cellStyle name="SAPBEXHLevel1 2 4 5 2 3" xfId="22724"/>
    <cellStyle name="SAPBEXHLevel1 2 4 5 3" xfId="11419"/>
    <cellStyle name="SAPBEXHLevel1 2 4 5 3 2" xfId="17747"/>
    <cellStyle name="SAPBEXHLevel1 2 4 5 3 2 2" xfId="27267"/>
    <cellStyle name="SAPBEXHLevel1 2 4 5 3 3" xfId="23703"/>
    <cellStyle name="SAPBEXHLevel1 2 4 5 4" xfId="7278"/>
    <cellStyle name="SAPBEXHLevel1 2 4 5 4 2" xfId="21437"/>
    <cellStyle name="SAPBEXHLevel1 2 4 5 5" xfId="14451"/>
    <cellStyle name="SAPBEXHLevel1 2 4 5 5 2" xfId="25186"/>
    <cellStyle name="SAPBEXHLevel1 2 4 5 6" xfId="19408"/>
    <cellStyle name="SAPBEXHLevel1 2 4 6" xfId="28179"/>
    <cellStyle name="SAPBEXHLevel1 2 5" xfId="1543"/>
    <cellStyle name="SAPBEXHLevel1 2 5 2" xfId="1987"/>
    <cellStyle name="SAPBEXHLevel1 2 5 2 2" xfId="3229"/>
    <cellStyle name="SAPBEXHLevel1 2 5 2 2 2" xfId="9984"/>
    <cellStyle name="SAPBEXHLevel1 2 5 2 2 2 2" xfId="16537"/>
    <cellStyle name="SAPBEXHLevel1 2 5 2 2 2 2 2" xfId="26592"/>
    <cellStyle name="SAPBEXHLevel1 2 5 2 2 2 3" xfId="23050"/>
    <cellStyle name="SAPBEXHLevel1 2 5 2 2 3" xfId="11914"/>
    <cellStyle name="SAPBEXHLevel1 2 5 2 2 3 2" xfId="18239"/>
    <cellStyle name="SAPBEXHLevel1 2 5 2 2 3 2 2" xfId="27604"/>
    <cellStyle name="SAPBEXHLevel1 2 5 2 2 3 3" xfId="24022"/>
    <cellStyle name="SAPBEXHLevel1 2 5 2 2 4" xfId="7805"/>
    <cellStyle name="SAPBEXHLevel1 2 5 2 2 4 2" xfId="21809"/>
    <cellStyle name="SAPBEXHLevel1 2 5 2 2 5" xfId="14963"/>
    <cellStyle name="SAPBEXHLevel1 2 5 2 2 5 2" xfId="25524"/>
    <cellStyle name="SAPBEXHLevel1 2 5 2 2 6" xfId="19728"/>
    <cellStyle name="SAPBEXHLevel1 2 5 2 3" xfId="3702"/>
    <cellStyle name="SAPBEXHLevel1 2 5 2 3 2" xfId="10457"/>
    <cellStyle name="SAPBEXHLevel1 2 5 2 3 2 2" xfId="16860"/>
    <cellStyle name="SAPBEXHLevel1 2 5 2 3 2 2 2" xfId="26864"/>
    <cellStyle name="SAPBEXHLevel1 2 5 2 3 2 3" xfId="23316"/>
    <cellStyle name="SAPBEXHLevel1 2 5 2 3 3" xfId="12387"/>
    <cellStyle name="SAPBEXHLevel1 2 5 2 3 3 2" xfId="18710"/>
    <cellStyle name="SAPBEXHLevel1 2 5 2 3 3 2 2" xfId="27874"/>
    <cellStyle name="SAPBEXHLevel1 2 5 2 3 3 3" xfId="24286"/>
    <cellStyle name="SAPBEXHLevel1 2 5 2 3 4" xfId="8274"/>
    <cellStyle name="SAPBEXHLevel1 2 5 2 3 4 2" xfId="22270"/>
    <cellStyle name="SAPBEXHLevel1 2 5 2 3 5" xfId="15434"/>
    <cellStyle name="SAPBEXHLevel1 2 5 2 3 5 2" xfId="25794"/>
    <cellStyle name="SAPBEXHLevel1 2 5 2 3 6" xfId="19992"/>
    <cellStyle name="SAPBEXHLevel1 2 5 2 4" xfId="6587"/>
    <cellStyle name="SAPBEXHLevel1 2 5 2 4 2" xfId="13765"/>
    <cellStyle name="SAPBEXHLevel1 2 5 2 4 2 2" xfId="24909"/>
    <cellStyle name="SAPBEXHLevel1 2 5 2 4 3" xfId="21159"/>
    <cellStyle name="SAPBEXHLevel1 2 5 2 5" xfId="8770"/>
    <cellStyle name="SAPBEXHLevel1 2 5 2 5 2" xfId="15742"/>
    <cellStyle name="SAPBEXHLevel1 2 5 2 5 2 2" xfId="25967"/>
    <cellStyle name="SAPBEXHLevel1 2 5 2 5 3" xfId="22459"/>
    <cellStyle name="SAPBEXHLevel1 2 5 2 6" xfId="10884"/>
    <cellStyle name="SAPBEXHLevel1 2 5 2 6 2" xfId="17216"/>
    <cellStyle name="SAPBEXHLevel1 2 5 2 6 2 2" xfId="26993"/>
    <cellStyle name="SAPBEXHLevel1 2 5 2 6 3" xfId="23445"/>
    <cellStyle name="SAPBEXHLevel1 2 5 2 7" xfId="12674"/>
    <cellStyle name="SAPBEXHLevel1 2 5 2 7 2" xfId="24457"/>
    <cellStyle name="SAPBEXHLevel1 2 5 2 8" xfId="19276"/>
    <cellStyle name="SAPBEXHLevel1 2 5 3" xfId="2980"/>
    <cellStyle name="SAPBEXHLevel1 2 5 3 2" xfId="9746"/>
    <cellStyle name="SAPBEXHLevel1 2 5 3 2 2" xfId="16375"/>
    <cellStyle name="SAPBEXHLevel1 2 5 3 2 2 2" xfId="26467"/>
    <cellStyle name="SAPBEXHLevel1 2 5 3 2 3" xfId="22926"/>
    <cellStyle name="SAPBEXHLevel1 2 5 3 3" xfId="11683"/>
    <cellStyle name="SAPBEXHLevel1 2 5 3 3 2" xfId="18009"/>
    <cellStyle name="SAPBEXHLevel1 2 5 3 3 2 2" xfId="27482"/>
    <cellStyle name="SAPBEXHLevel1 2 5 3 3 3" xfId="23901"/>
    <cellStyle name="SAPBEXHLevel1 2 5 3 4" xfId="7567"/>
    <cellStyle name="SAPBEXHLevel1 2 5 3 4 2" xfId="21668"/>
    <cellStyle name="SAPBEXHLevel1 2 5 3 5" xfId="14732"/>
    <cellStyle name="SAPBEXHLevel1 2 5 3 5 2" xfId="25402"/>
    <cellStyle name="SAPBEXHLevel1 2 5 3 6" xfId="19607"/>
    <cellStyle name="SAPBEXHLevel1 2 5 4" xfId="3495"/>
    <cellStyle name="SAPBEXHLevel1 2 5 4 2" xfId="10250"/>
    <cellStyle name="SAPBEXHLevel1 2 5 4 2 2" xfId="16728"/>
    <cellStyle name="SAPBEXHLevel1 2 5 4 2 2 2" xfId="26744"/>
    <cellStyle name="SAPBEXHLevel1 2 5 4 2 3" xfId="23196"/>
    <cellStyle name="SAPBEXHLevel1 2 5 4 3" xfId="12180"/>
    <cellStyle name="SAPBEXHLevel1 2 5 4 3 2" xfId="18503"/>
    <cellStyle name="SAPBEXHLevel1 2 5 4 3 2 2" xfId="27754"/>
    <cellStyle name="SAPBEXHLevel1 2 5 4 3 3" xfId="24166"/>
    <cellStyle name="SAPBEXHLevel1 2 5 4 4" xfId="8071"/>
    <cellStyle name="SAPBEXHLevel1 2 5 4 4 2" xfId="22068"/>
    <cellStyle name="SAPBEXHLevel1 2 5 4 5" xfId="15227"/>
    <cellStyle name="SAPBEXHLevel1 2 5 4 5 2" xfId="25674"/>
    <cellStyle name="SAPBEXHLevel1 2 5 4 6" xfId="19872"/>
    <cellStyle name="SAPBEXHLevel1 2 5 5" xfId="4623"/>
    <cellStyle name="SAPBEXHLevel1 2 5 5 2" xfId="20600"/>
    <cellStyle name="SAPBEXHLevel1 2 5 6" xfId="19147"/>
    <cellStyle name="SAPBEXHLevel1 2 5 7" xfId="28242"/>
    <cellStyle name="SAPBEXHLevel1 2 6" xfId="2326"/>
    <cellStyle name="SAPBEXHLevel1 2 6 2" xfId="5360"/>
    <cellStyle name="SAPBEXHLevel1 2 6 2 2" xfId="12865"/>
    <cellStyle name="SAPBEXHLevel1 2 6 2 2 2" xfId="24602"/>
    <cellStyle name="SAPBEXHLevel1 2 6 2 3" xfId="20821"/>
    <cellStyle name="SAPBEXHLevel1 2 6 3" xfId="6926"/>
    <cellStyle name="SAPBEXHLevel1 2 6 3 2" xfId="14100"/>
    <cellStyle name="SAPBEXHLevel1 2 6 3 2 2" xfId="25051"/>
    <cellStyle name="SAPBEXHLevel1 2 6 3 3" xfId="21293"/>
    <cellStyle name="SAPBEXHLevel1 2 6 4" xfId="9109"/>
    <cellStyle name="SAPBEXHLevel1 2 6 4 2" xfId="15934"/>
    <cellStyle name="SAPBEXHLevel1 2 6 4 2 2" xfId="26113"/>
    <cellStyle name="SAPBEXHLevel1 2 6 4 3" xfId="22597"/>
    <cellStyle name="SAPBEXHLevel1 2 6 5" xfId="11130"/>
    <cellStyle name="SAPBEXHLevel1 2 6 5 2" xfId="17459"/>
    <cellStyle name="SAPBEXHLevel1 2 6 5 2 2" xfId="27133"/>
    <cellStyle name="SAPBEXHLevel1 2 6 5 3" xfId="23577"/>
    <cellStyle name="SAPBEXHLevel1 2 6 6" xfId="4311"/>
    <cellStyle name="SAPBEXHLevel1 2 6 6 2" xfId="20355"/>
    <cellStyle name="SAPBEXHLevel1 2 6 7" xfId="4172"/>
    <cellStyle name="SAPBEXHLevel1 2 6 7 2" xfId="20243"/>
    <cellStyle name="SAPBEXHLevel1 2 7" xfId="2590"/>
    <cellStyle name="SAPBEXHLevel1 2 7 2" xfId="9371"/>
    <cellStyle name="SAPBEXHLevel1 2 7 2 2" xfId="16022"/>
    <cellStyle name="SAPBEXHLevel1 2 7 2 2 2" xfId="26174"/>
    <cellStyle name="SAPBEXHLevel1 2 7 2 3" xfId="22655"/>
    <cellStyle name="SAPBEXHLevel1 2 7 3" xfId="11331"/>
    <cellStyle name="SAPBEXHLevel1 2 7 3 2" xfId="17659"/>
    <cellStyle name="SAPBEXHLevel1 2 7 3 2 2" xfId="27193"/>
    <cellStyle name="SAPBEXHLevel1 2 7 3 3" xfId="23634"/>
    <cellStyle name="SAPBEXHLevel1 2 7 4" xfId="7190"/>
    <cellStyle name="SAPBEXHLevel1 2 7 4 2" xfId="21354"/>
    <cellStyle name="SAPBEXHLevel1 2 7 5" xfId="14363"/>
    <cellStyle name="SAPBEXHLevel1 2 7 5 2" xfId="25112"/>
    <cellStyle name="SAPBEXHLevel1 2 7 6" xfId="19339"/>
    <cellStyle name="SAPBEXHLevel1 2 8" xfId="18964"/>
    <cellStyle name="SAPBEXHLevel1 2 9" xfId="28058"/>
    <cellStyle name="SAPBEXHLevel1 3" xfId="490"/>
    <cellStyle name="SAPBEXHLevel1 3 2" xfId="1762"/>
    <cellStyle name="SAPBEXHLevel1 3 2 2" xfId="1957"/>
    <cellStyle name="SAPBEXHLevel1 3 2 2 2" xfId="3381"/>
    <cellStyle name="SAPBEXHLevel1 3 2 2 2 2" xfId="10136"/>
    <cellStyle name="SAPBEXHLevel1 3 2 2 2 2 2" xfId="16654"/>
    <cellStyle name="SAPBEXHLevel1 3 2 2 2 2 2 2" xfId="26681"/>
    <cellStyle name="SAPBEXHLevel1 3 2 2 2 2 3" xfId="23139"/>
    <cellStyle name="SAPBEXHLevel1 3 2 2 2 3" xfId="12066"/>
    <cellStyle name="SAPBEXHLevel1 3 2 2 2 3 2" xfId="18391"/>
    <cellStyle name="SAPBEXHLevel1 3 2 2 2 3 2 2" xfId="27693"/>
    <cellStyle name="SAPBEXHLevel1 3 2 2 2 3 3" xfId="24111"/>
    <cellStyle name="SAPBEXHLevel1 3 2 2 2 4" xfId="7957"/>
    <cellStyle name="SAPBEXHLevel1 3 2 2 2 4 2" xfId="21961"/>
    <cellStyle name="SAPBEXHLevel1 3 2 2 2 5" xfId="15115"/>
    <cellStyle name="SAPBEXHLevel1 3 2 2 2 5 2" xfId="25613"/>
    <cellStyle name="SAPBEXHLevel1 3 2 2 2 6" xfId="19817"/>
    <cellStyle name="SAPBEXHLevel1 3 2 2 3" xfId="3854"/>
    <cellStyle name="SAPBEXHLevel1 3 2 2 3 2" xfId="10609"/>
    <cellStyle name="SAPBEXHLevel1 3 2 2 3 2 2" xfId="16977"/>
    <cellStyle name="SAPBEXHLevel1 3 2 2 3 2 2 2" xfId="26953"/>
    <cellStyle name="SAPBEXHLevel1 3 2 2 3 2 3" xfId="23405"/>
    <cellStyle name="SAPBEXHLevel1 3 2 2 3 3" xfId="12539"/>
    <cellStyle name="SAPBEXHLevel1 3 2 2 3 3 2" xfId="18862"/>
    <cellStyle name="SAPBEXHLevel1 3 2 2 3 3 2 2" xfId="27963"/>
    <cellStyle name="SAPBEXHLevel1 3 2 2 3 3 3" xfId="24375"/>
    <cellStyle name="SAPBEXHLevel1 3 2 2 3 4" xfId="8375"/>
    <cellStyle name="SAPBEXHLevel1 3 2 2 3 4 2" xfId="22365"/>
    <cellStyle name="SAPBEXHLevel1 3 2 2 3 5" xfId="15586"/>
    <cellStyle name="SAPBEXHLevel1 3 2 2 3 5 2" xfId="25883"/>
    <cellStyle name="SAPBEXHLevel1 3 2 2 3 6" xfId="20081"/>
    <cellStyle name="SAPBEXHLevel1 3 2 2 4" xfId="6557"/>
    <cellStyle name="SAPBEXHLevel1 3 2 2 4 2" xfId="13735"/>
    <cellStyle name="SAPBEXHLevel1 3 2 2 4 2 2" xfId="24901"/>
    <cellStyle name="SAPBEXHLevel1 3 2 2 4 3" xfId="21151"/>
    <cellStyle name="SAPBEXHLevel1 3 2 2 5" xfId="8740"/>
    <cellStyle name="SAPBEXHLevel1 3 2 2 5 2" xfId="15730"/>
    <cellStyle name="SAPBEXHLevel1 3 2 2 5 2 2" xfId="25959"/>
    <cellStyle name="SAPBEXHLevel1 3 2 2 5 3" xfId="22451"/>
    <cellStyle name="SAPBEXHLevel1 3 2 2 6" xfId="10854"/>
    <cellStyle name="SAPBEXHLevel1 3 2 2 6 2" xfId="17186"/>
    <cellStyle name="SAPBEXHLevel1 3 2 2 6 2 2" xfId="26985"/>
    <cellStyle name="SAPBEXHLevel1 3 2 2 6 3" xfId="23437"/>
    <cellStyle name="SAPBEXHLevel1 3 2 2 7" xfId="12662"/>
    <cellStyle name="SAPBEXHLevel1 3 2 2 7 2" xfId="24449"/>
    <cellStyle name="SAPBEXHLevel1 3 2 2 8" xfId="19268"/>
    <cellStyle name="SAPBEXHLevel1 3 2 3" xfId="3121"/>
    <cellStyle name="SAPBEXHLevel1 3 2 3 2" xfId="9884"/>
    <cellStyle name="SAPBEXHLevel1 3 2 3 2 2" xfId="16478"/>
    <cellStyle name="SAPBEXHLevel1 3 2 3 2 2 2" xfId="26544"/>
    <cellStyle name="SAPBEXHLevel1 3 2 3 2 3" xfId="23002"/>
    <cellStyle name="SAPBEXHLevel1 3 2 3 3" xfId="11821"/>
    <cellStyle name="SAPBEXHLevel1 3 2 3 3 2" xfId="18146"/>
    <cellStyle name="SAPBEXHLevel1 3 2 3 3 2 2" xfId="27558"/>
    <cellStyle name="SAPBEXHLevel1 3 2 3 3 3" xfId="23976"/>
    <cellStyle name="SAPBEXHLevel1 3 2 3 4" xfId="7706"/>
    <cellStyle name="SAPBEXHLevel1 3 2 3 4 2" xfId="21751"/>
    <cellStyle name="SAPBEXHLevel1 3 2 3 5" xfId="14869"/>
    <cellStyle name="SAPBEXHLevel1 3 2 3 5 2" xfId="25478"/>
    <cellStyle name="SAPBEXHLevel1 3 2 3 6" xfId="19682"/>
    <cellStyle name="SAPBEXHLevel1 3 2 4" xfId="3610"/>
    <cellStyle name="SAPBEXHLevel1 3 2 4 2" xfId="10365"/>
    <cellStyle name="SAPBEXHLevel1 3 2 4 2 2" xfId="16808"/>
    <cellStyle name="SAPBEXHLevel1 3 2 4 2 2 2" xfId="26818"/>
    <cellStyle name="SAPBEXHLevel1 3 2 4 2 3" xfId="23270"/>
    <cellStyle name="SAPBEXHLevel1 3 2 4 3" xfId="12295"/>
    <cellStyle name="SAPBEXHLevel1 3 2 4 3 2" xfId="18618"/>
    <cellStyle name="SAPBEXHLevel1 3 2 4 3 2 2" xfId="27828"/>
    <cellStyle name="SAPBEXHLevel1 3 2 4 3 3" xfId="24240"/>
    <cellStyle name="SAPBEXHLevel1 3 2 4 4" xfId="8186"/>
    <cellStyle name="SAPBEXHLevel1 3 2 4 4 2" xfId="22183"/>
    <cellStyle name="SAPBEXHLevel1 3 2 4 5" xfId="15342"/>
    <cellStyle name="SAPBEXHLevel1 3 2 4 5 2" xfId="25748"/>
    <cellStyle name="SAPBEXHLevel1 3 2 4 6" xfId="19946"/>
    <cellStyle name="SAPBEXHLevel1 3 2 5" xfId="4032"/>
    <cellStyle name="SAPBEXHLevel1 3 2 5 2" xfId="20172"/>
    <cellStyle name="SAPBEXHLevel1 3 2 6" xfId="19237"/>
    <cellStyle name="SAPBEXHLevel1 3 2 7" xfId="28359"/>
    <cellStyle name="SAPBEXHLevel1 3 3" xfId="2039"/>
    <cellStyle name="SAPBEXHLevel1 3 3 2" xfId="2925"/>
    <cellStyle name="SAPBEXHLevel1 3 3 2 2" xfId="7512"/>
    <cellStyle name="SAPBEXHLevel1 3 3 2 2 2" xfId="14679"/>
    <cellStyle name="SAPBEXHLevel1 3 3 2 2 2 2" xfId="25371"/>
    <cellStyle name="SAPBEXHLevel1 3 3 2 2 3" xfId="21638"/>
    <cellStyle name="SAPBEXHLevel1 3 3 2 3" xfId="9692"/>
    <cellStyle name="SAPBEXHLevel1 3 3 2 3 2" xfId="16337"/>
    <cellStyle name="SAPBEXHLevel1 3 3 2 3 2 2" xfId="26435"/>
    <cellStyle name="SAPBEXHLevel1 3 3 2 3 3" xfId="22896"/>
    <cellStyle name="SAPBEXHLevel1 3 3 2 4" xfId="11641"/>
    <cellStyle name="SAPBEXHLevel1 3 3 2 4 2" xfId="17968"/>
    <cellStyle name="SAPBEXHLevel1 3 3 2 4 2 2" xfId="27451"/>
    <cellStyle name="SAPBEXHLevel1 3 3 2 4 3" xfId="23872"/>
    <cellStyle name="SAPBEXHLevel1 3 3 2 5" xfId="5127"/>
    <cellStyle name="SAPBEXHLevel1 3 3 2 5 2" xfId="20661"/>
    <cellStyle name="SAPBEXHLevel1 3 3 2 6" xfId="12703"/>
    <cellStyle name="SAPBEXHLevel1 3 3 2 6 2" xfId="24476"/>
    <cellStyle name="SAPBEXHLevel1 3 3 2 7" xfId="19578"/>
    <cellStyle name="SAPBEXHLevel1 3 3 3" xfId="3457"/>
    <cellStyle name="SAPBEXHLevel1 3 3 3 2" xfId="10212"/>
    <cellStyle name="SAPBEXHLevel1 3 3 3 2 2" xfId="16694"/>
    <cellStyle name="SAPBEXHLevel1 3 3 3 2 2 2" xfId="26716"/>
    <cellStyle name="SAPBEXHLevel1 3 3 3 2 3" xfId="23170"/>
    <cellStyle name="SAPBEXHLevel1 3 3 3 3" xfId="12142"/>
    <cellStyle name="SAPBEXHLevel1 3 3 3 3 2" xfId="18466"/>
    <cellStyle name="SAPBEXHLevel1 3 3 3 3 2 2" xfId="27727"/>
    <cellStyle name="SAPBEXHLevel1 3 3 3 3 3" xfId="24141"/>
    <cellStyle name="SAPBEXHLevel1 3 3 3 4" xfId="8033"/>
    <cellStyle name="SAPBEXHLevel1 3 3 3 4 2" xfId="22032"/>
    <cellStyle name="SAPBEXHLevel1 3 3 3 5" xfId="15190"/>
    <cellStyle name="SAPBEXHLevel1 3 3 3 5 2" xfId="25647"/>
    <cellStyle name="SAPBEXHLevel1 3 3 3 6" xfId="19847"/>
    <cellStyle name="SAPBEXHLevel1 3 3 4" xfId="6639"/>
    <cellStyle name="SAPBEXHLevel1 3 3 4 2" xfId="13816"/>
    <cellStyle name="SAPBEXHLevel1 3 3 4 2 2" xfId="24927"/>
    <cellStyle name="SAPBEXHLevel1 3 3 4 3" xfId="21173"/>
    <cellStyle name="SAPBEXHLevel1 3 3 5" xfId="8822"/>
    <cellStyle name="SAPBEXHLevel1 3 3 5 2" xfId="15771"/>
    <cellStyle name="SAPBEXHLevel1 3 3 5 2 2" xfId="25986"/>
    <cellStyle name="SAPBEXHLevel1 3 3 5 3" xfId="22474"/>
    <cellStyle name="SAPBEXHLevel1 3 3 6" xfId="10935"/>
    <cellStyle name="SAPBEXHLevel1 3 3 6 2" xfId="17266"/>
    <cellStyle name="SAPBEXHLevel1 3 3 6 2 2" xfId="27011"/>
    <cellStyle name="SAPBEXHLevel1 3 3 6 3" xfId="23459"/>
    <cellStyle name="SAPBEXHLevel1 3 3 7" xfId="4463"/>
    <cellStyle name="SAPBEXHLevel1 3 3 7 2" xfId="20496"/>
    <cellStyle name="SAPBEXHLevel1 3 3 8" xfId="8327"/>
    <cellStyle name="SAPBEXHLevel1 3 3 8 2" xfId="22321"/>
    <cellStyle name="SAPBEXHLevel1 3 4" xfId="2647"/>
    <cellStyle name="SAPBEXHLevel1 3 4 2" xfId="9428"/>
    <cellStyle name="SAPBEXHLevel1 3 4 2 2" xfId="16079"/>
    <cellStyle name="SAPBEXHLevel1 3 4 2 2 2" xfId="26218"/>
    <cellStyle name="SAPBEXHLevel1 3 4 2 3" xfId="22694"/>
    <cellStyle name="SAPBEXHLevel1 3 4 3" xfId="11388"/>
    <cellStyle name="SAPBEXHLevel1 3 4 3 2" xfId="17716"/>
    <cellStyle name="SAPBEXHLevel1 3 4 3 2 2" xfId="27237"/>
    <cellStyle name="SAPBEXHLevel1 3 4 3 3" xfId="23673"/>
    <cellStyle name="SAPBEXHLevel1 3 4 4" xfId="7247"/>
    <cellStyle name="SAPBEXHLevel1 3 4 4 2" xfId="21406"/>
    <cellStyle name="SAPBEXHLevel1 3 4 5" xfId="14420"/>
    <cellStyle name="SAPBEXHLevel1 3 4 5 2" xfId="25156"/>
    <cellStyle name="SAPBEXHLevel1 3 4 6" xfId="19378"/>
    <cellStyle name="SAPBEXHLevel1 3 5" xfId="28110"/>
    <cellStyle name="SAPBEXHLevel1 4" xfId="1542"/>
    <cellStyle name="SAPBEXHLevel1 4 2" xfId="1403"/>
    <cellStyle name="SAPBEXHLevel1 4 2 2" xfId="3228"/>
    <cellStyle name="SAPBEXHLevel1 4 2 2 2" xfId="9983"/>
    <cellStyle name="SAPBEXHLevel1 4 2 2 2 2" xfId="16536"/>
    <cellStyle name="SAPBEXHLevel1 4 2 2 2 2 2" xfId="26591"/>
    <cellStyle name="SAPBEXHLevel1 4 2 2 2 3" xfId="23049"/>
    <cellStyle name="SAPBEXHLevel1 4 2 2 3" xfId="11913"/>
    <cellStyle name="SAPBEXHLevel1 4 2 2 3 2" xfId="18238"/>
    <cellStyle name="SAPBEXHLevel1 4 2 2 3 2 2" xfId="27603"/>
    <cellStyle name="SAPBEXHLevel1 4 2 2 3 3" xfId="24021"/>
    <cellStyle name="SAPBEXHLevel1 4 2 2 4" xfId="7804"/>
    <cellStyle name="SAPBEXHLevel1 4 2 2 4 2" xfId="21808"/>
    <cellStyle name="SAPBEXHLevel1 4 2 2 5" xfId="14962"/>
    <cellStyle name="SAPBEXHLevel1 4 2 2 5 2" xfId="25523"/>
    <cellStyle name="SAPBEXHLevel1 4 2 2 6" xfId="19727"/>
    <cellStyle name="SAPBEXHLevel1 4 2 3" xfId="3701"/>
    <cellStyle name="SAPBEXHLevel1 4 2 3 2" xfId="10456"/>
    <cellStyle name="SAPBEXHLevel1 4 2 3 2 2" xfId="16859"/>
    <cellStyle name="SAPBEXHLevel1 4 2 3 2 2 2" xfId="26863"/>
    <cellStyle name="SAPBEXHLevel1 4 2 3 2 3" xfId="23315"/>
    <cellStyle name="SAPBEXHLevel1 4 2 3 3" xfId="12386"/>
    <cellStyle name="SAPBEXHLevel1 4 2 3 3 2" xfId="18709"/>
    <cellStyle name="SAPBEXHLevel1 4 2 3 3 2 2" xfId="27873"/>
    <cellStyle name="SAPBEXHLevel1 4 2 3 3 3" xfId="24285"/>
    <cellStyle name="SAPBEXHLevel1 4 2 3 4" xfId="8273"/>
    <cellStyle name="SAPBEXHLevel1 4 2 3 4 2" xfId="22269"/>
    <cellStyle name="SAPBEXHLevel1 4 2 3 5" xfId="15433"/>
    <cellStyle name="SAPBEXHLevel1 4 2 3 5 2" xfId="25793"/>
    <cellStyle name="SAPBEXHLevel1 4 2 3 6" xfId="19991"/>
    <cellStyle name="SAPBEXHLevel1 4 2 4" xfId="6186"/>
    <cellStyle name="SAPBEXHLevel1 4 2 4 2" xfId="13422"/>
    <cellStyle name="SAPBEXHLevel1 4 2 4 2 2" xfId="24842"/>
    <cellStyle name="SAPBEXHLevel1 4 2 4 3" xfId="21092"/>
    <cellStyle name="SAPBEXHLevel1 4 2 5" xfId="8455"/>
    <cellStyle name="SAPBEXHLevel1 4 2 5 2" xfId="15662"/>
    <cellStyle name="SAPBEXHLevel1 4 2 5 2 2" xfId="25916"/>
    <cellStyle name="SAPBEXHLevel1 4 2 5 3" xfId="22409"/>
    <cellStyle name="SAPBEXHLevel1 4 2 6" xfId="8473"/>
    <cellStyle name="SAPBEXHLevel1 4 2 6 2" xfId="15668"/>
    <cellStyle name="SAPBEXHLevel1 4 2 6 2 2" xfId="25922"/>
    <cellStyle name="SAPBEXHLevel1 4 2 6 3" xfId="22415"/>
    <cellStyle name="SAPBEXHLevel1 4 2 7" xfId="12626"/>
    <cellStyle name="SAPBEXHLevel1 4 2 7 2" xfId="24418"/>
    <cellStyle name="SAPBEXHLevel1 4 2 8" xfId="19101"/>
    <cellStyle name="SAPBEXHLevel1 4 3" xfId="2751"/>
    <cellStyle name="SAPBEXHLevel1 4 3 2" xfId="9524"/>
    <cellStyle name="SAPBEXHLevel1 4 3 2 2" xfId="16175"/>
    <cellStyle name="SAPBEXHLevel1 4 3 2 2 2" xfId="26301"/>
    <cellStyle name="SAPBEXHLevel1 4 3 2 3" xfId="22776"/>
    <cellStyle name="SAPBEXHLevel1 4 3 3" xfId="11479"/>
    <cellStyle name="SAPBEXHLevel1 4 3 3 2" xfId="17806"/>
    <cellStyle name="SAPBEXHLevel1 4 3 3 2 2" xfId="27317"/>
    <cellStyle name="SAPBEXHLevel1 4 3 3 3" xfId="23752"/>
    <cellStyle name="SAPBEXHLevel1 4 3 4" xfId="7343"/>
    <cellStyle name="SAPBEXHLevel1 4 3 4 2" xfId="21496"/>
    <cellStyle name="SAPBEXHLevel1 4 3 5" xfId="14511"/>
    <cellStyle name="SAPBEXHLevel1 4 3 5 2" xfId="25237"/>
    <cellStyle name="SAPBEXHLevel1 4 3 6" xfId="19458"/>
    <cellStyle name="SAPBEXHLevel1 4 4" xfId="2552"/>
    <cellStyle name="SAPBEXHLevel1 4 4 2" xfId="9334"/>
    <cellStyle name="SAPBEXHLevel1 4 4 2 2" xfId="15986"/>
    <cellStyle name="SAPBEXHLevel1 4 4 2 2 2" xfId="26140"/>
    <cellStyle name="SAPBEXHLevel1 4 4 2 3" xfId="22621"/>
    <cellStyle name="SAPBEXHLevel1 4 4 3" xfId="11294"/>
    <cellStyle name="SAPBEXHLevel1 4 4 3 2" xfId="17623"/>
    <cellStyle name="SAPBEXHLevel1 4 4 3 2 2" xfId="27160"/>
    <cellStyle name="SAPBEXHLevel1 4 4 3 3" xfId="23601"/>
    <cellStyle name="SAPBEXHLevel1 4 4 4" xfId="7152"/>
    <cellStyle name="SAPBEXHLevel1 4 4 4 2" xfId="21319"/>
    <cellStyle name="SAPBEXHLevel1 4 4 5" xfId="14326"/>
    <cellStyle name="SAPBEXHLevel1 4 4 5 2" xfId="25079"/>
    <cellStyle name="SAPBEXHLevel1 4 4 6" xfId="19305"/>
    <cellStyle name="SAPBEXHLevel1 4 5" xfId="5436"/>
    <cellStyle name="SAPBEXHLevel1 4 5 2" xfId="20834"/>
    <cellStyle name="SAPBEXHLevel1 4 6" xfId="19146"/>
    <cellStyle name="SAPBEXHLevel1 4 7" xfId="28241"/>
    <cellStyle name="SAPBEXHLevel1 5" xfId="2132"/>
    <cellStyle name="SAPBEXHLevel1 5 2" xfId="5210"/>
    <cellStyle name="SAPBEXHLevel1 5 2 2" xfId="12777"/>
    <cellStyle name="SAPBEXHLevel1 5 2 2 2" xfId="24541"/>
    <cellStyle name="SAPBEXHLevel1 5 2 3" xfId="20732"/>
    <cellStyle name="SAPBEXHLevel1 5 3" xfId="6732"/>
    <cellStyle name="SAPBEXHLevel1 5 3 2" xfId="13907"/>
    <cellStyle name="SAPBEXHLevel1 5 3 2 2" xfId="24990"/>
    <cellStyle name="SAPBEXHLevel1 5 3 3" xfId="21235"/>
    <cellStyle name="SAPBEXHLevel1 5 4" xfId="8915"/>
    <cellStyle name="SAPBEXHLevel1 5 4 2" xfId="15845"/>
    <cellStyle name="SAPBEXHLevel1 5 4 2 2" xfId="26051"/>
    <cellStyle name="SAPBEXHLevel1 5 4 3" xfId="22538"/>
    <cellStyle name="SAPBEXHLevel1 5 5" xfId="11011"/>
    <cellStyle name="SAPBEXHLevel1 5 5 2" xfId="17340"/>
    <cellStyle name="SAPBEXHLevel1 5 5 2 2" xfId="27073"/>
    <cellStyle name="SAPBEXHLevel1 5 5 3" xfId="23520"/>
    <cellStyle name="SAPBEXHLevel1 5 6" xfId="4310"/>
    <cellStyle name="SAPBEXHLevel1 5 6 2" xfId="20354"/>
    <cellStyle name="SAPBEXHLevel1 5 7" xfId="4171"/>
    <cellStyle name="SAPBEXHLevel1 5 7 2" xfId="20242"/>
    <cellStyle name="SAPBEXHLevel1 6" xfId="2589"/>
    <cellStyle name="SAPBEXHLevel1 6 2" xfId="9370"/>
    <cellStyle name="SAPBEXHLevel1 6 2 2" xfId="16021"/>
    <cellStyle name="SAPBEXHLevel1 6 2 2 2" xfId="26173"/>
    <cellStyle name="SAPBEXHLevel1 6 2 3" xfId="22654"/>
    <cellStyle name="SAPBEXHLevel1 6 3" xfId="11330"/>
    <cellStyle name="SAPBEXHLevel1 6 3 2" xfId="17658"/>
    <cellStyle name="SAPBEXHLevel1 6 3 2 2" xfId="27192"/>
    <cellStyle name="SAPBEXHLevel1 6 3 3" xfId="23633"/>
    <cellStyle name="SAPBEXHLevel1 6 4" xfId="7189"/>
    <cellStyle name="SAPBEXHLevel1 6 4 2" xfId="21353"/>
    <cellStyle name="SAPBEXHLevel1 6 5" xfId="14362"/>
    <cellStyle name="SAPBEXHLevel1 6 5 2" xfId="25111"/>
    <cellStyle name="SAPBEXHLevel1 6 6" xfId="19338"/>
    <cellStyle name="SAPBEXHLevel1 7" xfId="18963"/>
    <cellStyle name="SAPBEXHLevel1 8" xfId="28057"/>
    <cellStyle name="SAPBEXHLevel1X" xfId="268"/>
    <cellStyle name="SAPBEXHLevel1X 2" xfId="269"/>
    <cellStyle name="SAPBEXHLevel1X 2 2" xfId="493"/>
    <cellStyle name="SAPBEXHLevel1X 2 2 2" xfId="1686"/>
    <cellStyle name="SAPBEXHLevel1X 2 2 2 2" xfId="1983"/>
    <cellStyle name="SAPBEXHLevel1X 2 2 2 2 2" xfId="3321"/>
    <cellStyle name="SAPBEXHLevel1X 2 2 2 2 2 2" xfId="10076"/>
    <cellStyle name="SAPBEXHLevel1X 2 2 2 2 2 2 2" xfId="16615"/>
    <cellStyle name="SAPBEXHLevel1X 2 2 2 2 2 2 2 2" xfId="26655"/>
    <cellStyle name="SAPBEXHLevel1X 2 2 2 2 2 2 3" xfId="23113"/>
    <cellStyle name="SAPBEXHLevel1X 2 2 2 2 2 3" xfId="12006"/>
    <cellStyle name="SAPBEXHLevel1X 2 2 2 2 2 3 2" xfId="18331"/>
    <cellStyle name="SAPBEXHLevel1X 2 2 2 2 2 3 2 2" xfId="27667"/>
    <cellStyle name="SAPBEXHLevel1X 2 2 2 2 2 3 3" xfId="24085"/>
    <cellStyle name="SAPBEXHLevel1X 2 2 2 2 2 4" xfId="7897"/>
    <cellStyle name="SAPBEXHLevel1X 2 2 2 2 2 4 2" xfId="21901"/>
    <cellStyle name="SAPBEXHLevel1X 2 2 2 2 2 5" xfId="15055"/>
    <cellStyle name="SAPBEXHLevel1X 2 2 2 2 2 5 2" xfId="25587"/>
    <cellStyle name="SAPBEXHLevel1X 2 2 2 2 2 6" xfId="19791"/>
    <cellStyle name="SAPBEXHLevel1X 2 2 2 2 3" xfId="3794"/>
    <cellStyle name="SAPBEXHLevel1X 2 2 2 2 3 2" xfId="10549"/>
    <cellStyle name="SAPBEXHLevel1X 2 2 2 2 3 2 2" xfId="16938"/>
    <cellStyle name="SAPBEXHLevel1X 2 2 2 2 3 2 2 2" xfId="26927"/>
    <cellStyle name="SAPBEXHLevel1X 2 2 2 2 3 2 3" xfId="23379"/>
    <cellStyle name="SAPBEXHLevel1X 2 2 2 2 3 3" xfId="12479"/>
    <cellStyle name="SAPBEXHLevel1X 2 2 2 2 3 3 2" xfId="18802"/>
    <cellStyle name="SAPBEXHLevel1X 2 2 2 2 3 3 2 2" xfId="27937"/>
    <cellStyle name="SAPBEXHLevel1X 2 2 2 2 3 3 3" xfId="24349"/>
    <cellStyle name="SAPBEXHLevel1X 2 2 2 2 3 4" xfId="8343"/>
    <cellStyle name="SAPBEXHLevel1X 2 2 2 2 3 4 2" xfId="22337"/>
    <cellStyle name="SAPBEXHLevel1X 2 2 2 2 3 5" xfId="15526"/>
    <cellStyle name="SAPBEXHLevel1X 2 2 2 2 3 5 2" xfId="25857"/>
    <cellStyle name="SAPBEXHLevel1X 2 2 2 2 3 6" xfId="20055"/>
    <cellStyle name="SAPBEXHLevel1X 2 2 2 2 4" xfId="6583"/>
    <cellStyle name="SAPBEXHLevel1X 2 2 2 2 4 2" xfId="13761"/>
    <cellStyle name="SAPBEXHLevel1X 2 2 2 2 4 2 2" xfId="24907"/>
    <cellStyle name="SAPBEXHLevel1X 2 2 2 2 4 3" xfId="21157"/>
    <cellStyle name="SAPBEXHLevel1X 2 2 2 2 5" xfId="8766"/>
    <cellStyle name="SAPBEXHLevel1X 2 2 2 2 5 2" xfId="15739"/>
    <cellStyle name="SAPBEXHLevel1X 2 2 2 2 5 2 2" xfId="25965"/>
    <cellStyle name="SAPBEXHLevel1X 2 2 2 2 5 3" xfId="22457"/>
    <cellStyle name="SAPBEXHLevel1X 2 2 2 2 6" xfId="10880"/>
    <cellStyle name="SAPBEXHLevel1X 2 2 2 2 6 2" xfId="17212"/>
    <cellStyle name="SAPBEXHLevel1X 2 2 2 2 6 2 2" xfId="26991"/>
    <cellStyle name="SAPBEXHLevel1X 2 2 2 2 6 3" xfId="23443"/>
    <cellStyle name="SAPBEXHLevel1X 2 2 2 2 7" xfId="12671"/>
    <cellStyle name="SAPBEXHLevel1X 2 2 2 2 7 2" xfId="24455"/>
    <cellStyle name="SAPBEXHLevel1X 2 2 2 2 8" xfId="19274"/>
    <cellStyle name="SAPBEXHLevel1X 2 2 2 3" xfId="3058"/>
    <cellStyle name="SAPBEXHLevel1X 2 2 2 3 2" xfId="9824"/>
    <cellStyle name="SAPBEXHLevel1X 2 2 2 3 2 2" xfId="16439"/>
    <cellStyle name="SAPBEXHLevel1X 2 2 2 3 2 2 2" xfId="26518"/>
    <cellStyle name="SAPBEXHLevel1X 2 2 2 3 2 3" xfId="22976"/>
    <cellStyle name="SAPBEXHLevel1X 2 2 2 3 3" xfId="11761"/>
    <cellStyle name="SAPBEXHLevel1X 2 2 2 3 3 2" xfId="18086"/>
    <cellStyle name="SAPBEXHLevel1X 2 2 2 3 3 2 2" xfId="27532"/>
    <cellStyle name="SAPBEXHLevel1X 2 2 2 3 3 3" xfId="23950"/>
    <cellStyle name="SAPBEXHLevel1X 2 2 2 3 4" xfId="7645"/>
    <cellStyle name="SAPBEXHLevel1X 2 2 2 3 4 2" xfId="21725"/>
    <cellStyle name="SAPBEXHLevel1X 2 2 2 3 5" xfId="14809"/>
    <cellStyle name="SAPBEXHLevel1X 2 2 2 3 5 2" xfId="25452"/>
    <cellStyle name="SAPBEXHLevel1X 2 2 2 3 6" xfId="19656"/>
    <cellStyle name="SAPBEXHLevel1X 2 2 2 4" xfId="3563"/>
    <cellStyle name="SAPBEXHLevel1X 2 2 2 4 2" xfId="10318"/>
    <cellStyle name="SAPBEXHLevel1X 2 2 2 4 2 2" xfId="16782"/>
    <cellStyle name="SAPBEXHLevel1X 2 2 2 4 2 2 2" xfId="26792"/>
    <cellStyle name="SAPBEXHLevel1X 2 2 2 4 2 3" xfId="23244"/>
    <cellStyle name="SAPBEXHLevel1X 2 2 2 4 3" xfId="12248"/>
    <cellStyle name="SAPBEXHLevel1X 2 2 2 4 3 2" xfId="18571"/>
    <cellStyle name="SAPBEXHLevel1X 2 2 2 4 3 2 2" xfId="27802"/>
    <cellStyle name="SAPBEXHLevel1X 2 2 2 4 3 3" xfId="24214"/>
    <cellStyle name="SAPBEXHLevel1X 2 2 2 4 4" xfId="8139"/>
    <cellStyle name="SAPBEXHLevel1X 2 2 2 4 4 2" xfId="22136"/>
    <cellStyle name="SAPBEXHLevel1X 2 2 2 4 5" xfId="15295"/>
    <cellStyle name="SAPBEXHLevel1X 2 2 2 4 5 2" xfId="25722"/>
    <cellStyle name="SAPBEXHLevel1X 2 2 2 4 6" xfId="19920"/>
    <cellStyle name="SAPBEXHLevel1X 2 2 2 5" xfId="4240"/>
    <cellStyle name="SAPBEXHLevel1X 2 2 2 5 2" xfId="20294"/>
    <cellStyle name="SAPBEXHLevel1X 2 2 2 6" xfId="19211"/>
    <cellStyle name="SAPBEXHLevel1X 2 2 2 7" xfId="28320"/>
    <cellStyle name="SAPBEXHLevel1X 2 2 3" xfId="2225"/>
    <cellStyle name="SAPBEXHLevel1X 2 2 3 2" xfId="2844"/>
    <cellStyle name="SAPBEXHLevel1X 2 2 3 2 2" xfId="7431"/>
    <cellStyle name="SAPBEXHLevel1X 2 2 3 2 2 2" xfId="14598"/>
    <cellStyle name="SAPBEXHLevel1X 2 2 3 2 2 2 2" xfId="25309"/>
    <cellStyle name="SAPBEXHLevel1X 2 2 3 2 2 3" xfId="21568"/>
    <cellStyle name="SAPBEXHLevel1X 2 2 3 2 3" xfId="9611"/>
    <cellStyle name="SAPBEXHLevel1X 2 2 3 2 3 2" xfId="16259"/>
    <cellStyle name="SAPBEXHLevel1X 2 2 3 2 3 2 2" xfId="26373"/>
    <cellStyle name="SAPBEXHLevel1X 2 2 3 2 3 3" xfId="22841"/>
    <cellStyle name="SAPBEXHLevel1X 2 2 3 2 4" xfId="11563"/>
    <cellStyle name="SAPBEXHLevel1X 2 2 3 2 4 2" xfId="17890"/>
    <cellStyle name="SAPBEXHLevel1X 2 2 3 2 4 2 2" xfId="27389"/>
    <cellStyle name="SAPBEXHLevel1X 2 2 3 2 4 3" xfId="23817"/>
    <cellStyle name="SAPBEXHLevel1X 2 2 3 2 5" xfId="5281"/>
    <cellStyle name="SAPBEXHLevel1X 2 2 3 2 5 2" xfId="20778"/>
    <cellStyle name="SAPBEXHLevel1X 2 2 3 2 6" xfId="12826"/>
    <cellStyle name="SAPBEXHLevel1X 2 2 3 2 6 2" xfId="24570"/>
    <cellStyle name="SAPBEXHLevel1X 2 2 3 2 7" xfId="19523"/>
    <cellStyle name="SAPBEXHLevel1X 2 2 3 3" xfId="2682"/>
    <cellStyle name="SAPBEXHLevel1X 2 2 3 3 2" xfId="9463"/>
    <cellStyle name="SAPBEXHLevel1X 2 2 3 3 2 2" xfId="16114"/>
    <cellStyle name="SAPBEXHLevel1X 2 2 3 3 2 2 2" xfId="26252"/>
    <cellStyle name="SAPBEXHLevel1X 2 2 3 3 2 3" xfId="22728"/>
    <cellStyle name="SAPBEXHLevel1X 2 2 3 3 3" xfId="11423"/>
    <cellStyle name="SAPBEXHLevel1X 2 2 3 3 3 2" xfId="17751"/>
    <cellStyle name="SAPBEXHLevel1X 2 2 3 3 3 2 2" xfId="27271"/>
    <cellStyle name="SAPBEXHLevel1X 2 2 3 3 3 3" xfId="23707"/>
    <cellStyle name="SAPBEXHLevel1X 2 2 3 3 4" xfId="7282"/>
    <cellStyle name="SAPBEXHLevel1X 2 2 3 3 4 2" xfId="21441"/>
    <cellStyle name="SAPBEXHLevel1X 2 2 3 3 5" xfId="14455"/>
    <cellStyle name="SAPBEXHLevel1X 2 2 3 3 5 2" xfId="25190"/>
    <cellStyle name="SAPBEXHLevel1X 2 2 3 3 6" xfId="19412"/>
    <cellStyle name="SAPBEXHLevel1X 2 2 3 4" xfId="6825"/>
    <cellStyle name="SAPBEXHLevel1X 2 2 3 4 2" xfId="13999"/>
    <cellStyle name="SAPBEXHLevel1X 2 2 3 4 2 2" xfId="25019"/>
    <cellStyle name="SAPBEXHLevel1X 2 2 3 4 3" xfId="21261"/>
    <cellStyle name="SAPBEXHLevel1X 2 2 3 5" xfId="9008"/>
    <cellStyle name="SAPBEXHLevel1X 2 2 3 5 2" xfId="15895"/>
    <cellStyle name="SAPBEXHLevel1X 2 2 3 5 2 2" xfId="26081"/>
    <cellStyle name="SAPBEXHLevel1X 2 2 3 5 3" xfId="22565"/>
    <cellStyle name="SAPBEXHLevel1X 2 2 3 6" xfId="11069"/>
    <cellStyle name="SAPBEXHLevel1X 2 2 3 6 2" xfId="17398"/>
    <cellStyle name="SAPBEXHLevel1X 2 2 3 6 2 2" xfId="27101"/>
    <cellStyle name="SAPBEXHLevel1X 2 2 3 6 3" xfId="23545"/>
    <cellStyle name="SAPBEXHLevel1X 2 2 3 7" xfId="4386"/>
    <cellStyle name="SAPBEXHLevel1X 2 2 3 7 2" xfId="20430"/>
    <cellStyle name="SAPBEXHLevel1X 2 2 3 8" xfId="4173"/>
    <cellStyle name="SAPBEXHLevel1X 2 2 3 8 2" xfId="20244"/>
    <cellStyle name="SAPBEXHLevel1X 2 2 4" xfId="2650"/>
    <cellStyle name="SAPBEXHLevel1X 2 2 4 2" xfId="9431"/>
    <cellStyle name="SAPBEXHLevel1X 2 2 4 2 2" xfId="16082"/>
    <cellStyle name="SAPBEXHLevel1X 2 2 4 2 2 2" xfId="26221"/>
    <cellStyle name="SAPBEXHLevel1X 2 2 4 2 3" xfId="22697"/>
    <cellStyle name="SAPBEXHLevel1X 2 2 4 3" xfId="11391"/>
    <cellStyle name="SAPBEXHLevel1X 2 2 4 3 2" xfId="17719"/>
    <cellStyle name="SAPBEXHLevel1X 2 2 4 3 2 2" xfId="27240"/>
    <cellStyle name="SAPBEXHLevel1X 2 2 4 3 3" xfId="23676"/>
    <cellStyle name="SAPBEXHLevel1X 2 2 4 4" xfId="7250"/>
    <cellStyle name="SAPBEXHLevel1X 2 2 4 4 2" xfId="21409"/>
    <cellStyle name="SAPBEXHLevel1X 2 2 4 5" xfId="14423"/>
    <cellStyle name="SAPBEXHLevel1X 2 2 4 5 2" xfId="25159"/>
    <cellStyle name="SAPBEXHLevel1X 2 2 4 6" xfId="19381"/>
    <cellStyle name="SAPBEXHLevel1X 2 2 5" xfId="28113"/>
    <cellStyle name="SAPBEXHLevel1X 2 3" xfId="1020"/>
    <cellStyle name="SAPBEXHLevel1X 2 3 2" xfId="1661"/>
    <cellStyle name="SAPBEXHLevel1X 2 3 2 2" xfId="1297"/>
    <cellStyle name="SAPBEXHLevel1X 2 3 2 2 2" xfId="3297"/>
    <cellStyle name="SAPBEXHLevel1X 2 3 2 2 2 2" xfId="10052"/>
    <cellStyle name="SAPBEXHLevel1X 2 3 2 2 2 2 2" xfId="16593"/>
    <cellStyle name="SAPBEXHLevel1X 2 3 2 2 2 2 2 2" xfId="26633"/>
    <cellStyle name="SAPBEXHLevel1X 2 3 2 2 2 2 3" xfId="23091"/>
    <cellStyle name="SAPBEXHLevel1X 2 3 2 2 2 3" xfId="11982"/>
    <cellStyle name="SAPBEXHLevel1X 2 3 2 2 2 3 2" xfId="18307"/>
    <cellStyle name="SAPBEXHLevel1X 2 3 2 2 2 3 2 2" xfId="27645"/>
    <cellStyle name="SAPBEXHLevel1X 2 3 2 2 2 3 3" xfId="24063"/>
    <cellStyle name="SAPBEXHLevel1X 2 3 2 2 2 4" xfId="7873"/>
    <cellStyle name="SAPBEXHLevel1X 2 3 2 2 2 4 2" xfId="21877"/>
    <cellStyle name="SAPBEXHLevel1X 2 3 2 2 2 5" xfId="15031"/>
    <cellStyle name="SAPBEXHLevel1X 2 3 2 2 2 5 2" xfId="25565"/>
    <cellStyle name="SAPBEXHLevel1X 2 3 2 2 2 6" xfId="19769"/>
    <cellStyle name="SAPBEXHLevel1X 2 3 2 2 3" xfId="3770"/>
    <cellStyle name="SAPBEXHLevel1X 2 3 2 2 3 2" xfId="10525"/>
    <cellStyle name="SAPBEXHLevel1X 2 3 2 2 3 2 2" xfId="16916"/>
    <cellStyle name="SAPBEXHLevel1X 2 3 2 2 3 2 2 2" xfId="26905"/>
    <cellStyle name="SAPBEXHLevel1X 2 3 2 2 3 2 3" xfId="23357"/>
    <cellStyle name="SAPBEXHLevel1X 2 3 2 2 3 3" xfId="12455"/>
    <cellStyle name="SAPBEXHLevel1X 2 3 2 2 3 3 2" xfId="18778"/>
    <cellStyle name="SAPBEXHLevel1X 2 3 2 2 3 3 2 2" xfId="27915"/>
    <cellStyle name="SAPBEXHLevel1X 2 3 2 2 3 3 3" xfId="24327"/>
    <cellStyle name="SAPBEXHLevel1X 2 3 2 2 3 4" xfId="8319"/>
    <cellStyle name="SAPBEXHLevel1X 2 3 2 2 3 4 2" xfId="22313"/>
    <cellStyle name="SAPBEXHLevel1X 2 3 2 2 3 5" xfId="15502"/>
    <cellStyle name="SAPBEXHLevel1X 2 3 2 2 3 5 2" xfId="25835"/>
    <cellStyle name="SAPBEXHLevel1X 2 3 2 2 3 6" xfId="20033"/>
    <cellStyle name="SAPBEXHLevel1X 2 3 2 2 4" xfId="6095"/>
    <cellStyle name="SAPBEXHLevel1X 2 3 2 2 4 2" xfId="13335"/>
    <cellStyle name="SAPBEXHLevel1X 2 3 2 2 4 2 2" xfId="24811"/>
    <cellStyle name="SAPBEXHLevel1X 2 3 2 2 4 3" xfId="21062"/>
    <cellStyle name="SAPBEXHLevel1X 2 3 2 2 5" xfId="5758"/>
    <cellStyle name="SAPBEXHLevel1X 2 3 2 2 5 2" xfId="13046"/>
    <cellStyle name="SAPBEXHLevel1X 2 3 2 2 5 2 2" xfId="24680"/>
    <cellStyle name="SAPBEXHLevel1X 2 3 2 2 5 3" xfId="20931"/>
    <cellStyle name="SAPBEXHLevel1X 2 3 2 2 6" xfId="5813"/>
    <cellStyle name="SAPBEXHLevel1X 2 3 2 2 6 2" xfId="13082"/>
    <cellStyle name="SAPBEXHLevel1X 2 3 2 2 6 2 2" xfId="24699"/>
    <cellStyle name="SAPBEXHLevel1X 2 3 2 2 6 3" xfId="20950"/>
    <cellStyle name="SAPBEXHLevel1X 2 3 2 2 7" xfId="4215"/>
    <cellStyle name="SAPBEXHLevel1X 2 3 2 2 7 2" xfId="20278"/>
    <cellStyle name="SAPBEXHLevel1X 2 3 2 2 8" xfId="19073"/>
    <cellStyle name="SAPBEXHLevel1X 2 3 2 3" xfId="3034"/>
    <cellStyle name="SAPBEXHLevel1X 2 3 2 3 2" xfId="9800"/>
    <cellStyle name="SAPBEXHLevel1X 2 3 2 3 2 2" xfId="16417"/>
    <cellStyle name="SAPBEXHLevel1X 2 3 2 3 2 2 2" xfId="26496"/>
    <cellStyle name="SAPBEXHLevel1X 2 3 2 3 2 3" xfId="22954"/>
    <cellStyle name="SAPBEXHLevel1X 2 3 2 3 3" xfId="11737"/>
    <cellStyle name="SAPBEXHLevel1X 2 3 2 3 3 2" xfId="18062"/>
    <cellStyle name="SAPBEXHLevel1X 2 3 2 3 3 2 2" xfId="27510"/>
    <cellStyle name="SAPBEXHLevel1X 2 3 2 3 3 3" xfId="23928"/>
    <cellStyle name="SAPBEXHLevel1X 2 3 2 3 4" xfId="7621"/>
    <cellStyle name="SAPBEXHLevel1X 2 3 2 3 4 2" xfId="21703"/>
    <cellStyle name="SAPBEXHLevel1X 2 3 2 3 5" xfId="14785"/>
    <cellStyle name="SAPBEXHLevel1X 2 3 2 3 5 2" xfId="25430"/>
    <cellStyle name="SAPBEXHLevel1X 2 3 2 3 6" xfId="19634"/>
    <cellStyle name="SAPBEXHLevel1X 2 3 2 4" xfId="3539"/>
    <cellStyle name="SAPBEXHLevel1X 2 3 2 4 2" xfId="10294"/>
    <cellStyle name="SAPBEXHLevel1X 2 3 2 4 2 2" xfId="16760"/>
    <cellStyle name="SAPBEXHLevel1X 2 3 2 4 2 2 2" xfId="26770"/>
    <cellStyle name="SAPBEXHLevel1X 2 3 2 4 2 3" xfId="23222"/>
    <cellStyle name="SAPBEXHLevel1X 2 3 2 4 3" xfId="12224"/>
    <cellStyle name="SAPBEXHLevel1X 2 3 2 4 3 2" xfId="18547"/>
    <cellStyle name="SAPBEXHLevel1X 2 3 2 4 3 2 2" xfId="27780"/>
    <cellStyle name="SAPBEXHLevel1X 2 3 2 4 3 3" xfId="24192"/>
    <cellStyle name="SAPBEXHLevel1X 2 3 2 4 4" xfId="8115"/>
    <cellStyle name="SAPBEXHLevel1X 2 3 2 4 4 2" xfId="22112"/>
    <cellStyle name="SAPBEXHLevel1X 2 3 2 4 5" xfId="15271"/>
    <cellStyle name="SAPBEXHLevel1X 2 3 2 4 5 2" xfId="25700"/>
    <cellStyle name="SAPBEXHLevel1X 2 3 2 4 6" xfId="19898"/>
    <cellStyle name="SAPBEXHLevel1X 2 3 2 5" xfId="3967"/>
    <cellStyle name="SAPBEXHLevel1X 2 3 2 5 2" xfId="20128"/>
    <cellStyle name="SAPBEXHLevel1X 2 3 2 6" xfId="19189"/>
    <cellStyle name="SAPBEXHLevel1X 2 3 2 7" xfId="28298"/>
    <cellStyle name="SAPBEXHLevel1X 2 3 3" xfId="2066"/>
    <cellStyle name="SAPBEXHLevel1X 2 3 3 2" xfId="5152"/>
    <cellStyle name="SAPBEXHLevel1X 2 3 3 2 2" xfId="12727"/>
    <cellStyle name="SAPBEXHLevel1X 2 3 3 2 2 2" xfId="24499"/>
    <cellStyle name="SAPBEXHLevel1X 2 3 3 2 3" xfId="20684"/>
    <cellStyle name="SAPBEXHLevel1X 2 3 3 3" xfId="6666"/>
    <cellStyle name="SAPBEXHLevel1X 2 3 3 3 2" xfId="13842"/>
    <cellStyle name="SAPBEXHLevel1X 2 3 3 3 2 2" xfId="24949"/>
    <cellStyle name="SAPBEXHLevel1X 2 3 3 3 3" xfId="21195"/>
    <cellStyle name="SAPBEXHLevel1X 2 3 3 4" xfId="8849"/>
    <cellStyle name="SAPBEXHLevel1X 2 3 3 4 2" xfId="15795"/>
    <cellStyle name="SAPBEXHLevel1X 2 3 3 4 2 2" xfId="26009"/>
    <cellStyle name="SAPBEXHLevel1X 2 3 3 4 3" xfId="22497"/>
    <cellStyle name="SAPBEXHLevel1X 2 3 3 5" xfId="10958"/>
    <cellStyle name="SAPBEXHLevel1X 2 3 3 5 2" xfId="17288"/>
    <cellStyle name="SAPBEXHLevel1X 2 3 3 5 2 2" xfId="27032"/>
    <cellStyle name="SAPBEXHLevel1X 2 3 3 5 3" xfId="23480"/>
    <cellStyle name="SAPBEXHLevel1X 2 3 3 6" xfId="4362"/>
    <cellStyle name="SAPBEXHLevel1X 2 3 3 6 2" xfId="20406"/>
    <cellStyle name="SAPBEXHLevel1X 2 3 3 7" xfId="4791"/>
    <cellStyle name="SAPBEXHLevel1X 2 3 3 7 2" xfId="20625"/>
    <cellStyle name="SAPBEXHLevel1X 2 3 4" xfId="2754"/>
    <cellStyle name="SAPBEXHLevel1X 2 3 4 2" xfId="9527"/>
    <cellStyle name="SAPBEXHLevel1X 2 3 4 2 2" xfId="16178"/>
    <cellStyle name="SAPBEXHLevel1X 2 3 4 2 2 2" xfId="26304"/>
    <cellStyle name="SAPBEXHLevel1X 2 3 4 2 3" xfId="22779"/>
    <cellStyle name="SAPBEXHLevel1X 2 3 4 3" xfId="11482"/>
    <cellStyle name="SAPBEXHLevel1X 2 3 4 3 2" xfId="17809"/>
    <cellStyle name="SAPBEXHLevel1X 2 3 4 3 2 2" xfId="27320"/>
    <cellStyle name="SAPBEXHLevel1X 2 3 4 3 3" xfId="23755"/>
    <cellStyle name="SAPBEXHLevel1X 2 3 4 4" xfId="7346"/>
    <cellStyle name="SAPBEXHLevel1X 2 3 4 4 2" xfId="21499"/>
    <cellStyle name="SAPBEXHLevel1X 2 3 4 5" xfId="14514"/>
    <cellStyle name="SAPBEXHLevel1X 2 3 4 5 2" xfId="25240"/>
    <cellStyle name="SAPBEXHLevel1X 2 3 4 6" xfId="19461"/>
    <cellStyle name="SAPBEXHLevel1X 2 3 5" xfId="2820"/>
    <cellStyle name="SAPBEXHLevel1X 2 3 5 2" xfId="9587"/>
    <cellStyle name="SAPBEXHLevel1X 2 3 5 2 2" xfId="16236"/>
    <cellStyle name="SAPBEXHLevel1X 2 3 5 2 2 2" xfId="26351"/>
    <cellStyle name="SAPBEXHLevel1X 2 3 5 2 3" xfId="22819"/>
    <cellStyle name="SAPBEXHLevel1X 2 3 5 3" xfId="11540"/>
    <cellStyle name="SAPBEXHLevel1X 2 3 5 3 2" xfId="17867"/>
    <cellStyle name="SAPBEXHLevel1X 2 3 5 3 2 2" xfId="27367"/>
    <cellStyle name="SAPBEXHLevel1X 2 3 5 3 3" xfId="23795"/>
    <cellStyle name="SAPBEXHLevel1X 2 3 5 4" xfId="7407"/>
    <cellStyle name="SAPBEXHLevel1X 2 3 5 4 2" xfId="21545"/>
    <cellStyle name="SAPBEXHLevel1X 2 3 5 5" xfId="14574"/>
    <cellStyle name="SAPBEXHLevel1X 2 3 5 5 2" xfId="25287"/>
    <cellStyle name="SAPBEXHLevel1X 2 3 5 6" xfId="19501"/>
    <cellStyle name="SAPBEXHLevel1X 2 3 6" xfId="28163"/>
    <cellStyle name="SAPBEXHLevel1X 2 4" xfId="1068"/>
    <cellStyle name="SAPBEXHLevel1X 2 4 2" xfId="1689"/>
    <cellStyle name="SAPBEXHLevel1X 2 4 2 2" xfId="893"/>
    <cellStyle name="SAPBEXHLevel1X 2 4 2 2 2" xfId="3324"/>
    <cellStyle name="SAPBEXHLevel1X 2 4 2 2 2 2" xfId="10079"/>
    <cellStyle name="SAPBEXHLevel1X 2 4 2 2 2 2 2" xfId="16618"/>
    <cellStyle name="SAPBEXHLevel1X 2 4 2 2 2 2 2 2" xfId="26658"/>
    <cellStyle name="SAPBEXHLevel1X 2 4 2 2 2 2 3" xfId="23116"/>
    <cellStyle name="SAPBEXHLevel1X 2 4 2 2 2 3" xfId="12009"/>
    <cellStyle name="SAPBEXHLevel1X 2 4 2 2 2 3 2" xfId="18334"/>
    <cellStyle name="SAPBEXHLevel1X 2 4 2 2 2 3 2 2" xfId="27670"/>
    <cellStyle name="SAPBEXHLevel1X 2 4 2 2 2 3 3" xfId="24088"/>
    <cellStyle name="SAPBEXHLevel1X 2 4 2 2 2 4" xfId="7900"/>
    <cellStyle name="SAPBEXHLevel1X 2 4 2 2 2 4 2" xfId="21904"/>
    <cellStyle name="SAPBEXHLevel1X 2 4 2 2 2 5" xfId="15058"/>
    <cellStyle name="SAPBEXHLevel1X 2 4 2 2 2 5 2" xfId="25590"/>
    <cellStyle name="SAPBEXHLevel1X 2 4 2 2 2 6" xfId="19794"/>
    <cellStyle name="SAPBEXHLevel1X 2 4 2 2 3" xfId="3797"/>
    <cellStyle name="SAPBEXHLevel1X 2 4 2 2 3 2" xfId="10552"/>
    <cellStyle name="SAPBEXHLevel1X 2 4 2 2 3 2 2" xfId="16941"/>
    <cellStyle name="SAPBEXHLevel1X 2 4 2 2 3 2 2 2" xfId="26930"/>
    <cellStyle name="SAPBEXHLevel1X 2 4 2 2 3 2 3" xfId="23382"/>
    <cellStyle name="SAPBEXHLevel1X 2 4 2 2 3 3" xfId="12482"/>
    <cellStyle name="SAPBEXHLevel1X 2 4 2 2 3 3 2" xfId="18805"/>
    <cellStyle name="SAPBEXHLevel1X 2 4 2 2 3 3 2 2" xfId="27940"/>
    <cellStyle name="SAPBEXHLevel1X 2 4 2 2 3 3 3" xfId="24352"/>
    <cellStyle name="SAPBEXHLevel1X 2 4 2 2 3 4" xfId="8346"/>
    <cellStyle name="SAPBEXHLevel1X 2 4 2 2 3 4 2" xfId="22340"/>
    <cellStyle name="SAPBEXHLevel1X 2 4 2 2 3 5" xfId="15529"/>
    <cellStyle name="SAPBEXHLevel1X 2 4 2 2 3 5 2" xfId="25860"/>
    <cellStyle name="SAPBEXHLevel1X 2 4 2 2 3 6" xfId="20058"/>
    <cellStyle name="SAPBEXHLevel1X 2 4 2 2 4" xfId="5938"/>
    <cellStyle name="SAPBEXHLevel1X 2 4 2 2 4 2" xfId="13199"/>
    <cellStyle name="SAPBEXHLevel1X 2 4 2 2 4 2 2" xfId="24764"/>
    <cellStyle name="SAPBEXHLevel1X 2 4 2 2 4 3" xfId="21015"/>
    <cellStyle name="SAPBEXHLevel1X 2 4 2 2 5" xfId="5710"/>
    <cellStyle name="SAPBEXHLevel1X 2 4 2 2 5 2" xfId="13026"/>
    <cellStyle name="SAPBEXHLevel1X 2 4 2 2 5 2 2" xfId="24673"/>
    <cellStyle name="SAPBEXHLevel1X 2 4 2 2 5 3" xfId="20924"/>
    <cellStyle name="SAPBEXHLevel1X 2 4 2 2 6" xfId="5752"/>
    <cellStyle name="SAPBEXHLevel1X 2 4 2 2 6 2" xfId="13041"/>
    <cellStyle name="SAPBEXHLevel1X 2 4 2 2 6 2 2" xfId="24679"/>
    <cellStyle name="SAPBEXHLevel1X 2 4 2 2 6 3" xfId="20930"/>
    <cellStyle name="SAPBEXHLevel1X 2 4 2 2 7" xfId="4202"/>
    <cellStyle name="SAPBEXHLevel1X 2 4 2 2 7 2" xfId="20267"/>
    <cellStyle name="SAPBEXHLevel1X 2 4 2 2 8" xfId="19046"/>
    <cellStyle name="SAPBEXHLevel1X 2 4 2 3" xfId="3061"/>
    <cellStyle name="SAPBEXHLevel1X 2 4 2 3 2" xfId="9827"/>
    <cellStyle name="SAPBEXHLevel1X 2 4 2 3 2 2" xfId="16442"/>
    <cellStyle name="SAPBEXHLevel1X 2 4 2 3 2 2 2" xfId="26521"/>
    <cellStyle name="SAPBEXHLevel1X 2 4 2 3 2 3" xfId="22979"/>
    <cellStyle name="SAPBEXHLevel1X 2 4 2 3 3" xfId="11764"/>
    <cellStyle name="SAPBEXHLevel1X 2 4 2 3 3 2" xfId="18089"/>
    <cellStyle name="SAPBEXHLevel1X 2 4 2 3 3 2 2" xfId="27535"/>
    <cellStyle name="SAPBEXHLevel1X 2 4 2 3 3 3" xfId="23953"/>
    <cellStyle name="SAPBEXHLevel1X 2 4 2 3 4" xfId="7648"/>
    <cellStyle name="SAPBEXHLevel1X 2 4 2 3 4 2" xfId="21728"/>
    <cellStyle name="SAPBEXHLevel1X 2 4 2 3 5" xfId="14812"/>
    <cellStyle name="SAPBEXHLevel1X 2 4 2 3 5 2" xfId="25455"/>
    <cellStyle name="SAPBEXHLevel1X 2 4 2 3 6" xfId="19659"/>
    <cellStyle name="SAPBEXHLevel1X 2 4 2 4" xfId="3566"/>
    <cellStyle name="SAPBEXHLevel1X 2 4 2 4 2" xfId="10321"/>
    <cellStyle name="SAPBEXHLevel1X 2 4 2 4 2 2" xfId="16785"/>
    <cellStyle name="SAPBEXHLevel1X 2 4 2 4 2 2 2" xfId="26795"/>
    <cellStyle name="SAPBEXHLevel1X 2 4 2 4 2 3" xfId="23247"/>
    <cellStyle name="SAPBEXHLevel1X 2 4 2 4 3" xfId="12251"/>
    <cellStyle name="SAPBEXHLevel1X 2 4 2 4 3 2" xfId="18574"/>
    <cellStyle name="SAPBEXHLevel1X 2 4 2 4 3 2 2" xfId="27805"/>
    <cellStyle name="SAPBEXHLevel1X 2 4 2 4 3 3" xfId="24217"/>
    <cellStyle name="SAPBEXHLevel1X 2 4 2 4 4" xfId="8142"/>
    <cellStyle name="SAPBEXHLevel1X 2 4 2 4 4 2" xfId="22139"/>
    <cellStyle name="SAPBEXHLevel1X 2 4 2 4 5" xfId="15298"/>
    <cellStyle name="SAPBEXHLevel1X 2 4 2 4 5 2" xfId="25725"/>
    <cellStyle name="SAPBEXHLevel1X 2 4 2 4 6" xfId="19923"/>
    <cellStyle name="SAPBEXHLevel1X 2 4 2 5" xfId="4138"/>
    <cellStyle name="SAPBEXHLevel1X 2 4 2 5 2" xfId="20217"/>
    <cellStyle name="SAPBEXHLevel1X 2 4 2 6" xfId="19214"/>
    <cellStyle name="SAPBEXHLevel1X 2 4 2 7" xfId="28323"/>
    <cellStyle name="SAPBEXHLevel1X 2 4 3" xfId="2224"/>
    <cellStyle name="SAPBEXHLevel1X 2 4 3 2" xfId="5280"/>
    <cellStyle name="SAPBEXHLevel1X 2 4 3 2 2" xfId="12825"/>
    <cellStyle name="SAPBEXHLevel1X 2 4 3 2 2 2" xfId="24569"/>
    <cellStyle name="SAPBEXHLevel1X 2 4 3 2 3" xfId="20777"/>
    <cellStyle name="SAPBEXHLevel1X 2 4 3 3" xfId="6824"/>
    <cellStyle name="SAPBEXHLevel1X 2 4 3 3 2" xfId="13998"/>
    <cellStyle name="SAPBEXHLevel1X 2 4 3 3 2 2" xfId="25018"/>
    <cellStyle name="SAPBEXHLevel1X 2 4 3 3 3" xfId="21260"/>
    <cellStyle name="SAPBEXHLevel1X 2 4 3 4" xfId="9007"/>
    <cellStyle name="SAPBEXHLevel1X 2 4 3 4 2" xfId="15894"/>
    <cellStyle name="SAPBEXHLevel1X 2 4 3 4 2 2" xfId="26080"/>
    <cellStyle name="SAPBEXHLevel1X 2 4 3 4 3" xfId="22564"/>
    <cellStyle name="SAPBEXHLevel1X 2 4 3 5" xfId="11068"/>
    <cellStyle name="SAPBEXHLevel1X 2 4 3 5 2" xfId="17397"/>
    <cellStyle name="SAPBEXHLevel1X 2 4 3 5 2 2" xfId="27100"/>
    <cellStyle name="SAPBEXHLevel1X 2 4 3 5 3" xfId="23544"/>
    <cellStyle name="SAPBEXHLevel1X 2 4 3 6" xfId="4389"/>
    <cellStyle name="SAPBEXHLevel1X 2 4 3 6 2" xfId="20433"/>
    <cellStyle name="SAPBEXHLevel1X 2 4 3 7" xfId="4562"/>
    <cellStyle name="SAPBEXHLevel1X 2 4 3 7 2" xfId="20565"/>
    <cellStyle name="SAPBEXHLevel1X 2 4 4" xfId="2847"/>
    <cellStyle name="SAPBEXHLevel1X 2 4 4 2" xfId="9614"/>
    <cellStyle name="SAPBEXHLevel1X 2 4 4 2 2" xfId="16262"/>
    <cellStyle name="SAPBEXHLevel1X 2 4 4 2 2 2" xfId="26376"/>
    <cellStyle name="SAPBEXHLevel1X 2 4 4 2 3" xfId="22844"/>
    <cellStyle name="SAPBEXHLevel1X 2 4 4 3" xfId="11566"/>
    <cellStyle name="SAPBEXHLevel1X 2 4 4 3 2" xfId="17893"/>
    <cellStyle name="SAPBEXHLevel1X 2 4 4 3 2 2" xfId="27392"/>
    <cellStyle name="SAPBEXHLevel1X 2 4 4 3 3" xfId="23820"/>
    <cellStyle name="SAPBEXHLevel1X 2 4 4 4" xfId="7434"/>
    <cellStyle name="SAPBEXHLevel1X 2 4 4 4 2" xfId="21571"/>
    <cellStyle name="SAPBEXHLevel1X 2 4 4 5" xfId="14601"/>
    <cellStyle name="SAPBEXHLevel1X 2 4 4 5 2" xfId="25312"/>
    <cellStyle name="SAPBEXHLevel1X 2 4 4 6" xfId="19526"/>
    <cellStyle name="SAPBEXHLevel1X 2 4 5" xfId="2685"/>
    <cellStyle name="SAPBEXHLevel1X 2 4 5 2" xfId="9466"/>
    <cellStyle name="SAPBEXHLevel1X 2 4 5 2 2" xfId="16117"/>
    <cellStyle name="SAPBEXHLevel1X 2 4 5 2 2 2" xfId="26255"/>
    <cellStyle name="SAPBEXHLevel1X 2 4 5 2 3" xfId="22731"/>
    <cellStyle name="SAPBEXHLevel1X 2 4 5 3" xfId="11426"/>
    <cellStyle name="SAPBEXHLevel1X 2 4 5 3 2" xfId="17754"/>
    <cellStyle name="SAPBEXHLevel1X 2 4 5 3 2 2" xfId="27274"/>
    <cellStyle name="SAPBEXHLevel1X 2 4 5 3 3" xfId="23710"/>
    <cellStyle name="SAPBEXHLevel1X 2 4 5 4" xfId="7285"/>
    <cellStyle name="SAPBEXHLevel1X 2 4 5 4 2" xfId="21444"/>
    <cellStyle name="SAPBEXHLevel1X 2 4 5 5" xfId="14458"/>
    <cellStyle name="SAPBEXHLevel1X 2 4 5 5 2" xfId="25193"/>
    <cellStyle name="SAPBEXHLevel1X 2 4 5 6" xfId="19415"/>
    <cellStyle name="SAPBEXHLevel1X 2 4 6" xfId="28180"/>
    <cellStyle name="SAPBEXHLevel1X 2 5" xfId="1545"/>
    <cellStyle name="SAPBEXHLevel1X 2 5 2" xfId="1309"/>
    <cellStyle name="SAPBEXHLevel1X 2 5 2 2" xfId="3231"/>
    <cellStyle name="SAPBEXHLevel1X 2 5 2 2 2" xfId="9986"/>
    <cellStyle name="SAPBEXHLevel1X 2 5 2 2 2 2" xfId="16539"/>
    <cellStyle name="SAPBEXHLevel1X 2 5 2 2 2 2 2" xfId="26594"/>
    <cellStyle name="SAPBEXHLevel1X 2 5 2 2 2 3" xfId="23052"/>
    <cellStyle name="SAPBEXHLevel1X 2 5 2 2 3" xfId="11916"/>
    <cellStyle name="SAPBEXHLevel1X 2 5 2 2 3 2" xfId="18241"/>
    <cellStyle name="SAPBEXHLevel1X 2 5 2 2 3 2 2" xfId="27606"/>
    <cellStyle name="SAPBEXHLevel1X 2 5 2 2 3 3" xfId="24024"/>
    <cellStyle name="SAPBEXHLevel1X 2 5 2 2 4" xfId="7807"/>
    <cellStyle name="SAPBEXHLevel1X 2 5 2 2 4 2" xfId="21811"/>
    <cellStyle name="SAPBEXHLevel1X 2 5 2 2 5" xfId="14965"/>
    <cellStyle name="SAPBEXHLevel1X 2 5 2 2 5 2" xfId="25526"/>
    <cellStyle name="SAPBEXHLevel1X 2 5 2 2 6" xfId="19730"/>
    <cellStyle name="SAPBEXHLevel1X 2 5 2 3" xfId="3704"/>
    <cellStyle name="SAPBEXHLevel1X 2 5 2 3 2" xfId="10459"/>
    <cellStyle name="SAPBEXHLevel1X 2 5 2 3 2 2" xfId="16862"/>
    <cellStyle name="SAPBEXHLevel1X 2 5 2 3 2 2 2" xfId="26866"/>
    <cellStyle name="SAPBEXHLevel1X 2 5 2 3 2 3" xfId="23318"/>
    <cellStyle name="SAPBEXHLevel1X 2 5 2 3 3" xfId="12389"/>
    <cellStyle name="SAPBEXHLevel1X 2 5 2 3 3 2" xfId="18712"/>
    <cellStyle name="SAPBEXHLevel1X 2 5 2 3 3 2 2" xfId="27876"/>
    <cellStyle name="SAPBEXHLevel1X 2 5 2 3 3 3" xfId="24288"/>
    <cellStyle name="SAPBEXHLevel1X 2 5 2 3 4" xfId="8276"/>
    <cellStyle name="SAPBEXHLevel1X 2 5 2 3 4 2" xfId="22272"/>
    <cellStyle name="SAPBEXHLevel1X 2 5 2 3 5" xfId="15436"/>
    <cellStyle name="SAPBEXHLevel1X 2 5 2 3 5 2" xfId="25796"/>
    <cellStyle name="SAPBEXHLevel1X 2 5 2 3 6" xfId="19994"/>
    <cellStyle name="SAPBEXHLevel1X 2 5 2 4" xfId="6106"/>
    <cellStyle name="SAPBEXHLevel1X 2 5 2 4 2" xfId="13346"/>
    <cellStyle name="SAPBEXHLevel1X 2 5 2 4 2 2" xfId="24817"/>
    <cellStyle name="SAPBEXHLevel1X 2 5 2 4 3" xfId="21068"/>
    <cellStyle name="SAPBEXHLevel1X 2 5 2 5" xfId="5549"/>
    <cellStyle name="SAPBEXHLevel1X 2 5 2 5 2" xfId="12908"/>
    <cellStyle name="SAPBEXHLevel1X 2 5 2 5 2 2" xfId="24619"/>
    <cellStyle name="SAPBEXHLevel1X 2 5 2 5 3" xfId="20870"/>
    <cellStyle name="SAPBEXHLevel1X 2 5 2 6" xfId="5570"/>
    <cellStyle name="SAPBEXHLevel1X 2 5 2 6 2" xfId="12922"/>
    <cellStyle name="SAPBEXHLevel1X 2 5 2 6 2 2" xfId="24626"/>
    <cellStyle name="SAPBEXHLevel1X 2 5 2 6 3" xfId="20877"/>
    <cellStyle name="SAPBEXHLevel1X 2 5 2 7" xfId="12602"/>
    <cellStyle name="SAPBEXHLevel1X 2 5 2 7 2" xfId="24396"/>
    <cellStyle name="SAPBEXHLevel1X 2 5 2 8" xfId="19079"/>
    <cellStyle name="SAPBEXHLevel1X 2 5 3" xfId="2981"/>
    <cellStyle name="SAPBEXHLevel1X 2 5 3 2" xfId="9747"/>
    <cellStyle name="SAPBEXHLevel1X 2 5 3 2 2" xfId="16376"/>
    <cellStyle name="SAPBEXHLevel1X 2 5 3 2 2 2" xfId="26468"/>
    <cellStyle name="SAPBEXHLevel1X 2 5 3 2 3" xfId="22927"/>
    <cellStyle name="SAPBEXHLevel1X 2 5 3 3" xfId="11684"/>
    <cellStyle name="SAPBEXHLevel1X 2 5 3 3 2" xfId="18010"/>
    <cellStyle name="SAPBEXHLevel1X 2 5 3 3 2 2" xfId="27483"/>
    <cellStyle name="SAPBEXHLevel1X 2 5 3 3 3" xfId="23902"/>
    <cellStyle name="SAPBEXHLevel1X 2 5 3 4" xfId="7568"/>
    <cellStyle name="SAPBEXHLevel1X 2 5 3 4 2" xfId="21669"/>
    <cellStyle name="SAPBEXHLevel1X 2 5 3 5" xfId="14733"/>
    <cellStyle name="SAPBEXHLevel1X 2 5 3 5 2" xfId="25403"/>
    <cellStyle name="SAPBEXHLevel1X 2 5 3 6" xfId="19608"/>
    <cellStyle name="SAPBEXHLevel1X 2 5 4" xfId="3496"/>
    <cellStyle name="SAPBEXHLevel1X 2 5 4 2" xfId="10251"/>
    <cellStyle name="SAPBEXHLevel1X 2 5 4 2 2" xfId="16729"/>
    <cellStyle name="SAPBEXHLevel1X 2 5 4 2 2 2" xfId="26745"/>
    <cellStyle name="SAPBEXHLevel1X 2 5 4 2 3" xfId="23197"/>
    <cellStyle name="SAPBEXHLevel1X 2 5 4 3" xfId="12181"/>
    <cellStyle name="SAPBEXHLevel1X 2 5 4 3 2" xfId="18504"/>
    <cellStyle name="SAPBEXHLevel1X 2 5 4 3 2 2" xfId="27755"/>
    <cellStyle name="SAPBEXHLevel1X 2 5 4 3 3" xfId="24167"/>
    <cellStyle name="SAPBEXHLevel1X 2 5 4 4" xfId="8072"/>
    <cellStyle name="SAPBEXHLevel1X 2 5 4 4 2" xfId="22069"/>
    <cellStyle name="SAPBEXHLevel1X 2 5 4 5" xfId="15228"/>
    <cellStyle name="SAPBEXHLevel1X 2 5 4 5 2" xfId="25675"/>
    <cellStyle name="SAPBEXHLevel1X 2 5 4 6" xfId="19873"/>
    <cellStyle name="SAPBEXHLevel1X 2 5 5" xfId="4587"/>
    <cellStyle name="SAPBEXHLevel1X 2 5 5 2" xfId="20581"/>
    <cellStyle name="SAPBEXHLevel1X 2 5 6" xfId="19149"/>
    <cellStyle name="SAPBEXHLevel1X 2 5 7" xfId="28244"/>
    <cellStyle name="SAPBEXHLevel1X 2 6" xfId="2318"/>
    <cellStyle name="SAPBEXHLevel1X 2 6 2" xfId="5352"/>
    <cellStyle name="SAPBEXHLevel1X 2 6 2 2" xfId="12859"/>
    <cellStyle name="SAPBEXHLevel1X 2 6 2 2 2" xfId="24596"/>
    <cellStyle name="SAPBEXHLevel1X 2 6 2 3" xfId="20815"/>
    <cellStyle name="SAPBEXHLevel1X 2 6 3" xfId="6918"/>
    <cellStyle name="SAPBEXHLevel1X 2 6 3 2" xfId="14092"/>
    <cellStyle name="SAPBEXHLevel1X 2 6 3 2 2" xfId="25045"/>
    <cellStyle name="SAPBEXHLevel1X 2 6 3 3" xfId="21287"/>
    <cellStyle name="SAPBEXHLevel1X 2 6 4" xfId="9101"/>
    <cellStyle name="SAPBEXHLevel1X 2 6 4 2" xfId="15928"/>
    <cellStyle name="SAPBEXHLevel1X 2 6 4 2 2" xfId="26107"/>
    <cellStyle name="SAPBEXHLevel1X 2 6 4 3" xfId="22591"/>
    <cellStyle name="SAPBEXHLevel1X 2 6 5" xfId="11122"/>
    <cellStyle name="SAPBEXHLevel1X 2 6 5 2" xfId="17451"/>
    <cellStyle name="SAPBEXHLevel1X 2 6 5 2 2" xfId="27127"/>
    <cellStyle name="SAPBEXHLevel1X 2 6 5 3" xfId="23571"/>
    <cellStyle name="SAPBEXHLevel1X 2 6 6" xfId="4313"/>
    <cellStyle name="SAPBEXHLevel1X 2 6 6 2" xfId="20357"/>
    <cellStyle name="SAPBEXHLevel1X 2 6 7" xfId="4595"/>
    <cellStyle name="SAPBEXHLevel1X 2 6 7 2" xfId="20585"/>
    <cellStyle name="SAPBEXHLevel1X 2 7" xfId="2592"/>
    <cellStyle name="SAPBEXHLevel1X 2 7 2" xfId="9373"/>
    <cellStyle name="SAPBEXHLevel1X 2 7 2 2" xfId="16024"/>
    <cellStyle name="SAPBEXHLevel1X 2 7 2 2 2" xfId="26176"/>
    <cellStyle name="SAPBEXHLevel1X 2 7 2 3" xfId="22657"/>
    <cellStyle name="SAPBEXHLevel1X 2 7 3" xfId="11333"/>
    <cellStyle name="SAPBEXHLevel1X 2 7 3 2" xfId="17661"/>
    <cellStyle name="SAPBEXHLevel1X 2 7 3 2 2" xfId="27195"/>
    <cellStyle name="SAPBEXHLevel1X 2 7 3 3" xfId="23636"/>
    <cellStyle name="SAPBEXHLevel1X 2 7 4" xfId="7192"/>
    <cellStyle name="SAPBEXHLevel1X 2 7 4 2" xfId="21356"/>
    <cellStyle name="SAPBEXHLevel1X 2 7 5" xfId="14365"/>
    <cellStyle name="SAPBEXHLevel1X 2 7 5 2" xfId="25114"/>
    <cellStyle name="SAPBEXHLevel1X 2 7 6" xfId="19341"/>
    <cellStyle name="SAPBEXHLevel1X 2 8" xfId="18966"/>
    <cellStyle name="SAPBEXHLevel1X 2 9" xfId="28060"/>
    <cellStyle name="SAPBEXHLevel1X 3" xfId="492"/>
    <cellStyle name="SAPBEXHLevel1X 3 2" xfId="1763"/>
    <cellStyle name="SAPBEXHLevel1X 3 2 2" xfId="1939"/>
    <cellStyle name="SAPBEXHLevel1X 3 2 2 2" xfId="3382"/>
    <cellStyle name="SAPBEXHLevel1X 3 2 2 2 2" xfId="10137"/>
    <cellStyle name="SAPBEXHLevel1X 3 2 2 2 2 2" xfId="16655"/>
    <cellStyle name="SAPBEXHLevel1X 3 2 2 2 2 2 2" xfId="26682"/>
    <cellStyle name="SAPBEXHLevel1X 3 2 2 2 2 3" xfId="23140"/>
    <cellStyle name="SAPBEXHLevel1X 3 2 2 2 3" xfId="12067"/>
    <cellStyle name="SAPBEXHLevel1X 3 2 2 2 3 2" xfId="18392"/>
    <cellStyle name="SAPBEXHLevel1X 3 2 2 2 3 2 2" xfId="27694"/>
    <cellStyle name="SAPBEXHLevel1X 3 2 2 2 3 3" xfId="24112"/>
    <cellStyle name="SAPBEXHLevel1X 3 2 2 2 4" xfId="7958"/>
    <cellStyle name="SAPBEXHLevel1X 3 2 2 2 4 2" xfId="21962"/>
    <cellStyle name="SAPBEXHLevel1X 3 2 2 2 5" xfId="15116"/>
    <cellStyle name="SAPBEXHLevel1X 3 2 2 2 5 2" xfId="25614"/>
    <cellStyle name="SAPBEXHLevel1X 3 2 2 2 6" xfId="19818"/>
    <cellStyle name="SAPBEXHLevel1X 3 2 2 3" xfId="3855"/>
    <cellStyle name="SAPBEXHLevel1X 3 2 2 3 2" xfId="10610"/>
    <cellStyle name="SAPBEXHLevel1X 3 2 2 3 2 2" xfId="16978"/>
    <cellStyle name="SAPBEXHLevel1X 3 2 2 3 2 2 2" xfId="26954"/>
    <cellStyle name="SAPBEXHLevel1X 3 2 2 3 2 3" xfId="23406"/>
    <cellStyle name="SAPBEXHLevel1X 3 2 2 3 3" xfId="12540"/>
    <cellStyle name="SAPBEXHLevel1X 3 2 2 3 3 2" xfId="18863"/>
    <cellStyle name="SAPBEXHLevel1X 3 2 2 3 3 2 2" xfId="27964"/>
    <cellStyle name="SAPBEXHLevel1X 3 2 2 3 3 3" xfId="24376"/>
    <cellStyle name="SAPBEXHLevel1X 3 2 2 3 4" xfId="8376"/>
    <cellStyle name="SAPBEXHLevel1X 3 2 2 3 4 2" xfId="22366"/>
    <cellStyle name="SAPBEXHLevel1X 3 2 2 3 5" xfId="15587"/>
    <cellStyle name="SAPBEXHLevel1X 3 2 2 3 5 2" xfId="25884"/>
    <cellStyle name="SAPBEXHLevel1X 3 2 2 3 6" xfId="20082"/>
    <cellStyle name="SAPBEXHLevel1X 3 2 2 4" xfId="6539"/>
    <cellStyle name="SAPBEXHLevel1X 3 2 2 4 2" xfId="13717"/>
    <cellStyle name="SAPBEXHLevel1X 3 2 2 4 2 2" xfId="24894"/>
    <cellStyle name="SAPBEXHLevel1X 3 2 2 4 3" xfId="21144"/>
    <cellStyle name="SAPBEXHLevel1X 3 2 2 5" xfId="8722"/>
    <cellStyle name="SAPBEXHLevel1X 3 2 2 5 2" xfId="15722"/>
    <cellStyle name="SAPBEXHLevel1X 3 2 2 5 2 2" xfId="25952"/>
    <cellStyle name="SAPBEXHLevel1X 3 2 2 5 3" xfId="22444"/>
    <cellStyle name="SAPBEXHLevel1X 3 2 2 6" xfId="10836"/>
    <cellStyle name="SAPBEXHLevel1X 3 2 2 6 2" xfId="17168"/>
    <cellStyle name="SAPBEXHLevel1X 3 2 2 6 2 2" xfId="26978"/>
    <cellStyle name="SAPBEXHLevel1X 3 2 2 6 3" xfId="23430"/>
    <cellStyle name="SAPBEXHLevel1X 3 2 2 7" xfId="12654"/>
    <cellStyle name="SAPBEXHLevel1X 3 2 2 7 2" xfId="24442"/>
    <cellStyle name="SAPBEXHLevel1X 3 2 2 8" xfId="19261"/>
    <cellStyle name="SAPBEXHLevel1X 3 2 3" xfId="3122"/>
    <cellStyle name="SAPBEXHLevel1X 3 2 3 2" xfId="9885"/>
    <cellStyle name="SAPBEXHLevel1X 3 2 3 2 2" xfId="16479"/>
    <cellStyle name="SAPBEXHLevel1X 3 2 3 2 2 2" xfId="26545"/>
    <cellStyle name="SAPBEXHLevel1X 3 2 3 2 3" xfId="23003"/>
    <cellStyle name="SAPBEXHLevel1X 3 2 3 3" xfId="11822"/>
    <cellStyle name="SAPBEXHLevel1X 3 2 3 3 2" xfId="18147"/>
    <cellStyle name="SAPBEXHLevel1X 3 2 3 3 2 2" xfId="27559"/>
    <cellStyle name="SAPBEXHLevel1X 3 2 3 3 3" xfId="23977"/>
    <cellStyle name="SAPBEXHLevel1X 3 2 3 4" xfId="7707"/>
    <cellStyle name="SAPBEXHLevel1X 3 2 3 4 2" xfId="21752"/>
    <cellStyle name="SAPBEXHLevel1X 3 2 3 5" xfId="14870"/>
    <cellStyle name="SAPBEXHLevel1X 3 2 3 5 2" xfId="25479"/>
    <cellStyle name="SAPBEXHLevel1X 3 2 3 6" xfId="19683"/>
    <cellStyle name="SAPBEXHLevel1X 3 2 4" xfId="3611"/>
    <cellStyle name="SAPBEXHLevel1X 3 2 4 2" xfId="10366"/>
    <cellStyle name="SAPBEXHLevel1X 3 2 4 2 2" xfId="16809"/>
    <cellStyle name="SAPBEXHLevel1X 3 2 4 2 2 2" xfId="26819"/>
    <cellStyle name="SAPBEXHLevel1X 3 2 4 2 3" xfId="23271"/>
    <cellStyle name="SAPBEXHLevel1X 3 2 4 3" xfId="12296"/>
    <cellStyle name="SAPBEXHLevel1X 3 2 4 3 2" xfId="18619"/>
    <cellStyle name="SAPBEXHLevel1X 3 2 4 3 2 2" xfId="27829"/>
    <cellStyle name="SAPBEXHLevel1X 3 2 4 3 3" xfId="24241"/>
    <cellStyle name="SAPBEXHLevel1X 3 2 4 4" xfId="8187"/>
    <cellStyle name="SAPBEXHLevel1X 3 2 4 4 2" xfId="22184"/>
    <cellStyle name="SAPBEXHLevel1X 3 2 4 5" xfId="15343"/>
    <cellStyle name="SAPBEXHLevel1X 3 2 4 5 2" xfId="25749"/>
    <cellStyle name="SAPBEXHLevel1X 3 2 4 6" xfId="19947"/>
    <cellStyle name="SAPBEXHLevel1X 3 2 5" xfId="3933"/>
    <cellStyle name="SAPBEXHLevel1X 3 2 5 2" xfId="20105"/>
    <cellStyle name="SAPBEXHLevel1X 3 2 6" xfId="19238"/>
    <cellStyle name="SAPBEXHLevel1X 3 2 7" xfId="28360"/>
    <cellStyle name="SAPBEXHLevel1X 3 3" xfId="2038"/>
    <cellStyle name="SAPBEXHLevel1X 3 3 2" xfId="2926"/>
    <cellStyle name="SAPBEXHLevel1X 3 3 2 2" xfId="7513"/>
    <cellStyle name="SAPBEXHLevel1X 3 3 2 2 2" xfId="14680"/>
    <cellStyle name="SAPBEXHLevel1X 3 3 2 2 2 2" xfId="25372"/>
    <cellStyle name="SAPBEXHLevel1X 3 3 2 2 3" xfId="21639"/>
    <cellStyle name="SAPBEXHLevel1X 3 3 2 3" xfId="9693"/>
    <cellStyle name="SAPBEXHLevel1X 3 3 2 3 2" xfId="16338"/>
    <cellStyle name="SAPBEXHLevel1X 3 3 2 3 2 2" xfId="26436"/>
    <cellStyle name="SAPBEXHLevel1X 3 3 2 3 3" xfId="22897"/>
    <cellStyle name="SAPBEXHLevel1X 3 3 2 4" xfId="11642"/>
    <cellStyle name="SAPBEXHLevel1X 3 3 2 4 2" xfId="17969"/>
    <cellStyle name="SAPBEXHLevel1X 3 3 2 4 2 2" xfId="27452"/>
    <cellStyle name="SAPBEXHLevel1X 3 3 2 4 3" xfId="23873"/>
    <cellStyle name="SAPBEXHLevel1X 3 3 2 5" xfId="5126"/>
    <cellStyle name="SAPBEXHLevel1X 3 3 2 5 2" xfId="20660"/>
    <cellStyle name="SAPBEXHLevel1X 3 3 2 6" xfId="12702"/>
    <cellStyle name="SAPBEXHLevel1X 3 3 2 6 2" xfId="24475"/>
    <cellStyle name="SAPBEXHLevel1X 3 3 2 7" xfId="19579"/>
    <cellStyle name="SAPBEXHLevel1X 3 3 3" xfId="3458"/>
    <cellStyle name="SAPBEXHLevel1X 3 3 3 2" xfId="10213"/>
    <cellStyle name="SAPBEXHLevel1X 3 3 3 2 2" xfId="16695"/>
    <cellStyle name="SAPBEXHLevel1X 3 3 3 2 2 2" xfId="26717"/>
    <cellStyle name="SAPBEXHLevel1X 3 3 3 2 3" xfId="23171"/>
    <cellStyle name="SAPBEXHLevel1X 3 3 3 3" xfId="12143"/>
    <cellStyle name="SAPBEXHLevel1X 3 3 3 3 2" xfId="18467"/>
    <cellStyle name="SAPBEXHLevel1X 3 3 3 3 2 2" xfId="27728"/>
    <cellStyle name="SAPBEXHLevel1X 3 3 3 3 3" xfId="24142"/>
    <cellStyle name="SAPBEXHLevel1X 3 3 3 4" xfId="8034"/>
    <cellStyle name="SAPBEXHLevel1X 3 3 3 4 2" xfId="22033"/>
    <cellStyle name="SAPBEXHLevel1X 3 3 3 5" xfId="15191"/>
    <cellStyle name="SAPBEXHLevel1X 3 3 3 5 2" xfId="25648"/>
    <cellStyle name="SAPBEXHLevel1X 3 3 3 6" xfId="19848"/>
    <cellStyle name="SAPBEXHLevel1X 3 3 4" xfId="6638"/>
    <cellStyle name="SAPBEXHLevel1X 3 3 4 2" xfId="13815"/>
    <cellStyle name="SAPBEXHLevel1X 3 3 4 2 2" xfId="24926"/>
    <cellStyle name="SAPBEXHLevel1X 3 3 4 3" xfId="21172"/>
    <cellStyle name="SAPBEXHLevel1X 3 3 5" xfId="8821"/>
    <cellStyle name="SAPBEXHLevel1X 3 3 5 2" xfId="15770"/>
    <cellStyle name="SAPBEXHLevel1X 3 3 5 2 2" xfId="25985"/>
    <cellStyle name="SAPBEXHLevel1X 3 3 5 3" xfId="22473"/>
    <cellStyle name="SAPBEXHLevel1X 3 3 6" xfId="10934"/>
    <cellStyle name="SAPBEXHLevel1X 3 3 6 2" xfId="17265"/>
    <cellStyle name="SAPBEXHLevel1X 3 3 6 2 2" xfId="27010"/>
    <cellStyle name="SAPBEXHLevel1X 3 3 6 3" xfId="23458"/>
    <cellStyle name="SAPBEXHLevel1X 3 3 7" xfId="4464"/>
    <cellStyle name="SAPBEXHLevel1X 3 3 7 2" xfId="20497"/>
    <cellStyle name="SAPBEXHLevel1X 3 3 8" xfId="4580"/>
    <cellStyle name="SAPBEXHLevel1X 3 3 8 2" xfId="20577"/>
    <cellStyle name="SAPBEXHLevel1X 3 4" xfId="2649"/>
    <cellStyle name="SAPBEXHLevel1X 3 4 2" xfId="9430"/>
    <cellStyle name="SAPBEXHLevel1X 3 4 2 2" xfId="16081"/>
    <cellStyle name="SAPBEXHLevel1X 3 4 2 2 2" xfId="26220"/>
    <cellStyle name="SAPBEXHLevel1X 3 4 2 3" xfId="22696"/>
    <cellStyle name="SAPBEXHLevel1X 3 4 3" xfId="11390"/>
    <cellStyle name="SAPBEXHLevel1X 3 4 3 2" xfId="17718"/>
    <cellStyle name="SAPBEXHLevel1X 3 4 3 2 2" xfId="27239"/>
    <cellStyle name="SAPBEXHLevel1X 3 4 3 3" xfId="23675"/>
    <cellStyle name="SAPBEXHLevel1X 3 4 4" xfId="7249"/>
    <cellStyle name="SAPBEXHLevel1X 3 4 4 2" xfId="21408"/>
    <cellStyle name="SAPBEXHLevel1X 3 4 5" xfId="14422"/>
    <cellStyle name="SAPBEXHLevel1X 3 4 5 2" xfId="25158"/>
    <cellStyle name="SAPBEXHLevel1X 3 4 6" xfId="19380"/>
    <cellStyle name="SAPBEXHLevel1X 3 5" xfId="28112"/>
    <cellStyle name="SAPBEXHLevel1X 4" xfId="1544"/>
    <cellStyle name="SAPBEXHLevel1X 4 2" xfId="850"/>
    <cellStyle name="SAPBEXHLevel1X 4 2 2" xfId="3230"/>
    <cellStyle name="SAPBEXHLevel1X 4 2 2 2" xfId="9985"/>
    <cellStyle name="SAPBEXHLevel1X 4 2 2 2 2" xfId="16538"/>
    <cellStyle name="SAPBEXHLevel1X 4 2 2 2 2 2" xfId="26593"/>
    <cellStyle name="SAPBEXHLevel1X 4 2 2 2 3" xfId="23051"/>
    <cellStyle name="SAPBEXHLevel1X 4 2 2 3" xfId="11915"/>
    <cellStyle name="SAPBEXHLevel1X 4 2 2 3 2" xfId="18240"/>
    <cellStyle name="SAPBEXHLevel1X 4 2 2 3 2 2" xfId="27605"/>
    <cellStyle name="SAPBEXHLevel1X 4 2 2 3 3" xfId="24023"/>
    <cellStyle name="SAPBEXHLevel1X 4 2 2 4" xfId="7806"/>
    <cellStyle name="SAPBEXHLevel1X 4 2 2 4 2" xfId="21810"/>
    <cellStyle name="SAPBEXHLevel1X 4 2 2 5" xfId="14964"/>
    <cellStyle name="SAPBEXHLevel1X 4 2 2 5 2" xfId="25525"/>
    <cellStyle name="SAPBEXHLevel1X 4 2 2 6" xfId="19729"/>
    <cellStyle name="SAPBEXHLevel1X 4 2 3" xfId="3703"/>
    <cellStyle name="SAPBEXHLevel1X 4 2 3 2" xfId="10458"/>
    <cellStyle name="SAPBEXHLevel1X 4 2 3 2 2" xfId="16861"/>
    <cellStyle name="SAPBEXHLevel1X 4 2 3 2 2 2" xfId="26865"/>
    <cellStyle name="SAPBEXHLevel1X 4 2 3 2 3" xfId="23317"/>
    <cellStyle name="SAPBEXHLevel1X 4 2 3 3" xfId="12388"/>
    <cellStyle name="SAPBEXHLevel1X 4 2 3 3 2" xfId="18711"/>
    <cellStyle name="SAPBEXHLevel1X 4 2 3 3 2 2" xfId="27875"/>
    <cellStyle name="SAPBEXHLevel1X 4 2 3 3 3" xfId="24287"/>
    <cellStyle name="SAPBEXHLevel1X 4 2 3 4" xfId="8275"/>
    <cellStyle name="SAPBEXHLevel1X 4 2 3 4 2" xfId="22271"/>
    <cellStyle name="SAPBEXHLevel1X 4 2 3 5" xfId="15435"/>
    <cellStyle name="SAPBEXHLevel1X 4 2 3 5 2" xfId="25795"/>
    <cellStyle name="SAPBEXHLevel1X 4 2 3 6" xfId="19993"/>
    <cellStyle name="SAPBEXHLevel1X 4 2 4" xfId="5895"/>
    <cellStyle name="SAPBEXHLevel1X 4 2 4 2" xfId="13156"/>
    <cellStyle name="SAPBEXHLevel1X 4 2 4 2 2" xfId="24736"/>
    <cellStyle name="SAPBEXHLevel1X 4 2 4 3" xfId="20987"/>
    <cellStyle name="SAPBEXHLevel1X 4 2 5" xfId="5641"/>
    <cellStyle name="SAPBEXHLevel1X 4 2 5 2" xfId="12980"/>
    <cellStyle name="SAPBEXHLevel1X 4 2 5 2 2" xfId="24645"/>
    <cellStyle name="SAPBEXHLevel1X 4 2 5 3" xfId="20897"/>
    <cellStyle name="SAPBEXHLevel1X 4 2 6" xfId="5768"/>
    <cellStyle name="SAPBEXHLevel1X 4 2 6 2" xfId="13053"/>
    <cellStyle name="SAPBEXHLevel1X 4 2 6 2 2" xfId="24685"/>
    <cellStyle name="SAPBEXHLevel1X 4 2 6 3" xfId="20936"/>
    <cellStyle name="SAPBEXHLevel1X 4 2 7" xfId="7305"/>
    <cellStyle name="SAPBEXHLevel1X 4 2 7 2" xfId="21464"/>
    <cellStyle name="SAPBEXHLevel1X 4 2 8" xfId="19018"/>
    <cellStyle name="SAPBEXHLevel1X 4 3" xfId="2753"/>
    <cellStyle name="SAPBEXHLevel1X 4 3 2" xfId="9526"/>
    <cellStyle name="SAPBEXHLevel1X 4 3 2 2" xfId="16177"/>
    <cellStyle name="SAPBEXHLevel1X 4 3 2 2 2" xfId="26303"/>
    <cellStyle name="SAPBEXHLevel1X 4 3 2 3" xfId="22778"/>
    <cellStyle name="SAPBEXHLevel1X 4 3 3" xfId="11481"/>
    <cellStyle name="SAPBEXHLevel1X 4 3 3 2" xfId="17808"/>
    <cellStyle name="SAPBEXHLevel1X 4 3 3 2 2" xfId="27319"/>
    <cellStyle name="SAPBEXHLevel1X 4 3 3 3" xfId="23754"/>
    <cellStyle name="SAPBEXHLevel1X 4 3 4" xfId="7345"/>
    <cellStyle name="SAPBEXHLevel1X 4 3 4 2" xfId="21498"/>
    <cellStyle name="SAPBEXHLevel1X 4 3 5" xfId="14513"/>
    <cellStyle name="SAPBEXHLevel1X 4 3 5 2" xfId="25239"/>
    <cellStyle name="SAPBEXHLevel1X 4 3 6" xfId="19460"/>
    <cellStyle name="SAPBEXHLevel1X 4 4" xfId="2865"/>
    <cellStyle name="SAPBEXHLevel1X 4 4 2" xfId="9632"/>
    <cellStyle name="SAPBEXHLevel1X 4 4 2 2" xfId="16280"/>
    <cellStyle name="SAPBEXHLevel1X 4 4 2 2 2" xfId="26393"/>
    <cellStyle name="SAPBEXHLevel1X 4 4 2 3" xfId="22861"/>
    <cellStyle name="SAPBEXHLevel1X 4 4 3" xfId="11584"/>
    <cellStyle name="SAPBEXHLevel1X 4 4 3 2" xfId="17911"/>
    <cellStyle name="SAPBEXHLevel1X 4 4 3 2 2" xfId="27409"/>
    <cellStyle name="SAPBEXHLevel1X 4 4 3 3" xfId="23837"/>
    <cellStyle name="SAPBEXHLevel1X 4 4 4" xfId="7452"/>
    <cellStyle name="SAPBEXHLevel1X 4 4 4 2" xfId="21589"/>
    <cellStyle name="SAPBEXHLevel1X 4 4 5" xfId="14619"/>
    <cellStyle name="SAPBEXHLevel1X 4 4 5 2" xfId="25329"/>
    <cellStyle name="SAPBEXHLevel1X 4 4 6" xfId="19543"/>
    <cellStyle name="SAPBEXHLevel1X 4 5" xfId="8362"/>
    <cellStyle name="SAPBEXHLevel1X 4 5 2" xfId="22353"/>
    <cellStyle name="SAPBEXHLevel1X 4 6" xfId="19148"/>
    <cellStyle name="SAPBEXHLevel1X 4 7" xfId="28243"/>
    <cellStyle name="SAPBEXHLevel1X 5" xfId="2122"/>
    <cellStyle name="SAPBEXHLevel1X 5 2" xfId="5200"/>
    <cellStyle name="SAPBEXHLevel1X 5 2 2" xfId="12769"/>
    <cellStyle name="SAPBEXHLevel1X 5 2 2 2" xfId="24534"/>
    <cellStyle name="SAPBEXHLevel1X 5 2 3" xfId="20724"/>
    <cellStyle name="SAPBEXHLevel1X 5 3" xfId="6722"/>
    <cellStyle name="SAPBEXHLevel1X 5 3 2" xfId="13898"/>
    <cellStyle name="SAPBEXHLevel1X 5 3 2 2" xfId="24984"/>
    <cellStyle name="SAPBEXHLevel1X 5 3 3" xfId="21229"/>
    <cellStyle name="SAPBEXHLevel1X 5 4" xfId="8905"/>
    <cellStyle name="SAPBEXHLevel1X 5 4 2" xfId="15837"/>
    <cellStyle name="SAPBEXHLevel1X 5 4 2 2" xfId="26044"/>
    <cellStyle name="SAPBEXHLevel1X 5 4 3" xfId="22531"/>
    <cellStyle name="SAPBEXHLevel1X 5 5" xfId="11003"/>
    <cellStyle name="SAPBEXHLevel1X 5 5 2" xfId="17333"/>
    <cellStyle name="SAPBEXHLevel1X 5 5 2 2" xfId="27067"/>
    <cellStyle name="SAPBEXHLevel1X 5 5 3" xfId="23514"/>
    <cellStyle name="SAPBEXHLevel1X 5 6" xfId="4312"/>
    <cellStyle name="SAPBEXHLevel1X 5 6 2" xfId="20356"/>
    <cellStyle name="SAPBEXHLevel1X 5 7" xfId="4575"/>
    <cellStyle name="SAPBEXHLevel1X 5 7 2" xfId="20573"/>
    <cellStyle name="SAPBEXHLevel1X 6" xfId="2591"/>
    <cellStyle name="SAPBEXHLevel1X 6 2" xfId="9372"/>
    <cellStyle name="SAPBEXHLevel1X 6 2 2" xfId="16023"/>
    <cellStyle name="SAPBEXHLevel1X 6 2 2 2" xfId="26175"/>
    <cellStyle name="SAPBEXHLevel1X 6 2 3" xfId="22656"/>
    <cellStyle name="SAPBEXHLevel1X 6 3" xfId="11332"/>
    <cellStyle name="SAPBEXHLevel1X 6 3 2" xfId="17660"/>
    <cellStyle name="SAPBEXHLevel1X 6 3 2 2" xfId="27194"/>
    <cellStyle name="SAPBEXHLevel1X 6 3 3" xfId="23635"/>
    <cellStyle name="SAPBEXHLevel1X 6 4" xfId="7191"/>
    <cellStyle name="SAPBEXHLevel1X 6 4 2" xfId="21355"/>
    <cellStyle name="SAPBEXHLevel1X 6 5" xfId="14364"/>
    <cellStyle name="SAPBEXHLevel1X 6 5 2" xfId="25113"/>
    <cellStyle name="SAPBEXHLevel1X 6 6" xfId="19340"/>
    <cellStyle name="SAPBEXHLevel1X 7" xfId="18965"/>
    <cellStyle name="SAPBEXHLevel1X 8" xfId="28059"/>
    <cellStyle name="SAPBEXHLevel2" xfId="270"/>
    <cellStyle name="SAPBEXHLevel2 2" xfId="271"/>
    <cellStyle name="SAPBEXHLevel2 2 2" xfId="495"/>
    <cellStyle name="SAPBEXHLevel2 2 2 2" xfId="1687"/>
    <cellStyle name="SAPBEXHLevel2 2 2 2 2" xfId="1401"/>
    <cellStyle name="SAPBEXHLevel2 2 2 2 2 2" xfId="3322"/>
    <cellStyle name="SAPBEXHLevel2 2 2 2 2 2 2" xfId="10077"/>
    <cellStyle name="SAPBEXHLevel2 2 2 2 2 2 2 2" xfId="16616"/>
    <cellStyle name="SAPBEXHLevel2 2 2 2 2 2 2 2 2" xfId="26656"/>
    <cellStyle name="SAPBEXHLevel2 2 2 2 2 2 2 3" xfId="23114"/>
    <cellStyle name="SAPBEXHLevel2 2 2 2 2 2 3" xfId="12007"/>
    <cellStyle name="SAPBEXHLevel2 2 2 2 2 2 3 2" xfId="18332"/>
    <cellStyle name="SAPBEXHLevel2 2 2 2 2 2 3 2 2" xfId="27668"/>
    <cellStyle name="SAPBEXHLevel2 2 2 2 2 2 3 3" xfId="24086"/>
    <cellStyle name="SAPBEXHLevel2 2 2 2 2 2 4" xfId="7898"/>
    <cellStyle name="SAPBEXHLevel2 2 2 2 2 2 4 2" xfId="21902"/>
    <cellStyle name="SAPBEXHLevel2 2 2 2 2 2 5" xfId="15056"/>
    <cellStyle name="SAPBEXHLevel2 2 2 2 2 2 5 2" xfId="25588"/>
    <cellStyle name="SAPBEXHLevel2 2 2 2 2 2 6" xfId="19792"/>
    <cellStyle name="SAPBEXHLevel2 2 2 2 2 3" xfId="3795"/>
    <cellStyle name="SAPBEXHLevel2 2 2 2 2 3 2" xfId="10550"/>
    <cellStyle name="SAPBEXHLevel2 2 2 2 2 3 2 2" xfId="16939"/>
    <cellStyle name="SAPBEXHLevel2 2 2 2 2 3 2 2 2" xfId="26928"/>
    <cellStyle name="SAPBEXHLevel2 2 2 2 2 3 2 3" xfId="23380"/>
    <cellStyle name="SAPBEXHLevel2 2 2 2 2 3 3" xfId="12480"/>
    <cellStyle name="SAPBEXHLevel2 2 2 2 2 3 3 2" xfId="18803"/>
    <cellStyle name="SAPBEXHLevel2 2 2 2 2 3 3 2 2" xfId="27938"/>
    <cellStyle name="SAPBEXHLevel2 2 2 2 2 3 3 3" xfId="24350"/>
    <cellStyle name="SAPBEXHLevel2 2 2 2 2 3 4" xfId="8344"/>
    <cellStyle name="SAPBEXHLevel2 2 2 2 2 3 4 2" xfId="22338"/>
    <cellStyle name="SAPBEXHLevel2 2 2 2 2 3 5" xfId="15527"/>
    <cellStyle name="SAPBEXHLevel2 2 2 2 2 3 5 2" xfId="25858"/>
    <cellStyle name="SAPBEXHLevel2 2 2 2 2 3 6" xfId="20056"/>
    <cellStyle name="SAPBEXHLevel2 2 2 2 2 4" xfId="6184"/>
    <cellStyle name="SAPBEXHLevel2 2 2 2 2 4 2" xfId="13420"/>
    <cellStyle name="SAPBEXHLevel2 2 2 2 2 4 2 2" xfId="24840"/>
    <cellStyle name="SAPBEXHLevel2 2 2 2 2 4 3" xfId="21090"/>
    <cellStyle name="SAPBEXHLevel2 2 2 2 2 5" xfId="8453"/>
    <cellStyle name="SAPBEXHLevel2 2 2 2 2 5 2" xfId="15660"/>
    <cellStyle name="SAPBEXHLevel2 2 2 2 2 5 2 2" xfId="25914"/>
    <cellStyle name="SAPBEXHLevel2 2 2 2 2 5 3" xfId="22407"/>
    <cellStyle name="SAPBEXHLevel2 2 2 2 2 6" xfId="6042"/>
    <cellStyle name="SAPBEXHLevel2 2 2 2 2 6 2" xfId="13291"/>
    <cellStyle name="SAPBEXHLevel2 2 2 2 2 6 2 2" xfId="24800"/>
    <cellStyle name="SAPBEXHLevel2 2 2 2 2 6 3" xfId="21051"/>
    <cellStyle name="SAPBEXHLevel2 2 2 2 2 7" xfId="12624"/>
    <cellStyle name="SAPBEXHLevel2 2 2 2 2 7 2" xfId="24416"/>
    <cellStyle name="SAPBEXHLevel2 2 2 2 2 8" xfId="19099"/>
    <cellStyle name="SAPBEXHLevel2 2 2 2 3" xfId="3059"/>
    <cellStyle name="SAPBEXHLevel2 2 2 2 3 2" xfId="9825"/>
    <cellStyle name="SAPBEXHLevel2 2 2 2 3 2 2" xfId="16440"/>
    <cellStyle name="SAPBEXHLevel2 2 2 2 3 2 2 2" xfId="26519"/>
    <cellStyle name="SAPBEXHLevel2 2 2 2 3 2 3" xfId="22977"/>
    <cellStyle name="SAPBEXHLevel2 2 2 2 3 3" xfId="11762"/>
    <cellStyle name="SAPBEXHLevel2 2 2 2 3 3 2" xfId="18087"/>
    <cellStyle name="SAPBEXHLevel2 2 2 2 3 3 2 2" xfId="27533"/>
    <cellStyle name="SAPBEXHLevel2 2 2 2 3 3 3" xfId="23951"/>
    <cellStyle name="SAPBEXHLevel2 2 2 2 3 4" xfId="7646"/>
    <cellStyle name="SAPBEXHLevel2 2 2 2 3 4 2" xfId="21726"/>
    <cellStyle name="SAPBEXHLevel2 2 2 2 3 5" xfId="14810"/>
    <cellStyle name="SAPBEXHLevel2 2 2 2 3 5 2" xfId="25453"/>
    <cellStyle name="SAPBEXHLevel2 2 2 2 3 6" xfId="19657"/>
    <cellStyle name="SAPBEXHLevel2 2 2 2 4" xfId="3564"/>
    <cellStyle name="SAPBEXHLevel2 2 2 2 4 2" xfId="10319"/>
    <cellStyle name="SAPBEXHLevel2 2 2 2 4 2 2" xfId="16783"/>
    <cellStyle name="SAPBEXHLevel2 2 2 2 4 2 2 2" xfId="26793"/>
    <cellStyle name="SAPBEXHLevel2 2 2 2 4 2 3" xfId="23245"/>
    <cellStyle name="SAPBEXHLevel2 2 2 2 4 3" xfId="12249"/>
    <cellStyle name="SAPBEXHLevel2 2 2 2 4 3 2" xfId="18572"/>
    <cellStyle name="SAPBEXHLevel2 2 2 2 4 3 2 2" xfId="27803"/>
    <cellStyle name="SAPBEXHLevel2 2 2 2 4 3 3" xfId="24215"/>
    <cellStyle name="SAPBEXHLevel2 2 2 2 4 4" xfId="8140"/>
    <cellStyle name="SAPBEXHLevel2 2 2 2 4 4 2" xfId="22137"/>
    <cellStyle name="SAPBEXHLevel2 2 2 2 4 5" xfId="15296"/>
    <cellStyle name="SAPBEXHLevel2 2 2 2 4 5 2" xfId="25723"/>
    <cellStyle name="SAPBEXHLevel2 2 2 2 4 6" xfId="19921"/>
    <cellStyle name="SAPBEXHLevel2 2 2 2 5" xfId="4139"/>
    <cellStyle name="SAPBEXHLevel2 2 2 2 5 2" xfId="20218"/>
    <cellStyle name="SAPBEXHLevel2 2 2 2 6" xfId="19212"/>
    <cellStyle name="SAPBEXHLevel2 2 2 2 7" xfId="28321"/>
    <cellStyle name="SAPBEXHLevel2 2 2 3" xfId="2100"/>
    <cellStyle name="SAPBEXHLevel2 2 2 3 2" xfId="2845"/>
    <cellStyle name="SAPBEXHLevel2 2 2 3 2 2" xfId="7432"/>
    <cellStyle name="SAPBEXHLevel2 2 2 3 2 2 2" xfId="14599"/>
    <cellStyle name="SAPBEXHLevel2 2 2 3 2 2 2 2" xfId="25310"/>
    <cellStyle name="SAPBEXHLevel2 2 2 3 2 2 3" xfId="21569"/>
    <cellStyle name="SAPBEXHLevel2 2 2 3 2 3" xfId="9612"/>
    <cellStyle name="SAPBEXHLevel2 2 2 3 2 3 2" xfId="16260"/>
    <cellStyle name="SAPBEXHLevel2 2 2 3 2 3 2 2" xfId="26374"/>
    <cellStyle name="SAPBEXHLevel2 2 2 3 2 3 3" xfId="22842"/>
    <cellStyle name="SAPBEXHLevel2 2 2 3 2 4" xfId="11564"/>
    <cellStyle name="SAPBEXHLevel2 2 2 3 2 4 2" xfId="17891"/>
    <cellStyle name="SAPBEXHLevel2 2 2 3 2 4 2 2" xfId="27390"/>
    <cellStyle name="SAPBEXHLevel2 2 2 3 2 4 3" xfId="23818"/>
    <cellStyle name="SAPBEXHLevel2 2 2 3 2 5" xfId="5180"/>
    <cellStyle name="SAPBEXHLevel2 2 2 3 2 5 2" xfId="20707"/>
    <cellStyle name="SAPBEXHLevel2 2 2 3 2 6" xfId="12752"/>
    <cellStyle name="SAPBEXHLevel2 2 2 3 2 6 2" xfId="24519"/>
    <cellStyle name="SAPBEXHLevel2 2 2 3 2 7" xfId="19524"/>
    <cellStyle name="SAPBEXHLevel2 2 2 3 3" xfId="2686"/>
    <cellStyle name="SAPBEXHLevel2 2 2 3 3 2" xfId="9467"/>
    <cellStyle name="SAPBEXHLevel2 2 2 3 3 2 2" xfId="16118"/>
    <cellStyle name="SAPBEXHLevel2 2 2 3 3 2 2 2" xfId="26256"/>
    <cellStyle name="SAPBEXHLevel2 2 2 3 3 2 3" xfId="22732"/>
    <cellStyle name="SAPBEXHLevel2 2 2 3 3 3" xfId="11427"/>
    <cellStyle name="SAPBEXHLevel2 2 2 3 3 3 2" xfId="17755"/>
    <cellStyle name="SAPBEXHLevel2 2 2 3 3 3 2 2" xfId="27275"/>
    <cellStyle name="SAPBEXHLevel2 2 2 3 3 3 3" xfId="23711"/>
    <cellStyle name="SAPBEXHLevel2 2 2 3 3 4" xfId="7286"/>
    <cellStyle name="SAPBEXHLevel2 2 2 3 3 4 2" xfId="21445"/>
    <cellStyle name="SAPBEXHLevel2 2 2 3 3 5" xfId="14459"/>
    <cellStyle name="SAPBEXHLevel2 2 2 3 3 5 2" xfId="25194"/>
    <cellStyle name="SAPBEXHLevel2 2 2 3 3 6" xfId="19416"/>
    <cellStyle name="SAPBEXHLevel2 2 2 3 4" xfId="6700"/>
    <cellStyle name="SAPBEXHLevel2 2 2 3 4 2" xfId="13876"/>
    <cellStyle name="SAPBEXHLevel2 2 2 3 4 2 2" xfId="24969"/>
    <cellStyle name="SAPBEXHLevel2 2 2 3 4 3" xfId="21214"/>
    <cellStyle name="SAPBEXHLevel2 2 2 3 5" xfId="8883"/>
    <cellStyle name="SAPBEXHLevel2 2 2 3 5 2" xfId="15820"/>
    <cellStyle name="SAPBEXHLevel2 2 2 3 5 2 2" xfId="26029"/>
    <cellStyle name="SAPBEXHLevel2 2 2 3 5 3" xfId="22516"/>
    <cellStyle name="SAPBEXHLevel2 2 2 3 6" xfId="10984"/>
    <cellStyle name="SAPBEXHLevel2 2 2 3 6 2" xfId="17314"/>
    <cellStyle name="SAPBEXHLevel2 2 2 3 6 2 2" xfId="27052"/>
    <cellStyle name="SAPBEXHLevel2 2 2 3 6 3" xfId="23499"/>
    <cellStyle name="SAPBEXHLevel2 2 2 3 7" xfId="4387"/>
    <cellStyle name="SAPBEXHLevel2 2 2 3 7 2" xfId="20431"/>
    <cellStyle name="SAPBEXHLevel2 2 2 3 8" xfId="5252"/>
    <cellStyle name="SAPBEXHLevel2 2 2 3 8 2" xfId="20763"/>
    <cellStyle name="SAPBEXHLevel2 2 2 4" xfId="2652"/>
    <cellStyle name="SAPBEXHLevel2 2 2 4 2" xfId="9433"/>
    <cellStyle name="SAPBEXHLevel2 2 2 4 2 2" xfId="16084"/>
    <cellStyle name="SAPBEXHLevel2 2 2 4 2 2 2" xfId="26223"/>
    <cellStyle name="SAPBEXHLevel2 2 2 4 2 3" xfId="22699"/>
    <cellStyle name="SAPBEXHLevel2 2 2 4 3" xfId="11393"/>
    <cellStyle name="SAPBEXHLevel2 2 2 4 3 2" xfId="17721"/>
    <cellStyle name="SAPBEXHLevel2 2 2 4 3 2 2" xfId="27242"/>
    <cellStyle name="SAPBEXHLevel2 2 2 4 3 3" xfId="23678"/>
    <cellStyle name="SAPBEXHLevel2 2 2 4 4" xfId="7252"/>
    <cellStyle name="SAPBEXHLevel2 2 2 4 4 2" xfId="21411"/>
    <cellStyle name="SAPBEXHLevel2 2 2 4 5" xfId="14425"/>
    <cellStyle name="SAPBEXHLevel2 2 2 4 5 2" xfId="25161"/>
    <cellStyle name="SAPBEXHLevel2 2 2 4 6" xfId="19383"/>
    <cellStyle name="SAPBEXHLevel2 2 2 5" xfId="28115"/>
    <cellStyle name="SAPBEXHLevel2 2 3" xfId="1019"/>
    <cellStyle name="SAPBEXHLevel2 2 3 2" xfId="1660"/>
    <cellStyle name="SAPBEXHLevel2 2 3 2 2" xfId="1368"/>
    <cellStyle name="SAPBEXHLevel2 2 3 2 2 2" xfId="3296"/>
    <cellStyle name="SAPBEXHLevel2 2 3 2 2 2 2" xfId="10051"/>
    <cellStyle name="SAPBEXHLevel2 2 3 2 2 2 2 2" xfId="16592"/>
    <cellStyle name="SAPBEXHLevel2 2 3 2 2 2 2 2 2" xfId="26632"/>
    <cellStyle name="SAPBEXHLevel2 2 3 2 2 2 2 3" xfId="23090"/>
    <cellStyle name="SAPBEXHLevel2 2 3 2 2 2 3" xfId="11981"/>
    <cellStyle name="SAPBEXHLevel2 2 3 2 2 2 3 2" xfId="18306"/>
    <cellStyle name="SAPBEXHLevel2 2 3 2 2 2 3 2 2" xfId="27644"/>
    <cellStyle name="SAPBEXHLevel2 2 3 2 2 2 3 3" xfId="24062"/>
    <cellStyle name="SAPBEXHLevel2 2 3 2 2 2 4" xfId="7872"/>
    <cellStyle name="SAPBEXHLevel2 2 3 2 2 2 4 2" xfId="21876"/>
    <cellStyle name="SAPBEXHLevel2 2 3 2 2 2 5" xfId="15030"/>
    <cellStyle name="SAPBEXHLevel2 2 3 2 2 2 5 2" xfId="25564"/>
    <cellStyle name="SAPBEXHLevel2 2 3 2 2 2 6" xfId="19768"/>
    <cellStyle name="SAPBEXHLevel2 2 3 2 2 3" xfId="3769"/>
    <cellStyle name="SAPBEXHLevel2 2 3 2 2 3 2" xfId="10524"/>
    <cellStyle name="SAPBEXHLevel2 2 3 2 2 3 2 2" xfId="16915"/>
    <cellStyle name="SAPBEXHLevel2 2 3 2 2 3 2 2 2" xfId="26904"/>
    <cellStyle name="SAPBEXHLevel2 2 3 2 2 3 2 3" xfId="23356"/>
    <cellStyle name="SAPBEXHLevel2 2 3 2 2 3 3" xfId="12454"/>
    <cellStyle name="SAPBEXHLevel2 2 3 2 2 3 3 2" xfId="18777"/>
    <cellStyle name="SAPBEXHLevel2 2 3 2 2 3 3 2 2" xfId="27914"/>
    <cellStyle name="SAPBEXHLevel2 2 3 2 2 3 3 3" xfId="24326"/>
    <cellStyle name="SAPBEXHLevel2 2 3 2 2 3 4" xfId="8318"/>
    <cellStyle name="SAPBEXHLevel2 2 3 2 2 3 4 2" xfId="22312"/>
    <cellStyle name="SAPBEXHLevel2 2 3 2 2 3 5" xfId="15501"/>
    <cellStyle name="SAPBEXHLevel2 2 3 2 2 3 5 2" xfId="25834"/>
    <cellStyle name="SAPBEXHLevel2 2 3 2 2 3 6" xfId="20032"/>
    <cellStyle name="SAPBEXHLevel2 2 3 2 2 4" xfId="6153"/>
    <cellStyle name="SAPBEXHLevel2 2 3 2 2 4 2" xfId="13391"/>
    <cellStyle name="SAPBEXHLevel2 2 3 2 2 4 2 2" xfId="24829"/>
    <cellStyle name="SAPBEXHLevel2 2 3 2 2 4 3" xfId="21079"/>
    <cellStyle name="SAPBEXHLevel2 2 3 2 2 5" xfId="8425"/>
    <cellStyle name="SAPBEXHLevel2 2 3 2 2 5 2" xfId="15647"/>
    <cellStyle name="SAPBEXHLevel2 2 3 2 2 5 2 2" xfId="25903"/>
    <cellStyle name="SAPBEXHLevel2 2 3 2 2 5 3" xfId="22396"/>
    <cellStyle name="SAPBEXHLevel2 2 3 2 2 6" xfId="5596"/>
    <cellStyle name="SAPBEXHLevel2 2 3 2 2 6 2" xfId="12941"/>
    <cellStyle name="SAPBEXHLevel2 2 3 2 2 6 2 2" xfId="24634"/>
    <cellStyle name="SAPBEXHLevel2 2 3 2 2 6 3" xfId="20885"/>
    <cellStyle name="SAPBEXHLevel2 2 3 2 2 7" xfId="12611"/>
    <cellStyle name="SAPBEXHLevel2 2 3 2 2 7 2" xfId="24405"/>
    <cellStyle name="SAPBEXHLevel2 2 3 2 2 8" xfId="19088"/>
    <cellStyle name="SAPBEXHLevel2 2 3 2 3" xfId="3033"/>
    <cellStyle name="SAPBEXHLevel2 2 3 2 3 2" xfId="9799"/>
    <cellStyle name="SAPBEXHLevel2 2 3 2 3 2 2" xfId="16416"/>
    <cellStyle name="SAPBEXHLevel2 2 3 2 3 2 2 2" xfId="26495"/>
    <cellStyle name="SAPBEXHLevel2 2 3 2 3 2 3" xfId="22953"/>
    <cellStyle name="SAPBEXHLevel2 2 3 2 3 3" xfId="11736"/>
    <cellStyle name="SAPBEXHLevel2 2 3 2 3 3 2" xfId="18061"/>
    <cellStyle name="SAPBEXHLevel2 2 3 2 3 3 2 2" xfId="27509"/>
    <cellStyle name="SAPBEXHLevel2 2 3 2 3 3 3" xfId="23927"/>
    <cellStyle name="SAPBEXHLevel2 2 3 2 3 4" xfId="7620"/>
    <cellStyle name="SAPBEXHLevel2 2 3 2 3 4 2" xfId="21702"/>
    <cellStyle name="SAPBEXHLevel2 2 3 2 3 5" xfId="14784"/>
    <cellStyle name="SAPBEXHLevel2 2 3 2 3 5 2" xfId="25429"/>
    <cellStyle name="SAPBEXHLevel2 2 3 2 3 6" xfId="19633"/>
    <cellStyle name="SAPBEXHLevel2 2 3 2 4" xfId="3538"/>
    <cellStyle name="SAPBEXHLevel2 2 3 2 4 2" xfId="10293"/>
    <cellStyle name="SAPBEXHLevel2 2 3 2 4 2 2" xfId="16759"/>
    <cellStyle name="SAPBEXHLevel2 2 3 2 4 2 2 2" xfId="26769"/>
    <cellStyle name="SAPBEXHLevel2 2 3 2 4 2 3" xfId="23221"/>
    <cellStyle name="SAPBEXHLevel2 2 3 2 4 3" xfId="12223"/>
    <cellStyle name="SAPBEXHLevel2 2 3 2 4 3 2" xfId="18546"/>
    <cellStyle name="SAPBEXHLevel2 2 3 2 4 3 2 2" xfId="27779"/>
    <cellStyle name="SAPBEXHLevel2 2 3 2 4 3 3" xfId="24191"/>
    <cellStyle name="SAPBEXHLevel2 2 3 2 4 4" xfId="8114"/>
    <cellStyle name="SAPBEXHLevel2 2 3 2 4 4 2" xfId="22111"/>
    <cellStyle name="SAPBEXHLevel2 2 3 2 4 5" xfId="15270"/>
    <cellStyle name="SAPBEXHLevel2 2 3 2 4 5 2" xfId="25699"/>
    <cellStyle name="SAPBEXHLevel2 2 3 2 4 6" xfId="19897"/>
    <cellStyle name="SAPBEXHLevel2 2 3 2 5" xfId="3968"/>
    <cellStyle name="SAPBEXHLevel2 2 3 2 5 2" xfId="20129"/>
    <cellStyle name="SAPBEXHLevel2 2 3 2 6" xfId="19188"/>
    <cellStyle name="SAPBEXHLevel2 2 3 2 7" xfId="28297"/>
    <cellStyle name="SAPBEXHLevel2 2 3 3" xfId="2279"/>
    <cellStyle name="SAPBEXHLevel2 2 3 3 2" xfId="5318"/>
    <cellStyle name="SAPBEXHLevel2 2 3 3 2 2" xfId="12843"/>
    <cellStyle name="SAPBEXHLevel2 2 3 3 2 2 2" xfId="24583"/>
    <cellStyle name="SAPBEXHLevel2 2 3 3 2 3" xfId="20800"/>
    <cellStyle name="SAPBEXHLevel2 2 3 3 3" xfId="6879"/>
    <cellStyle name="SAPBEXHLevel2 2 3 3 3 2" xfId="14053"/>
    <cellStyle name="SAPBEXHLevel2 2 3 3 3 2 2" xfId="25032"/>
    <cellStyle name="SAPBEXHLevel2 2 3 3 3 3" xfId="21274"/>
    <cellStyle name="SAPBEXHLevel2 2 3 3 4" xfId="9062"/>
    <cellStyle name="SAPBEXHLevel2 2 3 3 4 2" xfId="15912"/>
    <cellStyle name="SAPBEXHLevel2 2 3 3 4 2 2" xfId="26094"/>
    <cellStyle name="SAPBEXHLevel2 2 3 3 4 3" xfId="22578"/>
    <cellStyle name="SAPBEXHLevel2 2 3 3 5" xfId="11090"/>
    <cellStyle name="SAPBEXHLevel2 2 3 3 5 2" xfId="17419"/>
    <cellStyle name="SAPBEXHLevel2 2 3 3 5 2 2" xfId="27114"/>
    <cellStyle name="SAPBEXHLevel2 2 3 3 5 3" xfId="23558"/>
    <cellStyle name="SAPBEXHLevel2 2 3 3 6" xfId="4361"/>
    <cellStyle name="SAPBEXHLevel2 2 3 3 6 2" xfId="20405"/>
    <cellStyle name="SAPBEXHLevel2 2 3 3 7" xfId="5253"/>
    <cellStyle name="SAPBEXHLevel2 2 3 3 7 2" xfId="20764"/>
    <cellStyle name="SAPBEXHLevel2 2 3 4" xfId="2756"/>
    <cellStyle name="SAPBEXHLevel2 2 3 4 2" xfId="9529"/>
    <cellStyle name="SAPBEXHLevel2 2 3 4 2 2" xfId="16180"/>
    <cellStyle name="SAPBEXHLevel2 2 3 4 2 2 2" xfId="26306"/>
    <cellStyle name="SAPBEXHLevel2 2 3 4 2 3" xfId="22781"/>
    <cellStyle name="SAPBEXHLevel2 2 3 4 3" xfId="11484"/>
    <cellStyle name="SAPBEXHLevel2 2 3 4 3 2" xfId="17811"/>
    <cellStyle name="SAPBEXHLevel2 2 3 4 3 2 2" xfId="27322"/>
    <cellStyle name="SAPBEXHLevel2 2 3 4 3 3" xfId="23757"/>
    <cellStyle name="SAPBEXHLevel2 2 3 4 4" xfId="7348"/>
    <cellStyle name="SAPBEXHLevel2 2 3 4 4 2" xfId="21501"/>
    <cellStyle name="SAPBEXHLevel2 2 3 4 5" xfId="14516"/>
    <cellStyle name="SAPBEXHLevel2 2 3 4 5 2" xfId="25242"/>
    <cellStyle name="SAPBEXHLevel2 2 3 4 6" xfId="19463"/>
    <cellStyle name="SAPBEXHLevel2 2 3 5" xfId="2890"/>
    <cellStyle name="SAPBEXHLevel2 2 3 5 2" xfId="9657"/>
    <cellStyle name="SAPBEXHLevel2 2 3 5 2 2" xfId="16303"/>
    <cellStyle name="SAPBEXHLevel2 2 3 5 2 2 2" xfId="26411"/>
    <cellStyle name="SAPBEXHLevel2 2 3 5 2 3" xfId="22877"/>
    <cellStyle name="SAPBEXHLevel2 2 3 5 3" xfId="11607"/>
    <cellStyle name="SAPBEXHLevel2 2 3 5 3 2" xfId="17934"/>
    <cellStyle name="SAPBEXHLevel2 2 3 5 3 2 2" xfId="27427"/>
    <cellStyle name="SAPBEXHLevel2 2 3 5 3 3" xfId="23853"/>
    <cellStyle name="SAPBEXHLevel2 2 3 5 4" xfId="7477"/>
    <cellStyle name="SAPBEXHLevel2 2 3 5 4 2" xfId="21609"/>
    <cellStyle name="SAPBEXHLevel2 2 3 5 5" xfId="14644"/>
    <cellStyle name="SAPBEXHLevel2 2 3 5 5 2" xfId="25347"/>
    <cellStyle name="SAPBEXHLevel2 2 3 5 6" xfId="19559"/>
    <cellStyle name="SAPBEXHLevel2 2 3 6" xfId="28162"/>
    <cellStyle name="SAPBEXHLevel2 2 4" xfId="1070"/>
    <cellStyle name="SAPBEXHLevel2 2 4 2" xfId="1692"/>
    <cellStyle name="SAPBEXHLevel2 2 4 2 2" xfId="856"/>
    <cellStyle name="SAPBEXHLevel2 2 4 2 2 2" xfId="3327"/>
    <cellStyle name="SAPBEXHLevel2 2 4 2 2 2 2" xfId="10082"/>
    <cellStyle name="SAPBEXHLevel2 2 4 2 2 2 2 2" xfId="16621"/>
    <cellStyle name="SAPBEXHLevel2 2 4 2 2 2 2 2 2" xfId="26661"/>
    <cellStyle name="SAPBEXHLevel2 2 4 2 2 2 2 3" xfId="23119"/>
    <cellStyle name="SAPBEXHLevel2 2 4 2 2 2 3" xfId="12012"/>
    <cellStyle name="SAPBEXHLevel2 2 4 2 2 2 3 2" xfId="18337"/>
    <cellStyle name="SAPBEXHLevel2 2 4 2 2 2 3 2 2" xfId="27673"/>
    <cellStyle name="SAPBEXHLevel2 2 4 2 2 2 3 3" xfId="24091"/>
    <cellStyle name="SAPBEXHLevel2 2 4 2 2 2 4" xfId="7903"/>
    <cellStyle name="SAPBEXHLevel2 2 4 2 2 2 4 2" xfId="21907"/>
    <cellStyle name="SAPBEXHLevel2 2 4 2 2 2 5" xfId="15061"/>
    <cellStyle name="SAPBEXHLevel2 2 4 2 2 2 5 2" xfId="25593"/>
    <cellStyle name="SAPBEXHLevel2 2 4 2 2 2 6" xfId="19797"/>
    <cellStyle name="SAPBEXHLevel2 2 4 2 2 3" xfId="3800"/>
    <cellStyle name="SAPBEXHLevel2 2 4 2 2 3 2" xfId="10555"/>
    <cellStyle name="SAPBEXHLevel2 2 4 2 2 3 2 2" xfId="16944"/>
    <cellStyle name="SAPBEXHLevel2 2 4 2 2 3 2 2 2" xfId="26933"/>
    <cellStyle name="SAPBEXHLevel2 2 4 2 2 3 2 3" xfId="23385"/>
    <cellStyle name="SAPBEXHLevel2 2 4 2 2 3 3" xfId="12485"/>
    <cellStyle name="SAPBEXHLevel2 2 4 2 2 3 3 2" xfId="18808"/>
    <cellStyle name="SAPBEXHLevel2 2 4 2 2 3 3 2 2" xfId="27943"/>
    <cellStyle name="SAPBEXHLevel2 2 4 2 2 3 3 3" xfId="24355"/>
    <cellStyle name="SAPBEXHLevel2 2 4 2 2 3 4" xfId="8349"/>
    <cellStyle name="SAPBEXHLevel2 2 4 2 2 3 4 2" xfId="22343"/>
    <cellStyle name="SAPBEXHLevel2 2 4 2 2 3 5" xfId="15532"/>
    <cellStyle name="SAPBEXHLevel2 2 4 2 2 3 5 2" xfId="25863"/>
    <cellStyle name="SAPBEXHLevel2 2 4 2 2 3 6" xfId="20061"/>
    <cellStyle name="SAPBEXHLevel2 2 4 2 2 4" xfId="5901"/>
    <cellStyle name="SAPBEXHLevel2 2 4 2 2 4 2" xfId="13162"/>
    <cellStyle name="SAPBEXHLevel2 2 4 2 2 4 2 2" xfId="24740"/>
    <cellStyle name="SAPBEXHLevel2 2 4 2 2 4 3" xfId="20991"/>
    <cellStyle name="SAPBEXHLevel2 2 4 2 2 5" xfId="6223"/>
    <cellStyle name="SAPBEXHLevel2 2 4 2 2 5 2" xfId="13457"/>
    <cellStyle name="SAPBEXHLevel2 2 4 2 2 5 2 2" xfId="24860"/>
    <cellStyle name="SAPBEXHLevel2 2 4 2 2 5 3" xfId="21110"/>
    <cellStyle name="SAPBEXHLevel2 2 4 2 2 6" xfId="5825"/>
    <cellStyle name="SAPBEXHLevel2 2 4 2 2 6 2" xfId="13093"/>
    <cellStyle name="SAPBEXHLevel2 2 4 2 2 6 2 2" xfId="24700"/>
    <cellStyle name="SAPBEXHLevel2 2 4 2 2 6 3" xfId="20951"/>
    <cellStyle name="SAPBEXHLevel2 2 4 2 2 7" xfId="4221"/>
    <cellStyle name="SAPBEXHLevel2 2 4 2 2 7 2" xfId="20282"/>
    <cellStyle name="SAPBEXHLevel2 2 4 2 2 8" xfId="19022"/>
    <cellStyle name="SAPBEXHLevel2 2 4 2 3" xfId="3064"/>
    <cellStyle name="SAPBEXHLevel2 2 4 2 3 2" xfId="9830"/>
    <cellStyle name="SAPBEXHLevel2 2 4 2 3 2 2" xfId="16445"/>
    <cellStyle name="SAPBEXHLevel2 2 4 2 3 2 2 2" xfId="26524"/>
    <cellStyle name="SAPBEXHLevel2 2 4 2 3 2 3" xfId="22982"/>
    <cellStyle name="SAPBEXHLevel2 2 4 2 3 3" xfId="11767"/>
    <cellStyle name="SAPBEXHLevel2 2 4 2 3 3 2" xfId="18092"/>
    <cellStyle name="SAPBEXHLevel2 2 4 2 3 3 2 2" xfId="27538"/>
    <cellStyle name="SAPBEXHLevel2 2 4 2 3 3 3" xfId="23956"/>
    <cellStyle name="SAPBEXHLevel2 2 4 2 3 4" xfId="7651"/>
    <cellStyle name="SAPBEXHLevel2 2 4 2 3 4 2" xfId="21731"/>
    <cellStyle name="SAPBEXHLevel2 2 4 2 3 5" xfId="14815"/>
    <cellStyle name="SAPBEXHLevel2 2 4 2 3 5 2" xfId="25458"/>
    <cellStyle name="SAPBEXHLevel2 2 4 2 3 6" xfId="19662"/>
    <cellStyle name="SAPBEXHLevel2 2 4 2 4" xfId="3569"/>
    <cellStyle name="SAPBEXHLevel2 2 4 2 4 2" xfId="10324"/>
    <cellStyle name="SAPBEXHLevel2 2 4 2 4 2 2" xfId="16788"/>
    <cellStyle name="SAPBEXHLevel2 2 4 2 4 2 2 2" xfId="26798"/>
    <cellStyle name="SAPBEXHLevel2 2 4 2 4 2 3" xfId="23250"/>
    <cellStyle name="SAPBEXHLevel2 2 4 2 4 3" xfId="12254"/>
    <cellStyle name="SAPBEXHLevel2 2 4 2 4 3 2" xfId="18577"/>
    <cellStyle name="SAPBEXHLevel2 2 4 2 4 3 2 2" xfId="27808"/>
    <cellStyle name="SAPBEXHLevel2 2 4 2 4 3 3" xfId="24220"/>
    <cellStyle name="SAPBEXHLevel2 2 4 2 4 4" xfId="8145"/>
    <cellStyle name="SAPBEXHLevel2 2 4 2 4 4 2" xfId="22142"/>
    <cellStyle name="SAPBEXHLevel2 2 4 2 4 5" xfId="15301"/>
    <cellStyle name="SAPBEXHLevel2 2 4 2 4 5 2" xfId="25728"/>
    <cellStyle name="SAPBEXHLevel2 2 4 2 4 6" xfId="19926"/>
    <cellStyle name="SAPBEXHLevel2 2 4 2 5" xfId="4237"/>
    <cellStyle name="SAPBEXHLevel2 2 4 2 5 2" xfId="20291"/>
    <cellStyle name="SAPBEXHLevel2 2 4 2 6" xfId="19217"/>
    <cellStyle name="SAPBEXHLevel2 2 4 2 7" xfId="28326"/>
    <cellStyle name="SAPBEXHLevel2 2 4 3" xfId="2223"/>
    <cellStyle name="SAPBEXHLevel2 2 4 3 2" xfId="5279"/>
    <cellStyle name="SAPBEXHLevel2 2 4 3 2 2" xfId="12824"/>
    <cellStyle name="SAPBEXHLevel2 2 4 3 2 2 2" xfId="24568"/>
    <cellStyle name="SAPBEXHLevel2 2 4 3 2 3" xfId="20776"/>
    <cellStyle name="SAPBEXHLevel2 2 4 3 3" xfId="6823"/>
    <cellStyle name="SAPBEXHLevel2 2 4 3 3 2" xfId="13997"/>
    <cellStyle name="SAPBEXHLevel2 2 4 3 3 2 2" xfId="25017"/>
    <cellStyle name="SAPBEXHLevel2 2 4 3 3 3" xfId="21259"/>
    <cellStyle name="SAPBEXHLevel2 2 4 3 4" xfId="9006"/>
    <cellStyle name="SAPBEXHLevel2 2 4 3 4 2" xfId="15893"/>
    <cellStyle name="SAPBEXHLevel2 2 4 3 4 2 2" xfId="26079"/>
    <cellStyle name="SAPBEXHLevel2 2 4 3 4 3" xfId="22563"/>
    <cellStyle name="SAPBEXHLevel2 2 4 3 5" xfId="11067"/>
    <cellStyle name="SAPBEXHLevel2 2 4 3 5 2" xfId="17396"/>
    <cellStyle name="SAPBEXHLevel2 2 4 3 5 2 2" xfId="27099"/>
    <cellStyle name="SAPBEXHLevel2 2 4 3 5 3" xfId="23543"/>
    <cellStyle name="SAPBEXHLevel2 2 4 3 6" xfId="4392"/>
    <cellStyle name="SAPBEXHLevel2 2 4 3 6 2" xfId="20436"/>
    <cellStyle name="SAPBEXHLevel2 2 4 3 7" xfId="5291"/>
    <cellStyle name="SAPBEXHLevel2 2 4 3 7 2" xfId="20785"/>
    <cellStyle name="SAPBEXHLevel2 2 4 4" xfId="2850"/>
    <cellStyle name="SAPBEXHLevel2 2 4 4 2" xfId="9617"/>
    <cellStyle name="SAPBEXHLevel2 2 4 4 2 2" xfId="16265"/>
    <cellStyle name="SAPBEXHLevel2 2 4 4 2 2 2" xfId="26379"/>
    <cellStyle name="SAPBEXHLevel2 2 4 4 2 3" xfId="22847"/>
    <cellStyle name="SAPBEXHLevel2 2 4 4 3" xfId="11569"/>
    <cellStyle name="SAPBEXHLevel2 2 4 4 3 2" xfId="17896"/>
    <cellStyle name="SAPBEXHLevel2 2 4 4 3 2 2" xfId="27395"/>
    <cellStyle name="SAPBEXHLevel2 2 4 4 3 3" xfId="23823"/>
    <cellStyle name="SAPBEXHLevel2 2 4 4 4" xfId="7437"/>
    <cellStyle name="SAPBEXHLevel2 2 4 4 4 2" xfId="21574"/>
    <cellStyle name="SAPBEXHLevel2 2 4 4 5" xfId="14604"/>
    <cellStyle name="SAPBEXHLevel2 2 4 4 5 2" xfId="25315"/>
    <cellStyle name="SAPBEXHLevel2 2 4 4 6" xfId="19529"/>
    <cellStyle name="SAPBEXHLevel2 2 4 5" xfId="2687"/>
    <cellStyle name="SAPBEXHLevel2 2 4 5 2" xfId="9468"/>
    <cellStyle name="SAPBEXHLevel2 2 4 5 2 2" xfId="16119"/>
    <cellStyle name="SAPBEXHLevel2 2 4 5 2 2 2" xfId="26257"/>
    <cellStyle name="SAPBEXHLevel2 2 4 5 2 3" xfId="22733"/>
    <cellStyle name="SAPBEXHLevel2 2 4 5 3" xfId="11428"/>
    <cellStyle name="SAPBEXHLevel2 2 4 5 3 2" xfId="17756"/>
    <cellStyle name="SAPBEXHLevel2 2 4 5 3 2 2" xfId="27276"/>
    <cellStyle name="SAPBEXHLevel2 2 4 5 3 3" xfId="23712"/>
    <cellStyle name="SAPBEXHLevel2 2 4 5 4" xfId="7287"/>
    <cellStyle name="SAPBEXHLevel2 2 4 5 4 2" xfId="21446"/>
    <cellStyle name="SAPBEXHLevel2 2 4 5 5" xfId="14460"/>
    <cellStyle name="SAPBEXHLevel2 2 4 5 5 2" xfId="25195"/>
    <cellStyle name="SAPBEXHLevel2 2 4 5 6" xfId="19417"/>
    <cellStyle name="SAPBEXHLevel2 2 4 6" xfId="28181"/>
    <cellStyle name="SAPBEXHLevel2 2 5" xfId="1547"/>
    <cellStyle name="SAPBEXHLevel2 2 5 2" xfId="927"/>
    <cellStyle name="SAPBEXHLevel2 2 5 2 2" xfId="3233"/>
    <cellStyle name="SAPBEXHLevel2 2 5 2 2 2" xfId="9988"/>
    <cellStyle name="SAPBEXHLevel2 2 5 2 2 2 2" xfId="16541"/>
    <cellStyle name="SAPBEXHLevel2 2 5 2 2 2 2 2" xfId="26596"/>
    <cellStyle name="SAPBEXHLevel2 2 5 2 2 2 3" xfId="23054"/>
    <cellStyle name="SAPBEXHLevel2 2 5 2 2 3" xfId="11918"/>
    <cellStyle name="SAPBEXHLevel2 2 5 2 2 3 2" xfId="18243"/>
    <cellStyle name="SAPBEXHLevel2 2 5 2 2 3 2 2" xfId="27608"/>
    <cellStyle name="SAPBEXHLevel2 2 5 2 2 3 3" xfId="24026"/>
    <cellStyle name="SAPBEXHLevel2 2 5 2 2 4" xfId="7809"/>
    <cellStyle name="SAPBEXHLevel2 2 5 2 2 4 2" xfId="21813"/>
    <cellStyle name="SAPBEXHLevel2 2 5 2 2 5" xfId="14967"/>
    <cellStyle name="SAPBEXHLevel2 2 5 2 2 5 2" xfId="25528"/>
    <cellStyle name="SAPBEXHLevel2 2 5 2 2 6" xfId="19732"/>
    <cellStyle name="SAPBEXHLevel2 2 5 2 3" xfId="3706"/>
    <cellStyle name="SAPBEXHLevel2 2 5 2 3 2" xfId="10461"/>
    <cellStyle name="SAPBEXHLevel2 2 5 2 3 2 2" xfId="16864"/>
    <cellStyle name="SAPBEXHLevel2 2 5 2 3 2 2 2" xfId="26868"/>
    <cellStyle name="SAPBEXHLevel2 2 5 2 3 2 3" xfId="23320"/>
    <cellStyle name="SAPBEXHLevel2 2 5 2 3 3" xfId="12391"/>
    <cellStyle name="SAPBEXHLevel2 2 5 2 3 3 2" xfId="18714"/>
    <cellStyle name="SAPBEXHLevel2 2 5 2 3 3 2 2" xfId="27878"/>
    <cellStyle name="SAPBEXHLevel2 2 5 2 3 3 3" xfId="24290"/>
    <cellStyle name="SAPBEXHLevel2 2 5 2 3 4" xfId="8278"/>
    <cellStyle name="SAPBEXHLevel2 2 5 2 3 4 2" xfId="22274"/>
    <cellStyle name="SAPBEXHLevel2 2 5 2 3 5" xfId="15438"/>
    <cellStyle name="SAPBEXHLevel2 2 5 2 3 5 2" xfId="25798"/>
    <cellStyle name="SAPBEXHLevel2 2 5 2 3 6" xfId="19996"/>
    <cellStyle name="SAPBEXHLevel2 2 5 2 4" xfId="5970"/>
    <cellStyle name="SAPBEXHLevel2 2 5 2 4 2" xfId="13231"/>
    <cellStyle name="SAPBEXHLevel2 2 5 2 4 2 2" xfId="24773"/>
    <cellStyle name="SAPBEXHLevel2 2 5 2 4 3" xfId="21024"/>
    <cellStyle name="SAPBEXHLevel2 2 5 2 5" xfId="5793"/>
    <cellStyle name="SAPBEXHLevel2 2 5 2 5 2" xfId="13070"/>
    <cellStyle name="SAPBEXHLevel2 2 5 2 5 2 2" xfId="24693"/>
    <cellStyle name="SAPBEXHLevel2 2 5 2 5 3" xfId="20944"/>
    <cellStyle name="SAPBEXHLevel2 2 5 2 6" xfId="5882"/>
    <cellStyle name="SAPBEXHLevel2 2 5 2 6 2" xfId="13144"/>
    <cellStyle name="SAPBEXHLevel2 2 5 2 6 2 2" xfId="24728"/>
    <cellStyle name="SAPBEXHLevel2 2 5 2 6 3" xfId="20979"/>
    <cellStyle name="SAPBEXHLevel2 2 5 2 7" xfId="4119"/>
    <cellStyle name="SAPBEXHLevel2 2 5 2 7 2" xfId="20207"/>
    <cellStyle name="SAPBEXHLevel2 2 5 2 8" xfId="19055"/>
    <cellStyle name="SAPBEXHLevel2 2 5 3" xfId="2982"/>
    <cellStyle name="SAPBEXHLevel2 2 5 3 2" xfId="9748"/>
    <cellStyle name="SAPBEXHLevel2 2 5 3 2 2" xfId="16377"/>
    <cellStyle name="SAPBEXHLevel2 2 5 3 2 2 2" xfId="26469"/>
    <cellStyle name="SAPBEXHLevel2 2 5 3 2 3" xfId="22928"/>
    <cellStyle name="SAPBEXHLevel2 2 5 3 3" xfId="11685"/>
    <cellStyle name="SAPBEXHLevel2 2 5 3 3 2" xfId="18011"/>
    <cellStyle name="SAPBEXHLevel2 2 5 3 3 2 2" xfId="27484"/>
    <cellStyle name="SAPBEXHLevel2 2 5 3 3 3" xfId="23903"/>
    <cellStyle name="SAPBEXHLevel2 2 5 3 4" xfId="7569"/>
    <cellStyle name="SAPBEXHLevel2 2 5 3 4 2" xfId="21670"/>
    <cellStyle name="SAPBEXHLevel2 2 5 3 5" xfId="14734"/>
    <cellStyle name="SAPBEXHLevel2 2 5 3 5 2" xfId="25404"/>
    <cellStyle name="SAPBEXHLevel2 2 5 3 6" xfId="19609"/>
    <cellStyle name="SAPBEXHLevel2 2 5 4" xfId="3497"/>
    <cellStyle name="SAPBEXHLevel2 2 5 4 2" xfId="10252"/>
    <cellStyle name="SAPBEXHLevel2 2 5 4 2 2" xfId="16730"/>
    <cellStyle name="SAPBEXHLevel2 2 5 4 2 2 2" xfId="26746"/>
    <cellStyle name="SAPBEXHLevel2 2 5 4 2 3" xfId="23198"/>
    <cellStyle name="SAPBEXHLevel2 2 5 4 3" xfId="12182"/>
    <cellStyle name="SAPBEXHLevel2 2 5 4 3 2" xfId="18505"/>
    <cellStyle name="SAPBEXHLevel2 2 5 4 3 2 2" xfId="27756"/>
    <cellStyle name="SAPBEXHLevel2 2 5 4 3 3" xfId="24168"/>
    <cellStyle name="SAPBEXHLevel2 2 5 4 4" xfId="8073"/>
    <cellStyle name="SAPBEXHLevel2 2 5 4 4 2" xfId="22070"/>
    <cellStyle name="SAPBEXHLevel2 2 5 4 5" xfId="15229"/>
    <cellStyle name="SAPBEXHLevel2 2 5 4 5 2" xfId="25676"/>
    <cellStyle name="SAPBEXHLevel2 2 5 4 6" xfId="19874"/>
    <cellStyle name="SAPBEXHLevel2 2 5 5" xfId="5221"/>
    <cellStyle name="SAPBEXHLevel2 2 5 5 2" xfId="20740"/>
    <cellStyle name="SAPBEXHLevel2 2 5 6" xfId="19151"/>
    <cellStyle name="SAPBEXHLevel2 2 5 7" xfId="28246"/>
    <cellStyle name="SAPBEXHLevel2 2 6" xfId="2078"/>
    <cellStyle name="SAPBEXHLevel2 2 6 2" xfId="5161"/>
    <cellStyle name="SAPBEXHLevel2 2 6 2 2" xfId="12737"/>
    <cellStyle name="SAPBEXHLevel2 2 6 2 2 2" xfId="24509"/>
    <cellStyle name="SAPBEXHLevel2 2 6 2 3" xfId="20693"/>
    <cellStyle name="SAPBEXHLevel2 2 6 3" xfId="6678"/>
    <cellStyle name="SAPBEXHLevel2 2 6 3 2" xfId="13854"/>
    <cellStyle name="SAPBEXHLevel2 2 6 3 2 2" xfId="24959"/>
    <cellStyle name="SAPBEXHLevel2 2 6 3 3" xfId="21204"/>
    <cellStyle name="SAPBEXHLevel2 2 6 4" xfId="8861"/>
    <cellStyle name="SAPBEXHLevel2 2 6 4 2" xfId="15805"/>
    <cellStyle name="SAPBEXHLevel2 2 6 4 2 2" xfId="26019"/>
    <cellStyle name="SAPBEXHLevel2 2 6 4 3" xfId="22506"/>
    <cellStyle name="SAPBEXHLevel2 2 6 5" xfId="10968"/>
    <cellStyle name="SAPBEXHLevel2 2 6 5 2" xfId="17298"/>
    <cellStyle name="SAPBEXHLevel2 2 6 5 2 2" xfId="27042"/>
    <cellStyle name="SAPBEXHLevel2 2 6 5 3" xfId="23489"/>
    <cellStyle name="SAPBEXHLevel2 2 6 6" xfId="4315"/>
    <cellStyle name="SAPBEXHLevel2 2 6 6 2" xfId="20359"/>
    <cellStyle name="SAPBEXHLevel2 2 6 7" xfId="4169"/>
    <cellStyle name="SAPBEXHLevel2 2 6 7 2" xfId="20240"/>
    <cellStyle name="SAPBEXHLevel2 2 7" xfId="2594"/>
    <cellStyle name="SAPBEXHLevel2 2 7 2" xfId="9375"/>
    <cellStyle name="SAPBEXHLevel2 2 7 2 2" xfId="16026"/>
    <cellStyle name="SAPBEXHLevel2 2 7 2 2 2" xfId="26178"/>
    <cellStyle name="SAPBEXHLevel2 2 7 2 3" xfId="22659"/>
    <cellStyle name="SAPBEXHLevel2 2 7 3" xfId="11335"/>
    <cellStyle name="SAPBEXHLevel2 2 7 3 2" xfId="17663"/>
    <cellStyle name="SAPBEXHLevel2 2 7 3 2 2" xfId="27197"/>
    <cellStyle name="SAPBEXHLevel2 2 7 3 3" xfId="23638"/>
    <cellStyle name="SAPBEXHLevel2 2 7 4" xfId="7194"/>
    <cellStyle name="SAPBEXHLevel2 2 7 4 2" xfId="21358"/>
    <cellStyle name="SAPBEXHLevel2 2 7 5" xfId="14367"/>
    <cellStyle name="SAPBEXHLevel2 2 7 5 2" xfId="25116"/>
    <cellStyle name="SAPBEXHLevel2 2 7 6" xfId="19343"/>
    <cellStyle name="SAPBEXHLevel2 2 8" xfId="18968"/>
    <cellStyle name="SAPBEXHLevel2 2 9" xfId="28062"/>
    <cellStyle name="SAPBEXHLevel2 3" xfId="494"/>
    <cellStyle name="SAPBEXHLevel2 3 2" xfId="1764"/>
    <cellStyle name="SAPBEXHLevel2 3 2 2" xfId="1950"/>
    <cellStyle name="SAPBEXHLevel2 3 2 2 2" xfId="3383"/>
    <cellStyle name="SAPBEXHLevel2 3 2 2 2 2" xfId="10138"/>
    <cellStyle name="SAPBEXHLevel2 3 2 2 2 2 2" xfId="16656"/>
    <cellStyle name="SAPBEXHLevel2 3 2 2 2 2 2 2" xfId="26683"/>
    <cellStyle name="SAPBEXHLevel2 3 2 2 2 2 3" xfId="23141"/>
    <cellStyle name="SAPBEXHLevel2 3 2 2 2 3" xfId="12068"/>
    <cellStyle name="SAPBEXHLevel2 3 2 2 2 3 2" xfId="18393"/>
    <cellStyle name="SAPBEXHLevel2 3 2 2 2 3 2 2" xfId="27695"/>
    <cellStyle name="SAPBEXHLevel2 3 2 2 2 3 3" xfId="24113"/>
    <cellStyle name="SAPBEXHLevel2 3 2 2 2 4" xfId="7959"/>
    <cellStyle name="SAPBEXHLevel2 3 2 2 2 4 2" xfId="21963"/>
    <cellStyle name="SAPBEXHLevel2 3 2 2 2 5" xfId="15117"/>
    <cellStyle name="SAPBEXHLevel2 3 2 2 2 5 2" xfId="25615"/>
    <cellStyle name="SAPBEXHLevel2 3 2 2 2 6" xfId="19819"/>
    <cellStyle name="SAPBEXHLevel2 3 2 2 3" xfId="3856"/>
    <cellStyle name="SAPBEXHLevel2 3 2 2 3 2" xfId="10611"/>
    <cellStyle name="SAPBEXHLevel2 3 2 2 3 2 2" xfId="16979"/>
    <cellStyle name="SAPBEXHLevel2 3 2 2 3 2 2 2" xfId="26955"/>
    <cellStyle name="SAPBEXHLevel2 3 2 2 3 2 3" xfId="23407"/>
    <cellStyle name="SAPBEXHLevel2 3 2 2 3 3" xfId="12541"/>
    <cellStyle name="SAPBEXHLevel2 3 2 2 3 3 2" xfId="18864"/>
    <cellStyle name="SAPBEXHLevel2 3 2 2 3 3 2 2" xfId="27965"/>
    <cellStyle name="SAPBEXHLevel2 3 2 2 3 3 3" xfId="24377"/>
    <cellStyle name="SAPBEXHLevel2 3 2 2 3 4" xfId="8377"/>
    <cellStyle name="SAPBEXHLevel2 3 2 2 3 4 2" xfId="22367"/>
    <cellStyle name="SAPBEXHLevel2 3 2 2 3 5" xfId="15588"/>
    <cellStyle name="SAPBEXHLevel2 3 2 2 3 5 2" xfId="25885"/>
    <cellStyle name="SAPBEXHLevel2 3 2 2 3 6" xfId="20083"/>
    <cellStyle name="SAPBEXHLevel2 3 2 2 4" xfId="6550"/>
    <cellStyle name="SAPBEXHLevel2 3 2 2 4 2" xfId="13728"/>
    <cellStyle name="SAPBEXHLevel2 3 2 2 4 2 2" xfId="24898"/>
    <cellStyle name="SAPBEXHLevel2 3 2 2 4 3" xfId="21148"/>
    <cellStyle name="SAPBEXHLevel2 3 2 2 5" xfId="8733"/>
    <cellStyle name="SAPBEXHLevel2 3 2 2 5 2" xfId="15726"/>
    <cellStyle name="SAPBEXHLevel2 3 2 2 5 2 2" xfId="25956"/>
    <cellStyle name="SAPBEXHLevel2 3 2 2 5 3" xfId="22448"/>
    <cellStyle name="SAPBEXHLevel2 3 2 2 6" xfId="10847"/>
    <cellStyle name="SAPBEXHLevel2 3 2 2 6 2" xfId="17179"/>
    <cellStyle name="SAPBEXHLevel2 3 2 2 6 2 2" xfId="26982"/>
    <cellStyle name="SAPBEXHLevel2 3 2 2 6 3" xfId="23434"/>
    <cellStyle name="SAPBEXHLevel2 3 2 2 7" xfId="12658"/>
    <cellStyle name="SAPBEXHLevel2 3 2 2 7 2" xfId="24446"/>
    <cellStyle name="SAPBEXHLevel2 3 2 2 8" xfId="19265"/>
    <cellStyle name="SAPBEXHLevel2 3 2 3" xfId="3123"/>
    <cellStyle name="SAPBEXHLevel2 3 2 3 2" xfId="9886"/>
    <cellStyle name="SAPBEXHLevel2 3 2 3 2 2" xfId="16480"/>
    <cellStyle name="SAPBEXHLevel2 3 2 3 2 2 2" xfId="26546"/>
    <cellStyle name="SAPBEXHLevel2 3 2 3 2 3" xfId="23004"/>
    <cellStyle name="SAPBEXHLevel2 3 2 3 3" xfId="11823"/>
    <cellStyle name="SAPBEXHLevel2 3 2 3 3 2" xfId="18148"/>
    <cellStyle name="SAPBEXHLevel2 3 2 3 3 2 2" xfId="27560"/>
    <cellStyle name="SAPBEXHLevel2 3 2 3 3 3" xfId="23978"/>
    <cellStyle name="SAPBEXHLevel2 3 2 3 4" xfId="7708"/>
    <cellStyle name="SAPBEXHLevel2 3 2 3 4 2" xfId="21753"/>
    <cellStyle name="SAPBEXHLevel2 3 2 3 5" xfId="14871"/>
    <cellStyle name="SAPBEXHLevel2 3 2 3 5 2" xfId="25480"/>
    <cellStyle name="SAPBEXHLevel2 3 2 3 6" xfId="19684"/>
    <cellStyle name="SAPBEXHLevel2 3 2 4" xfId="3612"/>
    <cellStyle name="SAPBEXHLevel2 3 2 4 2" xfId="10367"/>
    <cellStyle name="SAPBEXHLevel2 3 2 4 2 2" xfId="16810"/>
    <cellStyle name="SAPBEXHLevel2 3 2 4 2 2 2" xfId="26820"/>
    <cellStyle name="SAPBEXHLevel2 3 2 4 2 3" xfId="23272"/>
    <cellStyle name="SAPBEXHLevel2 3 2 4 3" xfId="12297"/>
    <cellStyle name="SAPBEXHLevel2 3 2 4 3 2" xfId="18620"/>
    <cellStyle name="SAPBEXHLevel2 3 2 4 3 2 2" xfId="27830"/>
    <cellStyle name="SAPBEXHLevel2 3 2 4 3 3" xfId="24242"/>
    <cellStyle name="SAPBEXHLevel2 3 2 4 4" xfId="8188"/>
    <cellStyle name="SAPBEXHLevel2 3 2 4 4 2" xfId="22185"/>
    <cellStyle name="SAPBEXHLevel2 3 2 4 5" xfId="15344"/>
    <cellStyle name="SAPBEXHLevel2 3 2 4 5 2" xfId="25750"/>
    <cellStyle name="SAPBEXHLevel2 3 2 4 6" xfId="19948"/>
    <cellStyle name="SAPBEXHLevel2 3 2 5" xfId="4558"/>
    <cellStyle name="SAPBEXHLevel2 3 2 5 2" xfId="20563"/>
    <cellStyle name="SAPBEXHLevel2 3 2 6" xfId="19239"/>
    <cellStyle name="SAPBEXHLevel2 3 2 7" xfId="28361"/>
    <cellStyle name="SAPBEXHLevel2 3 3" xfId="2218"/>
    <cellStyle name="SAPBEXHLevel2 3 3 2" xfId="2927"/>
    <cellStyle name="SAPBEXHLevel2 3 3 2 2" xfId="7514"/>
    <cellStyle name="SAPBEXHLevel2 3 3 2 2 2" xfId="14681"/>
    <cellStyle name="SAPBEXHLevel2 3 3 2 2 2 2" xfId="25373"/>
    <cellStyle name="SAPBEXHLevel2 3 3 2 2 3" xfId="21640"/>
    <cellStyle name="SAPBEXHLevel2 3 3 2 3" xfId="9694"/>
    <cellStyle name="SAPBEXHLevel2 3 3 2 3 2" xfId="16339"/>
    <cellStyle name="SAPBEXHLevel2 3 3 2 3 2 2" xfId="26437"/>
    <cellStyle name="SAPBEXHLevel2 3 3 2 3 3" xfId="22898"/>
    <cellStyle name="SAPBEXHLevel2 3 3 2 4" xfId="11643"/>
    <cellStyle name="SAPBEXHLevel2 3 3 2 4 2" xfId="17970"/>
    <cellStyle name="SAPBEXHLevel2 3 3 2 4 2 2" xfId="27453"/>
    <cellStyle name="SAPBEXHLevel2 3 3 2 4 3" xfId="23874"/>
    <cellStyle name="SAPBEXHLevel2 3 3 2 5" xfId="5274"/>
    <cellStyle name="SAPBEXHLevel2 3 3 2 5 2" xfId="20774"/>
    <cellStyle name="SAPBEXHLevel2 3 3 2 6" xfId="12819"/>
    <cellStyle name="SAPBEXHLevel2 3 3 2 6 2" xfId="24566"/>
    <cellStyle name="SAPBEXHLevel2 3 3 2 7" xfId="19580"/>
    <cellStyle name="SAPBEXHLevel2 3 3 3" xfId="3459"/>
    <cellStyle name="SAPBEXHLevel2 3 3 3 2" xfId="10214"/>
    <cellStyle name="SAPBEXHLevel2 3 3 3 2 2" xfId="16696"/>
    <cellStyle name="SAPBEXHLevel2 3 3 3 2 2 2" xfId="26718"/>
    <cellStyle name="SAPBEXHLevel2 3 3 3 2 3" xfId="23172"/>
    <cellStyle name="SAPBEXHLevel2 3 3 3 3" xfId="12144"/>
    <cellStyle name="SAPBEXHLevel2 3 3 3 3 2" xfId="18468"/>
    <cellStyle name="SAPBEXHLevel2 3 3 3 3 2 2" xfId="27729"/>
    <cellStyle name="SAPBEXHLevel2 3 3 3 3 3" xfId="24143"/>
    <cellStyle name="SAPBEXHLevel2 3 3 3 4" xfId="8035"/>
    <cellStyle name="SAPBEXHLevel2 3 3 3 4 2" xfId="22034"/>
    <cellStyle name="SAPBEXHLevel2 3 3 3 5" xfId="15192"/>
    <cellStyle name="SAPBEXHLevel2 3 3 3 5 2" xfId="25649"/>
    <cellStyle name="SAPBEXHLevel2 3 3 3 6" xfId="19849"/>
    <cellStyle name="SAPBEXHLevel2 3 3 4" xfId="6818"/>
    <cellStyle name="SAPBEXHLevel2 3 3 4 2" xfId="13992"/>
    <cellStyle name="SAPBEXHLevel2 3 3 4 2 2" xfId="25015"/>
    <cellStyle name="SAPBEXHLevel2 3 3 4 3" xfId="21257"/>
    <cellStyle name="SAPBEXHLevel2 3 3 5" xfId="9001"/>
    <cellStyle name="SAPBEXHLevel2 3 3 5 2" xfId="15888"/>
    <cellStyle name="SAPBEXHLevel2 3 3 5 2 2" xfId="26077"/>
    <cellStyle name="SAPBEXHLevel2 3 3 5 3" xfId="22561"/>
    <cellStyle name="SAPBEXHLevel2 3 3 6" xfId="11062"/>
    <cellStyle name="SAPBEXHLevel2 3 3 6 2" xfId="17391"/>
    <cellStyle name="SAPBEXHLevel2 3 3 6 2 2" xfId="27097"/>
    <cellStyle name="SAPBEXHLevel2 3 3 6 3" xfId="23541"/>
    <cellStyle name="SAPBEXHLevel2 3 3 7" xfId="4465"/>
    <cellStyle name="SAPBEXHLevel2 3 3 7 2" xfId="20498"/>
    <cellStyle name="SAPBEXHLevel2 3 3 8" xfId="5288"/>
    <cellStyle name="SAPBEXHLevel2 3 3 8 2" xfId="20783"/>
    <cellStyle name="SAPBEXHLevel2 3 4" xfId="2651"/>
    <cellStyle name="SAPBEXHLevel2 3 4 2" xfId="9432"/>
    <cellStyle name="SAPBEXHLevel2 3 4 2 2" xfId="16083"/>
    <cellStyle name="SAPBEXHLevel2 3 4 2 2 2" xfId="26222"/>
    <cellStyle name="SAPBEXHLevel2 3 4 2 3" xfId="22698"/>
    <cellStyle name="SAPBEXHLevel2 3 4 3" xfId="11392"/>
    <cellStyle name="SAPBEXHLevel2 3 4 3 2" xfId="17720"/>
    <cellStyle name="SAPBEXHLevel2 3 4 3 2 2" xfId="27241"/>
    <cellStyle name="SAPBEXHLevel2 3 4 3 3" xfId="23677"/>
    <cellStyle name="SAPBEXHLevel2 3 4 4" xfId="7251"/>
    <cellStyle name="SAPBEXHLevel2 3 4 4 2" xfId="21410"/>
    <cellStyle name="SAPBEXHLevel2 3 4 5" xfId="14424"/>
    <cellStyle name="SAPBEXHLevel2 3 4 5 2" xfId="25160"/>
    <cellStyle name="SAPBEXHLevel2 3 4 6" xfId="19382"/>
    <cellStyle name="SAPBEXHLevel2 3 5" xfId="28114"/>
    <cellStyle name="SAPBEXHLevel2 4" xfId="1546"/>
    <cellStyle name="SAPBEXHLevel2 4 2" xfId="880"/>
    <cellStyle name="SAPBEXHLevel2 4 2 2" xfId="3232"/>
    <cellStyle name="SAPBEXHLevel2 4 2 2 2" xfId="9987"/>
    <cellStyle name="SAPBEXHLevel2 4 2 2 2 2" xfId="16540"/>
    <cellStyle name="SAPBEXHLevel2 4 2 2 2 2 2" xfId="26595"/>
    <cellStyle name="SAPBEXHLevel2 4 2 2 2 3" xfId="23053"/>
    <cellStyle name="SAPBEXHLevel2 4 2 2 3" xfId="11917"/>
    <cellStyle name="SAPBEXHLevel2 4 2 2 3 2" xfId="18242"/>
    <cellStyle name="SAPBEXHLevel2 4 2 2 3 2 2" xfId="27607"/>
    <cellStyle name="SAPBEXHLevel2 4 2 2 3 3" xfId="24025"/>
    <cellStyle name="SAPBEXHLevel2 4 2 2 4" xfId="7808"/>
    <cellStyle name="SAPBEXHLevel2 4 2 2 4 2" xfId="21812"/>
    <cellStyle name="SAPBEXHLevel2 4 2 2 5" xfId="14966"/>
    <cellStyle name="SAPBEXHLevel2 4 2 2 5 2" xfId="25527"/>
    <cellStyle name="SAPBEXHLevel2 4 2 2 6" xfId="19731"/>
    <cellStyle name="SAPBEXHLevel2 4 2 3" xfId="3705"/>
    <cellStyle name="SAPBEXHLevel2 4 2 3 2" xfId="10460"/>
    <cellStyle name="SAPBEXHLevel2 4 2 3 2 2" xfId="16863"/>
    <cellStyle name="SAPBEXHLevel2 4 2 3 2 2 2" xfId="26867"/>
    <cellStyle name="SAPBEXHLevel2 4 2 3 2 3" xfId="23319"/>
    <cellStyle name="SAPBEXHLevel2 4 2 3 3" xfId="12390"/>
    <cellStyle name="SAPBEXHLevel2 4 2 3 3 2" xfId="18713"/>
    <cellStyle name="SAPBEXHLevel2 4 2 3 3 2 2" xfId="27877"/>
    <cellStyle name="SAPBEXHLevel2 4 2 3 3 3" xfId="24289"/>
    <cellStyle name="SAPBEXHLevel2 4 2 3 4" xfId="8277"/>
    <cellStyle name="SAPBEXHLevel2 4 2 3 4 2" xfId="22273"/>
    <cellStyle name="SAPBEXHLevel2 4 2 3 5" xfId="15437"/>
    <cellStyle name="SAPBEXHLevel2 4 2 3 5 2" xfId="25797"/>
    <cellStyle name="SAPBEXHLevel2 4 2 3 6" xfId="19995"/>
    <cellStyle name="SAPBEXHLevel2 4 2 4" xfId="5925"/>
    <cellStyle name="SAPBEXHLevel2 4 2 4 2" xfId="13186"/>
    <cellStyle name="SAPBEXHLevel2 4 2 4 2 2" xfId="24755"/>
    <cellStyle name="SAPBEXHLevel2 4 2 4 3" xfId="21006"/>
    <cellStyle name="SAPBEXHLevel2 4 2 5" xfId="5653"/>
    <cellStyle name="SAPBEXHLevel2 4 2 5 2" xfId="12989"/>
    <cellStyle name="SAPBEXHLevel2 4 2 5 2 2" xfId="24654"/>
    <cellStyle name="SAPBEXHLevel2 4 2 5 3" xfId="20906"/>
    <cellStyle name="SAPBEXHLevel2 4 2 6" xfId="6321"/>
    <cellStyle name="SAPBEXHLevel2 4 2 6 2" xfId="13540"/>
    <cellStyle name="SAPBEXHLevel2 4 2 6 2 2" xfId="24875"/>
    <cellStyle name="SAPBEXHLevel2 4 2 6 3" xfId="21125"/>
    <cellStyle name="SAPBEXHLevel2 4 2 7" xfId="4190"/>
    <cellStyle name="SAPBEXHLevel2 4 2 7 2" xfId="20257"/>
    <cellStyle name="SAPBEXHLevel2 4 2 8" xfId="19037"/>
    <cellStyle name="SAPBEXHLevel2 4 3" xfId="2755"/>
    <cellStyle name="SAPBEXHLevel2 4 3 2" xfId="9528"/>
    <cellStyle name="SAPBEXHLevel2 4 3 2 2" xfId="16179"/>
    <cellStyle name="SAPBEXHLevel2 4 3 2 2 2" xfId="26305"/>
    <cellStyle name="SAPBEXHLevel2 4 3 2 3" xfId="22780"/>
    <cellStyle name="SAPBEXHLevel2 4 3 3" xfId="11483"/>
    <cellStyle name="SAPBEXHLevel2 4 3 3 2" xfId="17810"/>
    <cellStyle name="SAPBEXHLevel2 4 3 3 2 2" xfId="27321"/>
    <cellStyle name="SAPBEXHLevel2 4 3 3 3" xfId="23756"/>
    <cellStyle name="SAPBEXHLevel2 4 3 4" xfId="7347"/>
    <cellStyle name="SAPBEXHLevel2 4 3 4 2" xfId="21500"/>
    <cellStyle name="SAPBEXHLevel2 4 3 5" xfId="14515"/>
    <cellStyle name="SAPBEXHLevel2 4 3 5 2" xfId="25241"/>
    <cellStyle name="SAPBEXHLevel2 4 3 6" xfId="19462"/>
    <cellStyle name="SAPBEXHLevel2 4 4" xfId="2551"/>
    <cellStyle name="SAPBEXHLevel2 4 4 2" xfId="9333"/>
    <cellStyle name="SAPBEXHLevel2 4 4 2 2" xfId="15985"/>
    <cellStyle name="SAPBEXHLevel2 4 4 2 2 2" xfId="26139"/>
    <cellStyle name="SAPBEXHLevel2 4 4 2 3" xfId="22620"/>
    <cellStyle name="SAPBEXHLevel2 4 4 3" xfId="11293"/>
    <cellStyle name="SAPBEXHLevel2 4 4 3 2" xfId="17622"/>
    <cellStyle name="SAPBEXHLevel2 4 4 3 2 2" xfId="27159"/>
    <cellStyle name="SAPBEXHLevel2 4 4 3 3" xfId="23600"/>
    <cellStyle name="SAPBEXHLevel2 4 4 4" xfId="7151"/>
    <cellStyle name="SAPBEXHLevel2 4 4 4 2" xfId="21318"/>
    <cellStyle name="SAPBEXHLevel2 4 4 5" xfId="14325"/>
    <cellStyle name="SAPBEXHLevel2 4 4 5 2" xfId="25078"/>
    <cellStyle name="SAPBEXHLevel2 4 4 6" xfId="19304"/>
    <cellStyle name="SAPBEXHLevel2 4 5" xfId="4165"/>
    <cellStyle name="SAPBEXHLevel2 4 5 2" xfId="20239"/>
    <cellStyle name="SAPBEXHLevel2 4 6" xfId="19150"/>
    <cellStyle name="SAPBEXHLevel2 4 7" xfId="28245"/>
    <cellStyle name="SAPBEXHLevel2 5" xfId="2109"/>
    <cellStyle name="SAPBEXHLevel2 5 2" xfId="5188"/>
    <cellStyle name="SAPBEXHLevel2 5 2 2" xfId="12759"/>
    <cellStyle name="SAPBEXHLevel2 5 2 2 2" xfId="24525"/>
    <cellStyle name="SAPBEXHLevel2 5 2 3" xfId="20714"/>
    <cellStyle name="SAPBEXHLevel2 5 3" xfId="6709"/>
    <cellStyle name="SAPBEXHLevel2 5 3 2" xfId="13885"/>
    <cellStyle name="SAPBEXHLevel2 5 3 2 2" xfId="24975"/>
    <cellStyle name="SAPBEXHLevel2 5 3 3" xfId="21220"/>
    <cellStyle name="SAPBEXHLevel2 5 4" xfId="8892"/>
    <cellStyle name="SAPBEXHLevel2 5 4 2" xfId="15827"/>
    <cellStyle name="SAPBEXHLevel2 5 4 2 2" xfId="26035"/>
    <cellStyle name="SAPBEXHLevel2 5 4 3" xfId="22522"/>
    <cellStyle name="SAPBEXHLevel2 5 5" xfId="10992"/>
    <cellStyle name="SAPBEXHLevel2 5 5 2" xfId="17322"/>
    <cellStyle name="SAPBEXHLevel2 5 5 2 2" xfId="27058"/>
    <cellStyle name="SAPBEXHLevel2 5 5 3" xfId="23505"/>
    <cellStyle name="SAPBEXHLevel2 5 6" xfId="4314"/>
    <cellStyle name="SAPBEXHLevel2 5 6 2" xfId="20358"/>
    <cellStyle name="SAPBEXHLevel2 5 7" xfId="4225"/>
    <cellStyle name="SAPBEXHLevel2 5 7 2" xfId="20283"/>
    <cellStyle name="SAPBEXHLevel2 6" xfId="2593"/>
    <cellStyle name="SAPBEXHLevel2 6 2" xfId="9374"/>
    <cellStyle name="SAPBEXHLevel2 6 2 2" xfId="16025"/>
    <cellStyle name="SAPBEXHLevel2 6 2 2 2" xfId="26177"/>
    <cellStyle name="SAPBEXHLevel2 6 2 3" xfId="22658"/>
    <cellStyle name="SAPBEXHLevel2 6 3" xfId="11334"/>
    <cellStyle name="SAPBEXHLevel2 6 3 2" xfId="17662"/>
    <cellStyle name="SAPBEXHLevel2 6 3 2 2" xfId="27196"/>
    <cellStyle name="SAPBEXHLevel2 6 3 3" xfId="23637"/>
    <cellStyle name="SAPBEXHLevel2 6 4" xfId="7193"/>
    <cellStyle name="SAPBEXHLevel2 6 4 2" xfId="21357"/>
    <cellStyle name="SAPBEXHLevel2 6 5" xfId="14366"/>
    <cellStyle name="SAPBEXHLevel2 6 5 2" xfId="25115"/>
    <cellStyle name="SAPBEXHLevel2 6 6" xfId="19342"/>
    <cellStyle name="SAPBEXHLevel2 7" xfId="18967"/>
    <cellStyle name="SAPBEXHLevel2 8" xfId="28061"/>
    <cellStyle name="SAPBEXHLevel2X" xfId="272"/>
    <cellStyle name="SAPBEXHLevel2X 2" xfId="273"/>
    <cellStyle name="SAPBEXHLevel2X 2 2" xfId="497"/>
    <cellStyle name="SAPBEXHLevel2X 2 2 2" xfId="1688"/>
    <cellStyle name="SAPBEXHLevel2X 2 2 2 2" xfId="857"/>
    <cellStyle name="SAPBEXHLevel2X 2 2 2 2 2" xfId="3323"/>
    <cellStyle name="SAPBEXHLevel2X 2 2 2 2 2 2" xfId="10078"/>
    <cellStyle name="SAPBEXHLevel2X 2 2 2 2 2 2 2" xfId="16617"/>
    <cellStyle name="SAPBEXHLevel2X 2 2 2 2 2 2 2 2" xfId="26657"/>
    <cellStyle name="SAPBEXHLevel2X 2 2 2 2 2 2 3" xfId="23115"/>
    <cellStyle name="SAPBEXHLevel2X 2 2 2 2 2 3" xfId="12008"/>
    <cellStyle name="SAPBEXHLevel2X 2 2 2 2 2 3 2" xfId="18333"/>
    <cellStyle name="SAPBEXHLevel2X 2 2 2 2 2 3 2 2" xfId="27669"/>
    <cellStyle name="SAPBEXHLevel2X 2 2 2 2 2 3 3" xfId="24087"/>
    <cellStyle name="SAPBEXHLevel2X 2 2 2 2 2 4" xfId="7899"/>
    <cellStyle name="SAPBEXHLevel2X 2 2 2 2 2 4 2" xfId="21903"/>
    <cellStyle name="SAPBEXHLevel2X 2 2 2 2 2 5" xfId="15057"/>
    <cellStyle name="SAPBEXHLevel2X 2 2 2 2 2 5 2" xfId="25589"/>
    <cellStyle name="SAPBEXHLevel2X 2 2 2 2 2 6" xfId="19793"/>
    <cellStyle name="SAPBEXHLevel2X 2 2 2 2 3" xfId="3796"/>
    <cellStyle name="SAPBEXHLevel2X 2 2 2 2 3 2" xfId="10551"/>
    <cellStyle name="SAPBEXHLevel2X 2 2 2 2 3 2 2" xfId="16940"/>
    <cellStyle name="SAPBEXHLevel2X 2 2 2 2 3 2 2 2" xfId="26929"/>
    <cellStyle name="SAPBEXHLevel2X 2 2 2 2 3 2 3" xfId="23381"/>
    <cellStyle name="SAPBEXHLevel2X 2 2 2 2 3 3" xfId="12481"/>
    <cellStyle name="SAPBEXHLevel2X 2 2 2 2 3 3 2" xfId="18804"/>
    <cellStyle name="SAPBEXHLevel2X 2 2 2 2 3 3 2 2" xfId="27939"/>
    <cellStyle name="SAPBEXHLevel2X 2 2 2 2 3 3 3" xfId="24351"/>
    <cellStyle name="SAPBEXHLevel2X 2 2 2 2 3 4" xfId="8345"/>
    <cellStyle name="SAPBEXHLevel2X 2 2 2 2 3 4 2" xfId="22339"/>
    <cellStyle name="SAPBEXHLevel2X 2 2 2 2 3 5" xfId="15528"/>
    <cellStyle name="SAPBEXHLevel2X 2 2 2 2 3 5 2" xfId="25859"/>
    <cellStyle name="SAPBEXHLevel2X 2 2 2 2 3 6" xfId="20057"/>
    <cellStyle name="SAPBEXHLevel2X 2 2 2 2 4" xfId="5902"/>
    <cellStyle name="SAPBEXHLevel2X 2 2 2 2 4 2" xfId="13163"/>
    <cellStyle name="SAPBEXHLevel2X 2 2 2 2 4 2 2" xfId="24741"/>
    <cellStyle name="SAPBEXHLevel2X 2 2 2 2 4 3" xfId="20992"/>
    <cellStyle name="SAPBEXHLevel2X 2 2 2 2 5" xfId="5858"/>
    <cellStyle name="SAPBEXHLevel2X 2 2 2 2 5 2" xfId="13120"/>
    <cellStyle name="SAPBEXHLevel2X 2 2 2 2 5 2 2" xfId="24716"/>
    <cellStyle name="SAPBEXHLevel2X 2 2 2 2 5 3" xfId="20967"/>
    <cellStyle name="SAPBEXHLevel2X 2 2 2 2 6" xfId="6439"/>
    <cellStyle name="SAPBEXHLevel2X 2 2 2 2 6 2" xfId="13619"/>
    <cellStyle name="SAPBEXHLevel2X 2 2 2 2 6 2 2" xfId="24888"/>
    <cellStyle name="SAPBEXHLevel2X 2 2 2 2 6 3" xfId="21138"/>
    <cellStyle name="SAPBEXHLevel2X 2 2 2 2 7" xfId="4200"/>
    <cellStyle name="SAPBEXHLevel2X 2 2 2 2 7 2" xfId="20265"/>
    <cellStyle name="SAPBEXHLevel2X 2 2 2 2 8" xfId="19023"/>
    <cellStyle name="SAPBEXHLevel2X 2 2 2 3" xfId="3060"/>
    <cellStyle name="SAPBEXHLevel2X 2 2 2 3 2" xfId="9826"/>
    <cellStyle name="SAPBEXHLevel2X 2 2 2 3 2 2" xfId="16441"/>
    <cellStyle name="SAPBEXHLevel2X 2 2 2 3 2 2 2" xfId="26520"/>
    <cellStyle name="SAPBEXHLevel2X 2 2 2 3 2 3" xfId="22978"/>
    <cellStyle name="SAPBEXHLevel2X 2 2 2 3 3" xfId="11763"/>
    <cellStyle name="SAPBEXHLevel2X 2 2 2 3 3 2" xfId="18088"/>
    <cellStyle name="SAPBEXHLevel2X 2 2 2 3 3 2 2" xfId="27534"/>
    <cellStyle name="SAPBEXHLevel2X 2 2 2 3 3 3" xfId="23952"/>
    <cellStyle name="SAPBEXHLevel2X 2 2 2 3 4" xfId="7647"/>
    <cellStyle name="SAPBEXHLevel2X 2 2 2 3 4 2" xfId="21727"/>
    <cellStyle name="SAPBEXHLevel2X 2 2 2 3 5" xfId="14811"/>
    <cellStyle name="SAPBEXHLevel2X 2 2 2 3 5 2" xfId="25454"/>
    <cellStyle name="SAPBEXHLevel2X 2 2 2 3 6" xfId="19658"/>
    <cellStyle name="SAPBEXHLevel2X 2 2 2 4" xfId="3565"/>
    <cellStyle name="SAPBEXHLevel2X 2 2 2 4 2" xfId="10320"/>
    <cellStyle name="SAPBEXHLevel2X 2 2 2 4 2 2" xfId="16784"/>
    <cellStyle name="SAPBEXHLevel2X 2 2 2 4 2 2 2" xfId="26794"/>
    <cellStyle name="SAPBEXHLevel2X 2 2 2 4 2 3" xfId="23246"/>
    <cellStyle name="SAPBEXHLevel2X 2 2 2 4 3" xfId="12250"/>
    <cellStyle name="SAPBEXHLevel2X 2 2 2 4 3 2" xfId="18573"/>
    <cellStyle name="SAPBEXHLevel2X 2 2 2 4 3 2 2" xfId="27804"/>
    <cellStyle name="SAPBEXHLevel2X 2 2 2 4 3 3" xfId="24216"/>
    <cellStyle name="SAPBEXHLevel2X 2 2 2 4 4" xfId="8141"/>
    <cellStyle name="SAPBEXHLevel2X 2 2 2 4 4 2" xfId="22138"/>
    <cellStyle name="SAPBEXHLevel2X 2 2 2 4 5" xfId="15297"/>
    <cellStyle name="SAPBEXHLevel2X 2 2 2 4 5 2" xfId="25724"/>
    <cellStyle name="SAPBEXHLevel2X 2 2 2 4 6" xfId="19922"/>
    <cellStyle name="SAPBEXHLevel2X 2 2 2 5" xfId="4239"/>
    <cellStyle name="SAPBEXHLevel2X 2 2 2 5 2" xfId="20293"/>
    <cellStyle name="SAPBEXHLevel2X 2 2 2 6" xfId="19213"/>
    <cellStyle name="SAPBEXHLevel2X 2 2 2 7" xfId="28322"/>
    <cellStyle name="SAPBEXHLevel2X 2 2 3" xfId="2059"/>
    <cellStyle name="SAPBEXHLevel2X 2 2 3 2" xfId="2846"/>
    <cellStyle name="SAPBEXHLevel2X 2 2 3 2 2" xfId="7433"/>
    <cellStyle name="SAPBEXHLevel2X 2 2 3 2 2 2" xfId="14600"/>
    <cellStyle name="SAPBEXHLevel2X 2 2 3 2 2 2 2" xfId="25311"/>
    <cellStyle name="SAPBEXHLevel2X 2 2 3 2 2 3" xfId="21570"/>
    <cellStyle name="SAPBEXHLevel2X 2 2 3 2 3" xfId="9613"/>
    <cellStyle name="SAPBEXHLevel2X 2 2 3 2 3 2" xfId="16261"/>
    <cellStyle name="SAPBEXHLevel2X 2 2 3 2 3 2 2" xfId="26375"/>
    <cellStyle name="SAPBEXHLevel2X 2 2 3 2 3 3" xfId="22843"/>
    <cellStyle name="SAPBEXHLevel2X 2 2 3 2 4" xfId="11565"/>
    <cellStyle name="SAPBEXHLevel2X 2 2 3 2 4 2" xfId="17892"/>
    <cellStyle name="SAPBEXHLevel2X 2 2 3 2 4 2 2" xfId="27391"/>
    <cellStyle name="SAPBEXHLevel2X 2 2 3 2 4 3" xfId="23819"/>
    <cellStyle name="SAPBEXHLevel2X 2 2 3 2 5" xfId="5145"/>
    <cellStyle name="SAPBEXHLevel2X 2 2 3 2 5 2" xfId="20677"/>
    <cellStyle name="SAPBEXHLevel2X 2 2 3 2 6" xfId="12720"/>
    <cellStyle name="SAPBEXHLevel2X 2 2 3 2 6 2" xfId="24492"/>
    <cellStyle name="SAPBEXHLevel2X 2 2 3 2 7" xfId="19525"/>
    <cellStyle name="SAPBEXHLevel2X 2 2 3 3" xfId="2675"/>
    <cellStyle name="SAPBEXHLevel2X 2 2 3 3 2" xfId="9456"/>
    <cellStyle name="SAPBEXHLevel2X 2 2 3 3 2 2" xfId="16107"/>
    <cellStyle name="SAPBEXHLevel2X 2 2 3 3 2 2 2" xfId="26245"/>
    <cellStyle name="SAPBEXHLevel2X 2 2 3 3 2 3" xfId="22721"/>
    <cellStyle name="SAPBEXHLevel2X 2 2 3 3 3" xfId="11416"/>
    <cellStyle name="SAPBEXHLevel2X 2 2 3 3 3 2" xfId="17744"/>
    <cellStyle name="SAPBEXHLevel2X 2 2 3 3 3 2 2" xfId="27264"/>
    <cellStyle name="SAPBEXHLevel2X 2 2 3 3 3 3" xfId="23700"/>
    <cellStyle name="SAPBEXHLevel2X 2 2 3 3 4" xfId="7275"/>
    <cellStyle name="SAPBEXHLevel2X 2 2 3 3 4 2" xfId="21434"/>
    <cellStyle name="SAPBEXHLevel2X 2 2 3 3 5" xfId="14448"/>
    <cellStyle name="SAPBEXHLevel2X 2 2 3 3 5 2" xfId="25183"/>
    <cellStyle name="SAPBEXHLevel2X 2 2 3 3 6" xfId="19405"/>
    <cellStyle name="SAPBEXHLevel2X 2 2 3 4" xfId="6659"/>
    <cellStyle name="SAPBEXHLevel2X 2 2 3 4 2" xfId="13835"/>
    <cellStyle name="SAPBEXHLevel2X 2 2 3 4 2 2" xfId="24942"/>
    <cellStyle name="SAPBEXHLevel2X 2 2 3 4 3" xfId="21188"/>
    <cellStyle name="SAPBEXHLevel2X 2 2 3 5" xfId="8842"/>
    <cellStyle name="SAPBEXHLevel2X 2 2 3 5 2" xfId="15788"/>
    <cellStyle name="SAPBEXHLevel2X 2 2 3 5 2 2" xfId="26002"/>
    <cellStyle name="SAPBEXHLevel2X 2 2 3 5 3" xfId="22490"/>
    <cellStyle name="SAPBEXHLevel2X 2 2 3 6" xfId="10951"/>
    <cellStyle name="SAPBEXHLevel2X 2 2 3 6 2" xfId="17281"/>
    <cellStyle name="SAPBEXHLevel2X 2 2 3 6 2 2" xfId="27025"/>
    <cellStyle name="SAPBEXHLevel2X 2 2 3 6 3" xfId="23473"/>
    <cellStyle name="SAPBEXHLevel2X 2 2 3 7" xfId="4388"/>
    <cellStyle name="SAPBEXHLevel2X 2 2 3 7 2" xfId="20432"/>
    <cellStyle name="SAPBEXHLevel2X 2 2 3 8" xfId="5302"/>
    <cellStyle name="SAPBEXHLevel2X 2 2 3 8 2" xfId="20792"/>
    <cellStyle name="SAPBEXHLevel2X 2 2 4" xfId="2654"/>
    <cellStyle name="SAPBEXHLevel2X 2 2 4 2" xfId="9435"/>
    <cellStyle name="SAPBEXHLevel2X 2 2 4 2 2" xfId="16086"/>
    <cellStyle name="SAPBEXHLevel2X 2 2 4 2 2 2" xfId="26225"/>
    <cellStyle name="SAPBEXHLevel2X 2 2 4 2 3" xfId="22701"/>
    <cellStyle name="SAPBEXHLevel2X 2 2 4 3" xfId="11395"/>
    <cellStyle name="SAPBEXHLevel2X 2 2 4 3 2" xfId="17723"/>
    <cellStyle name="SAPBEXHLevel2X 2 2 4 3 2 2" xfId="27244"/>
    <cellStyle name="SAPBEXHLevel2X 2 2 4 3 3" xfId="23680"/>
    <cellStyle name="SAPBEXHLevel2X 2 2 4 4" xfId="7254"/>
    <cellStyle name="SAPBEXHLevel2X 2 2 4 4 2" xfId="21413"/>
    <cellStyle name="SAPBEXHLevel2X 2 2 4 5" xfId="14427"/>
    <cellStyle name="SAPBEXHLevel2X 2 2 4 5 2" xfId="25163"/>
    <cellStyle name="SAPBEXHLevel2X 2 2 4 6" xfId="19385"/>
    <cellStyle name="SAPBEXHLevel2X 2 2 5" xfId="28117"/>
    <cellStyle name="SAPBEXHLevel2X 2 3" xfId="1017"/>
    <cellStyle name="SAPBEXHLevel2X 2 3 2" xfId="1658"/>
    <cellStyle name="SAPBEXHLevel2X 2 3 2 2" xfId="864"/>
    <cellStyle name="SAPBEXHLevel2X 2 3 2 2 2" xfId="3294"/>
    <cellStyle name="SAPBEXHLevel2X 2 3 2 2 2 2" xfId="10049"/>
    <cellStyle name="SAPBEXHLevel2X 2 3 2 2 2 2 2" xfId="16591"/>
    <cellStyle name="SAPBEXHLevel2X 2 3 2 2 2 2 2 2" xfId="26631"/>
    <cellStyle name="SAPBEXHLevel2X 2 3 2 2 2 2 3" xfId="23089"/>
    <cellStyle name="SAPBEXHLevel2X 2 3 2 2 2 3" xfId="11979"/>
    <cellStyle name="SAPBEXHLevel2X 2 3 2 2 2 3 2" xfId="18304"/>
    <cellStyle name="SAPBEXHLevel2X 2 3 2 2 2 3 2 2" xfId="27643"/>
    <cellStyle name="SAPBEXHLevel2X 2 3 2 2 2 3 3" xfId="24061"/>
    <cellStyle name="SAPBEXHLevel2X 2 3 2 2 2 4" xfId="7870"/>
    <cellStyle name="SAPBEXHLevel2X 2 3 2 2 2 4 2" xfId="21874"/>
    <cellStyle name="SAPBEXHLevel2X 2 3 2 2 2 5" xfId="15028"/>
    <cellStyle name="SAPBEXHLevel2X 2 3 2 2 2 5 2" xfId="25563"/>
    <cellStyle name="SAPBEXHLevel2X 2 3 2 2 2 6" xfId="19767"/>
    <cellStyle name="SAPBEXHLevel2X 2 3 2 2 3" xfId="3767"/>
    <cellStyle name="SAPBEXHLevel2X 2 3 2 2 3 2" xfId="10522"/>
    <cellStyle name="SAPBEXHLevel2X 2 3 2 2 3 2 2" xfId="16914"/>
    <cellStyle name="SAPBEXHLevel2X 2 3 2 2 3 2 2 2" xfId="26903"/>
    <cellStyle name="SAPBEXHLevel2X 2 3 2 2 3 2 3" xfId="23355"/>
    <cellStyle name="SAPBEXHLevel2X 2 3 2 2 3 3" xfId="12452"/>
    <cellStyle name="SAPBEXHLevel2X 2 3 2 2 3 3 2" xfId="18775"/>
    <cellStyle name="SAPBEXHLevel2X 2 3 2 2 3 3 2 2" xfId="27913"/>
    <cellStyle name="SAPBEXHLevel2X 2 3 2 2 3 3 3" xfId="24325"/>
    <cellStyle name="SAPBEXHLevel2X 2 3 2 2 3 4" xfId="8317"/>
    <cellStyle name="SAPBEXHLevel2X 2 3 2 2 3 4 2" xfId="22311"/>
    <cellStyle name="SAPBEXHLevel2X 2 3 2 2 3 5" xfId="15499"/>
    <cellStyle name="SAPBEXHLevel2X 2 3 2 2 3 5 2" xfId="25833"/>
    <cellStyle name="SAPBEXHLevel2X 2 3 2 2 3 6" xfId="20031"/>
    <cellStyle name="SAPBEXHLevel2X 2 3 2 2 4" xfId="5909"/>
    <cellStyle name="SAPBEXHLevel2X 2 3 2 2 4 2" xfId="13170"/>
    <cellStyle name="SAPBEXHLevel2X 2 3 2 2 4 2 2" xfId="24748"/>
    <cellStyle name="SAPBEXHLevel2X 2 3 2 2 4 3" xfId="20999"/>
    <cellStyle name="SAPBEXHLevel2X 2 3 2 2 5" xfId="6030"/>
    <cellStyle name="SAPBEXHLevel2X 2 3 2 2 5 2" xfId="13283"/>
    <cellStyle name="SAPBEXHLevel2X 2 3 2 2 5 2 2" xfId="24796"/>
    <cellStyle name="SAPBEXHLevel2X 2 3 2 2 5 3" xfId="21047"/>
    <cellStyle name="SAPBEXHLevel2X 2 3 2 2 6" xfId="8566"/>
    <cellStyle name="SAPBEXHLevel2X 2 3 2 2 6 2" xfId="15705"/>
    <cellStyle name="SAPBEXHLevel2X 2 3 2 2 6 2 2" xfId="25943"/>
    <cellStyle name="SAPBEXHLevel2X 2 3 2 2 6 3" xfId="22435"/>
    <cellStyle name="SAPBEXHLevel2X 2 3 2 2 7" xfId="4192"/>
    <cellStyle name="SAPBEXHLevel2X 2 3 2 2 7 2" xfId="20259"/>
    <cellStyle name="SAPBEXHLevel2X 2 3 2 2 8" xfId="19030"/>
    <cellStyle name="SAPBEXHLevel2X 2 3 2 3" xfId="3031"/>
    <cellStyle name="SAPBEXHLevel2X 2 3 2 3 2" xfId="9797"/>
    <cellStyle name="SAPBEXHLevel2X 2 3 2 3 2 2" xfId="16415"/>
    <cellStyle name="SAPBEXHLevel2X 2 3 2 3 2 2 2" xfId="26494"/>
    <cellStyle name="SAPBEXHLevel2X 2 3 2 3 2 3" xfId="22952"/>
    <cellStyle name="SAPBEXHLevel2X 2 3 2 3 3" xfId="11734"/>
    <cellStyle name="SAPBEXHLevel2X 2 3 2 3 3 2" xfId="18059"/>
    <cellStyle name="SAPBEXHLevel2X 2 3 2 3 3 2 2" xfId="27508"/>
    <cellStyle name="SAPBEXHLevel2X 2 3 2 3 3 3" xfId="23926"/>
    <cellStyle name="SAPBEXHLevel2X 2 3 2 3 4" xfId="7618"/>
    <cellStyle name="SAPBEXHLevel2X 2 3 2 3 4 2" xfId="21701"/>
    <cellStyle name="SAPBEXHLevel2X 2 3 2 3 5" xfId="14782"/>
    <cellStyle name="SAPBEXHLevel2X 2 3 2 3 5 2" xfId="25428"/>
    <cellStyle name="SAPBEXHLevel2X 2 3 2 3 6" xfId="19632"/>
    <cellStyle name="SAPBEXHLevel2X 2 3 2 4" xfId="3536"/>
    <cellStyle name="SAPBEXHLevel2X 2 3 2 4 2" xfId="10291"/>
    <cellStyle name="SAPBEXHLevel2X 2 3 2 4 2 2" xfId="16758"/>
    <cellStyle name="SAPBEXHLevel2X 2 3 2 4 2 2 2" xfId="26768"/>
    <cellStyle name="SAPBEXHLevel2X 2 3 2 4 2 3" xfId="23220"/>
    <cellStyle name="SAPBEXHLevel2X 2 3 2 4 3" xfId="12221"/>
    <cellStyle name="SAPBEXHLevel2X 2 3 2 4 3 2" xfId="18544"/>
    <cellStyle name="SAPBEXHLevel2X 2 3 2 4 3 2 2" xfId="27778"/>
    <cellStyle name="SAPBEXHLevel2X 2 3 2 4 3 3" xfId="24190"/>
    <cellStyle name="SAPBEXHLevel2X 2 3 2 4 4" xfId="8112"/>
    <cellStyle name="SAPBEXHLevel2X 2 3 2 4 4 2" xfId="22109"/>
    <cellStyle name="SAPBEXHLevel2X 2 3 2 4 5" xfId="15268"/>
    <cellStyle name="SAPBEXHLevel2X 2 3 2 4 5 2" xfId="25698"/>
    <cellStyle name="SAPBEXHLevel2X 2 3 2 4 6" xfId="19896"/>
    <cellStyle name="SAPBEXHLevel2X 2 3 2 5" xfId="4242"/>
    <cellStyle name="SAPBEXHLevel2X 2 3 2 5 2" xfId="20296"/>
    <cellStyle name="SAPBEXHLevel2X 2 3 2 6" xfId="19187"/>
    <cellStyle name="SAPBEXHLevel2X 2 3 2 7" xfId="28296"/>
    <cellStyle name="SAPBEXHLevel2X 2 3 3" xfId="2280"/>
    <cellStyle name="SAPBEXHLevel2X 2 3 3 2" xfId="5319"/>
    <cellStyle name="SAPBEXHLevel2X 2 3 3 2 2" xfId="12844"/>
    <cellStyle name="SAPBEXHLevel2X 2 3 3 2 2 2" xfId="24584"/>
    <cellStyle name="SAPBEXHLevel2X 2 3 3 2 3" xfId="20801"/>
    <cellStyle name="SAPBEXHLevel2X 2 3 3 3" xfId="6880"/>
    <cellStyle name="SAPBEXHLevel2X 2 3 3 3 2" xfId="14054"/>
    <cellStyle name="SAPBEXHLevel2X 2 3 3 3 2 2" xfId="25033"/>
    <cellStyle name="SAPBEXHLevel2X 2 3 3 3 3" xfId="21275"/>
    <cellStyle name="SAPBEXHLevel2X 2 3 3 4" xfId="9063"/>
    <cellStyle name="SAPBEXHLevel2X 2 3 3 4 2" xfId="15913"/>
    <cellStyle name="SAPBEXHLevel2X 2 3 3 4 2 2" xfId="26095"/>
    <cellStyle name="SAPBEXHLevel2X 2 3 3 4 3" xfId="22579"/>
    <cellStyle name="SAPBEXHLevel2X 2 3 3 5" xfId="11091"/>
    <cellStyle name="SAPBEXHLevel2X 2 3 3 5 2" xfId="17420"/>
    <cellStyle name="SAPBEXHLevel2X 2 3 3 5 2 2" xfId="27115"/>
    <cellStyle name="SAPBEXHLevel2X 2 3 3 5 3" xfId="23559"/>
    <cellStyle name="SAPBEXHLevel2X 2 3 3 6" xfId="4359"/>
    <cellStyle name="SAPBEXHLevel2X 2 3 3 6 2" xfId="20403"/>
    <cellStyle name="SAPBEXHLevel2X 2 3 3 7" xfId="4274"/>
    <cellStyle name="SAPBEXHLevel2X 2 3 3 7 2" xfId="20321"/>
    <cellStyle name="SAPBEXHLevel2X 2 3 4" xfId="2758"/>
    <cellStyle name="SAPBEXHLevel2X 2 3 4 2" xfId="9531"/>
    <cellStyle name="SAPBEXHLevel2X 2 3 4 2 2" xfId="16182"/>
    <cellStyle name="SAPBEXHLevel2X 2 3 4 2 2 2" xfId="26308"/>
    <cellStyle name="SAPBEXHLevel2X 2 3 4 2 3" xfId="22783"/>
    <cellStyle name="SAPBEXHLevel2X 2 3 4 3" xfId="11486"/>
    <cellStyle name="SAPBEXHLevel2X 2 3 4 3 2" xfId="17813"/>
    <cellStyle name="SAPBEXHLevel2X 2 3 4 3 2 2" xfId="27324"/>
    <cellStyle name="SAPBEXHLevel2X 2 3 4 3 3" xfId="23759"/>
    <cellStyle name="SAPBEXHLevel2X 2 3 4 4" xfId="7350"/>
    <cellStyle name="SAPBEXHLevel2X 2 3 4 4 2" xfId="21503"/>
    <cellStyle name="SAPBEXHLevel2X 2 3 4 5" xfId="14518"/>
    <cellStyle name="SAPBEXHLevel2X 2 3 4 5 2" xfId="25244"/>
    <cellStyle name="SAPBEXHLevel2X 2 3 4 6" xfId="19465"/>
    <cellStyle name="SAPBEXHLevel2X 2 3 5" xfId="2819"/>
    <cellStyle name="SAPBEXHLevel2X 2 3 5 2" xfId="9586"/>
    <cellStyle name="SAPBEXHLevel2X 2 3 5 2 2" xfId="16235"/>
    <cellStyle name="SAPBEXHLevel2X 2 3 5 2 2 2" xfId="26350"/>
    <cellStyle name="SAPBEXHLevel2X 2 3 5 2 3" xfId="22818"/>
    <cellStyle name="SAPBEXHLevel2X 2 3 5 3" xfId="11539"/>
    <cellStyle name="SAPBEXHLevel2X 2 3 5 3 2" xfId="17866"/>
    <cellStyle name="SAPBEXHLevel2X 2 3 5 3 2 2" xfId="27366"/>
    <cellStyle name="SAPBEXHLevel2X 2 3 5 3 3" xfId="23794"/>
    <cellStyle name="SAPBEXHLevel2X 2 3 5 4" xfId="7406"/>
    <cellStyle name="SAPBEXHLevel2X 2 3 5 4 2" xfId="21544"/>
    <cellStyle name="SAPBEXHLevel2X 2 3 5 5" xfId="14573"/>
    <cellStyle name="SAPBEXHLevel2X 2 3 5 5 2" xfId="25286"/>
    <cellStyle name="SAPBEXHLevel2X 2 3 5 6" xfId="19500"/>
    <cellStyle name="SAPBEXHLevel2X 2 3 6" xfId="28161"/>
    <cellStyle name="SAPBEXHLevel2X 2 4" xfId="1072"/>
    <cellStyle name="SAPBEXHLevel2X 2 4 2" xfId="1693"/>
    <cellStyle name="SAPBEXHLevel2X 2 4 2 2" xfId="894"/>
    <cellStyle name="SAPBEXHLevel2X 2 4 2 2 2" xfId="3328"/>
    <cellStyle name="SAPBEXHLevel2X 2 4 2 2 2 2" xfId="10083"/>
    <cellStyle name="SAPBEXHLevel2X 2 4 2 2 2 2 2" xfId="16622"/>
    <cellStyle name="SAPBEXHLevel2X 2 4 2 2 2 2 2 2" xfId="26662"/>
    <cellStyle name="SAPBEXHLevel2X 2 4 2 2 2 2 3" xfId="23120"/>
    <cellStyle name="SAPBEXHLevel2X 2 4 2 2 2 3" xfId="12013"/>
    <cellStyle name="SAPBEXHLevel2X 2 4 2 2 2 3 2" xfId="18338"/>
    <cellStyle name="SAPBEXHLevel2X 2 4 2 2 2 3 2 2" xfId="27674"/>
    <cellStyle name="SAPBEXHLevel2X 2 4 2 2 2 3 3" xfId="24092"/>
    <cellStyle name="SAPBEXHLevel2X 2 4 2 2 2 4" xfId="7904"/>
    <cellStyle name="SAPBEXHLevel2X 2 4 2 2 2 4 2" xfId="21908"/>
    <cellStyle name="SAPBEXHLevel2X 2 4 2 2 2 5" xfId="15062"/>
    <cellStyle name="SAPBEXHLevel2X 2 4 2 2 2 5 2" xfId="25594"/>
    <cellStyle name="SAPBEXHLevel2X 2 4 2 2 2 6" xfId="19798"/>
    <cellStyle name="SAPBEXHLevel2X 2 4 2 2 3" xfId="3801"/>
    <cellStyle name="SAPBEXHLevel2X 2 4 2 2 3 2" xfId="10556"/>
    <cellStyle name="SAPBEXHLevel2X 2 4 2 2 3 2 2" xfId="16945"/>
    <cellStyle name="SAPBEXHLevel2X 2 4 2 2 3 2 2 2" xfId="26934"/>
    <cellStyle name="SAPBEXHLevel2X 2 4 2 2 3 2 3" xfId="23386"/>
    <cellStyle name="SAPBEXHLevel2X 2 4 2 2 3 3" xfId="12486"/>
    <cellStyle name="SAPBEXHLevel2X 2 4 2 2 3 3 2" xfId="18809"/>
    <cellStyle name="SAPBEXHLevel2X 2 4 2 2 3 3 2 2" xfId="27944"/>
    <cellStyle name="SAPBEXHLevel2X 2 4 2 2 3 3 3" xfId="24356"/>
    <cellStyle name="SAPBEXHLevel2X 2 4 2 2 3 4" xfId="8350"/>
    <cellStyle name="SAPBEXHLevel2X 2 4 2 2 3 4 2" xfId="22344"/>
    <cellStyle name="SAPBEXHLevel2X 2 4 2 2 3 5" xfId="15533"/>
    <cellStyle name="SAPBEXHLevel2X 2 4 2 2 3 5 2" xfId="25864"/>
    <cellStyle name="SAPBEXHLevel2X 2 4 2 2 3 6" xfId="20062"/>
    <cellStyle name="SAPBEXHLevel2X 2 4 2 2 4" xfId="5939"/>
    <cellStyle name="SAPBEXHLevel2X 2 4 2 2 4 2" xfId="13200"/>
    <cellStyle name="SAPBEXHLevel2X 2 4 2 2 4 2 2" xfId="24765"/>
    <cellStyle name="SAPBEXHLevel2X 2 4 2 2 4 3" xfId="21016"/>
    <cellStyle name="SAPBEXHLevel2X 2 4 2 2 5" xfId="5848"/>
    <cellStyle name="SAPBEXHLevel2X 2 4 2 2 5 2" xfId="13113"/>
    <cellStyle name="SAPBEXHLevel2X 2 4 2 2 5 2 2" xfId="24710"/>
    <cellStyle name="SAPBEXHLevel2X 2 4 2 2 5 3" xfId="20961"/>
    <cellStyle name="SAPBEXHLevel2X 2 4 2 2 6" xfId="5592"/>
    <cellStyle name="SAPBEXHLevel2X 2 4 2 2 6 2" xfId="12937"/>
    <cellStyle name="SAPBEXHLevel2X 2 4 2 2 6 2 2" xfId="24632"/>
    <cellStyle name="SAPBEXHLevel2X 2 4 2 2 6 3" xfId="20883"/>
    <cellStyle name="SAPBEXHLevel2X 2 4 2 2 7" xfId="4231"/>
    <cellStyle name="SAPBEXHLevel2X 2 4 2 2 7 2" xfId="20288"/>
    <cellStyle name="SAPBEXHLevel2X 2 4 2 2 8" xfId="19047"/>
    <cellStyle name="SAPBEXHLevel2X 2 4 2 3" xfId="3065"/>
    <cellStyle name="SAPBEXHLevel2X 2 4 2 3 2" xfId="9831"/>
    <cellStyle name="SAPBEXHLevel2X 2 4 2 3 2 2" xfId="16446"/>
    <cellStyle name="SAPBEXHLevel2X 2 4 2 3 2 2 2" xfId="26525"/>
    <cellStyle name="SAPBEXHLevel2X 2 4 2 3 2 3" xfId="22983"/>
    <cellStyle name="SAPBEXHLevel2X 2 4 2 3 3" xfId="11768"/>
    <cellStyle name="SAPBEXHLevel2X 2 4 2 3 3 2" xfId="18093"/>
    <cellStyle name="SAPBEXHLevel2X 2 4 2 3 3 2 2" xfId="27539"/>
    <cellStyle name="SAPBEXHLevel2X 2 4 2 3 3 3" xfId="23957"/>
    <cellStyle name="SAPBEXHLevel2X 2 4 2 3 4" xfId="7652"/>
    <cellStyle name="SAPBEXHLevel2X 2 4 2 3 4 2" xfId="21732"/>
    <cellStyle name="SAPBEXHLevel2X 2 4 2 3 5" xfId="14816"/>
    <cellStyle name="SAPBEXHLevel2X 2 4 2 3 5 2" xfId="25459"/>
    <cellStyle name="SAPBEXHLevel2X 2 4 2 3 6" xfId="19663"/>
    <cellStyle name="SAPBEXHLevel2X 2 4 2 4" xfId="3570"/>
    <cellStyle name="SAPBEXHLevel2X 2 4 2 4 2" xfId="10325"/>
    <cellStyle name="SAPBEXHLevel2X 2 4 2 4 2 2" xfId="16789"/>
    <cellStyle name="SAPBEXHLevel2X 2 4 2 4 2 2 2" xfId="26799"/>
    <cellStyle name="SAPBEXHLevel2X 2 4 2 4 2 3" xfId="23251"/>
    <cellStyle name="SAPBEXHLevel2X 2 4 2 4 3" xfId="12255"/>
    <cellStyle name="SAPBEXHLevel2X 2 4 2 4 3 2" xfId="18578"/>
    <cellStyle name="SAPBEXHLevel2X 2 4 2 4 3 2 2" xfId="27809"/>
    <cellStyle name="SAPBEXHLevel2X 2 4 2 4 3 3" xfId="24221"/>
    <cellStyle name="SAPBEXHLevel2X 2 4 2 4 4" xfId="8146"/>
    <cellStyle name="SAPBEXHLevel2X 2 4 2 4 4 2" xfId="22143"/>
    <cellStyle name="SAPBEXHLevel2X 2 4 2 4 5" xfId="15302"/>
    <cellStyle name="SAPBEXHLevel2X 2 4 2 4 5 2" xfId="25729"/>
    <cellStyle name="SAPBEXHLevel2X 2 4 2 4 6" xfId="19927"/>
    <cellStyle name="SAPBEXHLevel2X 2 4 2 5" xfId="4136"/>
    <cellStyle name="SAPBEXHLevel2X 2 4 2 5 2" xfId="20215"/>
    <cellStyle name="SAPBEXHLevel2X 2 4 2 6" xfId="19218"/>
    <cellStyle name="SAPBEXHLevel2X 2 4 2 7" xfId="28327"/>
    <cellStyle name="SAPBEXHLevel2X 2 4 3" xfId="2058"/>
    <cellStyle name="SAPBEXHLevel2X 2 4 3 2" xfId="5144"/>
    <cellStyle name="SAPBEXHLevel2X 2 4 3 2 2" xfId="12719"/>
    <cellStyle name="SAPBEXHLevel2X 2 4 3 2 2 2" xfId="24491"/>
    <cellStyle name="SAPBEXHLevel2X 2 4 3 2 3" xfId="20676"/>
    <cellStyle name="SAPBEXHLevel2X 2 4 3 3" xfId="6658"/>
    <cellStyle name="SAPBEXHLevel2X 2 4 3 3 2" xfId="13834"/>
    <cellStyle name="SAPBEXHLevel2X 2 4 3 3 2 2" xfId="24941"/>
    <cellStyle name="SAPBEXHLevel2X 2 4 3 3 3" xfId="21187"/>
    <cellStyle name="SAPBEXHLevel2X 2 4 3 4" xfId="8841"/>
    <cellStyle name="SAPBEXHLevel2X 2 4 3 4 2" xfId="15787"/>
    <cellStyle name="SAPBEXHLevel2X 2 4 3 4 2 2" xfId="26001"/>
    <cellStyle name="SAPBEXHLevel2X 2 4 3 4 3" xfId="22489"/>
    <cellStyle name="SAPBEXHLevel2X 2 4 3 5" xfId="10950"/>
    <cellStyle name="SAPBEXHLevel2X 2 4 3 5 2" xfId="17280"/>
    <cellStyle name="SAPBEXHLevel2X 2 4 3 5 2 2" xfId="27024"/>
    <cellStyle name="SAPBEXHLevel2X 2 4 3 5 3" xfId="23472"/>
    <cellStyle name="SAPBEXHLevel2X 2 4 3 6" xfId="4393"/>
    <cellStyle name="SAPBEXHLevel2X 2 4 3 6 2" xfId="20437"/>
    <cellStyle name="SAPBEXHLevel2X 2 4 3 7" xfId="5449"/>
    <cellStyle name="SAPBEXHLevel2X 2 4 3 7 2" xfId="20841"/>
    <cellStyle name="SAPBEXHLevel2X 2 4 4" xfId="2851"/>
    <cellStyle name="SAPBEXHLevel2X 2 4 4 2" xfId="9618"/>
    <cellStyle name="SAPBEXHLevel2X 2 4 4 2 2" xfId="16266"/>
    <cellStyle name="SAPBEXHLevel2X 2 4 4 2 2 2" xfId="26380"/>
    <cellStyle name="SAPBEXHLevel2X 2 4 4 2 3" xfId="22848"/>
    <cellStyle name="SAPBEXHLevel2X 2 4 4 3" xfId="11570"/>
    <cellStyle name="SAPBEXHLevel2X 2 4 4 3 2" xfId="17897"/>
    <cellStyle name="SAPBEXHLevel2X 2 4 4 3 2 2" xfId="27396"/>
    <cellStyle name="SAPBEXHLevel2X 2 4 4 3 3" xfId="23824"/>
    <cellStyle name="SAPBEXHLevel2X 2 4 4 4" xfId="7438"/>
    <cellStyle name="SAPBEXHLevel2X 2 4 4 4 2" xfId="21575"/>
    <cellStyle name="SAPBEXHLevel2X 2 4 4 5" xfId="14605"/>
    <cellStyle name="SAPBEXHLevel2X 2 4 4 5 2" xfId="25316"/>
    <cellStyle name="SAPBEXHLevel2X 2 4 4 6" xfId="19530"/>
    <cellStyle name="SAPBEXHLevel2X 2 4 5" xfId="2670"/>
    <cellStyle name="SAPBEXHLevel2X 2 4 5 2" xfId="9451"/>
    <cellStyle name="SAPBEXHLevel2X 2 4 5 2 2" xfId="16102"/>
    <cellStyle name="SAPBEXHLevel2X 2 4 5 2 2 2" xfId="26240"/>
    <cellStyle name="SAPBEXHLevel2X 2 4 5 2 3" xfId="22716"/>
    <cellStyle name="SAPBEXHLevel2X 2 4 5 3" xfId="11411"/>
    <cellStyle name="SAPBEXHLevel2X 2 4 5 3 2" xfId="17739"/>
    <cellStyle name="SAPBEXHLevel2X 2 4 5 3 2 2" xfId="27259"/>
    <cellStyle name="SAPBEXHLevel2X 2 4 5 3 3" xfId="23695"/>
    <cellStyle name="SAPBEXHLevel2X 2 4 5 4" xfId="7270"/>
    <cellStyle name="SAPBEXHLevel2X 2 4 5 4 2" xfId="21429"/>
    <cellStyle name="SAPBEXHLevel2X 2 4 5 5" xfId="14443"/>
    <cellStyle name="SAPBEXHLevel2X 2 4 5 5 2" xfId="25178"/>
    <cellStyle name="SAPBEXHLevel2X 2 4 5 6" xfId="19400"/>
    <cellStyle name="SAPBEXHLevel2X 2 4 6" xfId="28182"/>
    <cellStyle name="SAPBEXHLevel2X 2 5" xfId="1549"/>
    <cellStyle name="SAPBEXHLevel2X 2 5 2" xfId="1441"/>
    <cellStyle name="SAPBEXHLevel2X 2 5 2 2" xfId="3235"/>
    <cellStyle name="SAPBEXHLevel2X 2 5 2 2 2" xfId="9990"/>
    <cellStyle name="SAPBEXHLevel2X 2 5 2 2 2 2" xfId="16543"/>
    <cellStyle name="SAPBEXHLevel2X 2 5 2 2 2 2 2" xfId="26598"/>
    <cellStyle name="SAPBEXHLevel2X 2 5 2 2 2 3" xfId="23056"/>
    <cellStyle name="SAPBEXHLevel2X 2 5 2 2 3" xfId="11920"/>
    <cellStyle name="SAPBEXHLevel2X 2 5 2 2 3 2" xfId="18245"/>
    <cellStyle name="SAPBEXHLevel2X 2 5 2 2 3 2 2" xfId="27610"/>
    <cellStyle name="SAPBEXHLevel2X 2 5 2 2 3 3" xfId="24028"/>
    <cellStyle name="SAPBEXHLevel2X 2 5 2 2 4" xfId="7811"/>
    <cellStyle name="SAPBEXHLevel2X 2 5 2 2 4 2" xfId="21815"/>
    <cellStyle name="SAPBEXHLevel2X 2 5 2 2 5" xfId="14969"/>
    <cellStyle name="SAPBEXHLevel2X 2 5 2 2 5 2" xfId="25530"/>
    <cellStyle name="SAPBEXHLevel2X 2 5 2 2 6" xfId="19734"/>
    <cellStyle name="SAPBEXHLevel2X 2 5 2 3" xfId="3708"/>
    <cellStyle name="SAPBEXHLevel2X 2 5 2 3 2" xfId="10463"/>
    <cellStyle name="SAPBEXHLevel2X 2 5 2 3 2 2" xfId="16866"/>
    <cellStyle name="SAPBEXHLevel2X 2 5 2 3 2 2 2" xfId="26870"/>
    <cellStyle name="SAPBEXHLevel2X 2 5 2 3 2 3" xfId="23322"/>
    <cellStyle name="SAPBEXHLevel2X 2 5 2 3 3" xfId="12393"/>
    <cellStyle name="SAPBEXHLevel2X 2 5 2 3 3 2" xfId="18716"/>
    <cellStyle name="SAPBEXHLevel2X 2 5 2 3 3 2 2" xfId="27880"/>
    <cellStyle name="SAPBEXHLevel2X 2 5 2 3 3 3" xfId="24292"/>
    <cellStyle name="SAPBEXHLevel2X 2 5 2 3 4" xfId="8280"/>
    <cellStyle name="SAPBEXHLevel2X 2 5 2 3 4 2" xfId="22276"/>
    <cellStyle name="SAPBEXHLevel2X 2 5 2 3 5" xfId="15440"/>
    <cellStyle name="SAPBEXHLevel2X 2 5 2 3 5 2" xfId="25800"/>
    <cellStyle name="SAPBEXHLevel2X 2 5 2 3 6" xfId="19998"/>
    <cellStyle name="SAPBEXHLevel2X 2 5 2 4" xfId="6219"/>
    <cellStyle name="SAPBEXHLevel2X 2 5 2 4 2" xfId="13454"/>
    <cellStyle name="SAPBEXHLevel2X 2 5 2 4 2 2" xfId="24857"/>
    <cellStyle name="SAPBEXHLevel2X 2 5 2 4 3" xfId="21107"/>
    <cellStyle name="SAPBEXHLevel2X 2 5 2 5" xfId="8492"/>
    <cellStyle name="SAPBEXHLevel2X 2 5 2 5 2" xfId="15684"/>
    <cellStyle name="SAPBEXHLevel2X 2 5 2 5 2 2" xfId="25935"/>
    <cellStyle name="SAPBEXHLevel2X 2 5 2 5 3" xfId="22428"/>
    <cellStyle name="SAPBEXHLevel2X 2 5 2 6" xfId="6027"/>
    <cellStyle name="SAPBEXHLevel2X 2 5 2 6 2" xfId="13281"/>
    <cellStyle name="SAPBEXHLevel2X 2 5 2 6 2 2" xfId="24794"/>
    <cellStyle name="SAPBEXHLevel2X 2 5 2 6 3" xfId="21045"/>
    <cellStyle name="SAPBEXHLevel2X 2 5 2 7" xfId="12643"/>
    <cellStyle name="SAPBEXHLevel2X 2 5 2 7 2" xfId="24433"/>
    <cellStyle name="SAPBEXHLevel2X 2 5 2 8" xfId="19116"/>
    <cellStyle name="SAPBEXHLevel2X 2 5 3" xfId="2983"/>
    <cellStyle name="SAPBEXHLevel2X 2 5 3 2" xfId="9749"/>
    <cellStyle name="SAPBEXHLevel2X 2 5 3 2 2" xfId="16378"/>
    <cellStyle name="SAPBEXHLevel2X 2 5 3 2 2 2" xfId="26470"/>
    <cellStyle name="SAPBEXHLevel2X 2 5 3 2 3" xfId="22929"/>
    <cellStyle name="SAPBEXHLevel2X 2 5 3 3" xfId="11686"/>
    <cellStyle name="SAPBEXHLevel2X 2 5 3 3 2" xfId="18012"/>
    <cellStyle name="SAPBEXHLevel2X 2 5 3 3 2 2" xfId="27485"/>
    <cellStyle name="SAPBEXHLevel2X 2 5 3 3 3" xfId="23904"/>
    <cellStyle name="SAPBEXHLevel2X 2 5 3 4" xfId="7570"/>
    <cellStyle name="SAPBEXHLevel2X 2 5 3 4 2" xfId="21671"/>
    <cellStyle name="SAPBEXHLevel2X 2 5 3 5" xfId="14735"/>
    <cellStyle name="SAPBEXHLevel2X 2 5 3 5 2" xfId="25405"/>
    <cellStyle name="SAPBEXHLevel2X 2 5 3 6" xfId="19610"/>
    <cellStyle name="SAPBEXHLevel2X 2 5 4" xfId="3498"/>
    <cellStyle name="SAPBEXHLevel2X 2 5 4 2" xfId="10253"/>
    <cellStyle name="SAPBEXHLevel2X 2 5 4 2 2" xfId="16731"/>
    <cellStyle name="SAPBEXHLevel2X 2 5 4 2 2 2" xfId="26747"/>
    <cellStyle name="SAPBEXHLevel2X 2 5 4 2 3" xfId="23199"/>
    <cellStyle name="SAPBEXHLevel2X 2 5 4 3" xfId="12183"/>
    <cellStyle name="SAPBEXHLevel2X 2 5 4 3 2" xfId="18506"/>
    <cellStyle name="SAPBEXHLevel2X 2 5 4 3 2 2" xfId="27757"/>
    <cellStyle name="SAPBEXHLevel2X 2 5 4 3 3" xfId="24169"/>
    <cellStyle name="SAPBEXHLevel2X 2 5 4 4" xfId="8074"/>
    <cellStyle name="SAPBEXHLevel2X 2 5 4 4 2" xfId="22071"/>
    <cellStyle name="SAPBEXHLevel2X 2 5 4 5" xfId="15230"/>
    <cellStyle name="SAPBEXHLevel2X 2 5 4 5 2" xfId="25677"/>
    <cellStyle name="SAPBEXHLevel2X 2 5 4 6" xfId="19875"/>
    <cellStyle name="SAPBEXHLevel2X 2 5 5" xfId="4620"/>
    <cellStyle name="SAPBEXHLevel2X 2 5 5 2" xfId="20599"/>
    <cellStyle name="SAPBEXHLevel2X 2 5 6" xfId="19153"/>
    <cellStyle name="SAPBEXHLevel2X 2 5 7" xfId="28248"/>
    <cellStyle name="SAPBEXHLevel2X 2 6" xfId="2332"/>
    <cellStyle name="SAPBEXHLevel2X 2 6 2" xfId="5366"/>
    <cellStyle name="SAPBEXHLevel2X 2 6 2 2" xfId="12868"/>
    <cellStyle name="SAPBEXHLevel2X 2 6 2 2 2" xfId="24605"/>
    <cellStyle name="SAPBEXHLevel2X 2 6 2 3" xfId="20825"/>
    <cellStyle name="SAPBEXHLevel2X 2 6 3" xfId="6932"/>
    <cellStyle name="SAPBEXHLevel2X 2 6 3 2" xfId="14106"/>
    <cellStyle name="SAPBEXHLevel2X 2 6 3 2 2" xfId="25054"/>
    <cellStyle name="SAPBEXHLevel2X 2 6 3 3" xfId="21296"/>
    <cellStyle name="SAPBEXHLevel2X 2 6 4" xfId="9115"/>
    <cellStyle name="SAPBEXHLevel2X 2 6 4 2" xfId="15937"/>
    <cellStyle name="SAPBEXHLevel2X 2 6 4 2 2" xfId="26116"/>
    <cellStyle name="SAPBEXHLevel2X 2 6 4 3" xfId="22600"/>
    <cellStyle name="SAPBEXHLevel2X 2 6 5" xfId="11135"/>
    <cellStyle name="SAPBEXHLevel2X 2 6 5 2" xfId="17464"/>
    <cellStyle name="SAPBEXHLevel2X 2 6 5 2 2" xfId="27136"/>
    <cellStyle name="SAPBEXHLevel2X 2 6 5 3" xfId="23580"/>
    <cellStyle name="SAPBEXHLevel2X 2 6 6" xfId="4317"/>
    <cellStyle name="SAPBEXHLevel2X 2 6 6 2" xfId="20361"/>
    <cellStyle name="SAPBEXHLevel2X 2 6 7" xfId="4001"/>
    <cellStyle name="SAPBEXHLevel2X 2 6 7 2" xfId="20153"/>
    <cellStyle name="SAPBEXHLevel2X 2 7" xfId="2596"/>
    <cellStyle name="SAPBEXHLevel2X 2 7 2" xfId="9377"/>
    <cellStyle name="SAPBEXHLevel2X 2 7 2 2" xfId="16028"/>
    <cellStyle name="SAPBEXHLevel2X 2 7 2 2 2" xfId="26180"/>
    <cellStyle name="SAPBEXHLevel2X 2 7 2 3" xfId="22661"/>
    <cellStyle name="SAPBEXHLevel2X 2 7 3" xfId="11337"/>
    <cellStyle name="SAPBEXHLevel2X 2 7 3 2" xfId="17665"/>
    <cellStyle name="SAPBEXHLevel2X 2 7 3 2 2" xfId="27199"/>
    <cellStyle name="SAPBEXHLevel2X 2 7 3 3" xfId="23640"/>
    <cellStyle name="SAPBEXHLevel2X 2 7 4" xfId="7196"/>
    <cellStyle name="SAPBEXHLevel2X 2 7 4 2" xfId="21360"/>
    <cellStyle name="SAPBEXHLevel2X 2 7 5" xfId="14369"/>
    <cellStyle name="SAPBEXHLevel2X 2 7 5 2" xfId="25118"/>
    <cellStyle name="SAPBEXHLevel2X 2 7 6" xfId="19345"/>
    <cellStyle name="SAPBEXHLevel2X 2 8" xfId="18970"/>
    <cellStyle name="SAPBEXHLevel2X 2 9" xfId="28064"/>
    <cellStyle name="SAPBEXHLevel2X 3" xfId="496"/>
    <cellStyle name="SAPBEXHLevel2X 3 2" xfId="1765"/>
    <cellStyle name="SAPBEXHLevel2X 3 2 2" xfId="1954"/>
    <cellStyle name="SAPBEXHLevel2X 3 2 2 2" xfId="3384"/>
    <cellStyle name="SAPBEXHLevel2X 3 2 2 2 2" xfId="10139"/>
    <cellStyle name="SAPBEXHLevel2X 3 2 2 2 2 2" xfId="16657"/>
    <cellStyle name="SAPBEXHLevel2X 3 2 2 2 2 2 2" xfId="26684"/>
    <cellStyle name="SAPBEXHLevel2X 3 2 2 2 2 3" xfId="23142"/>
    <cellStyle name="SAPBEXHLevel2X 3 2 2 2 3" xfId="12069"/>
    <cellStyle name="SAPBEXHLevel2X 3 2 2 2 3 2" xfId="18394"/>
    <cellStyle name="SAPBEXHLevel2X 3 2 2 2 3 2 2" xfId="27696"/>
    <cellStyle name="SAPBEXHLevel2X 3 2 2 2 3 3" xfId="24114"/>
    <cellStyle name="SAPBEXHLevel2X 3 2 2 2 4" xfId="7960"/>
    <cellStyle name="SAPBEXHLevel2X 3 2 2 2 4 2" xfId="21964"/>
    <cellStyle name="SAPBEXHLevel2X 3 2 2 2 5" xfId="15118"/>
    <cellStyle name="SAPBEXHLevel2X 3 2 2 2 5 2" xfId="25616"/>
    <cellStyle name="SAPBEXHLevel2X 3 2 2 2 6" xfId="19820"/>
    <cellStyle name="SAPBEXHLevel2X 3 2 2 3" xfId="3857"/>
    <cellStyle name="SAPBEXHLevel2X 3 2 2 3 2" xfId="10612"/>
    <cellStyle name="SAPBEXHLevel2X 3 2 2 3 2 2" xfId="16980"/>
    <cellStyle name="SAPBEXHLevel2X 3 2 2 3 2 2 2" xfId="26956"/>
    <cellStyle name="SAPBEXHLevel2X 3 2 2 3 2 3" xfId="23408"/>
    <cellStyle name="SAPBEXHLevel2X 3 2 2 3 3" xfId="12542"/>
    <cellStyle name="SAPBEXHLevel2X 3 2 2 3 3 2" xfId="18865"/>
    <cellStyle name="SAPBEXHLevel2X 3 2 2 3 3 2 2" xfId="27966"/>
    <cellStyle name="SAPBEXHLevel2X 3 2 2 3 3 3" xfId="24378"/>
    <cellStyle name="SAPBEXHLevel2X 3 2 2 3 4" xfId="8378"/>
    <cellStyle name="SAPBEXHLevel2X 3 2 2 3 4 2" xfId="22368"/>
    <cellStyle name="SAPBEXHLevel2X 3 2 2 3 5" xfId="15589"/>
    <cellStyle name="SAPBEXHLevel2X 3 2 2 3 5 2" xfId="25886"/>
    <cellStyle name="SAPBEXHLevel2X 3 2 2 3 6" xfId="20084"/>
    <cellStyle name="SAPBEXHLevel2X 3 2 2 4" xfId="6554"/>
    <cellStyle name="SAPBEXHLevel2X 3 2 2 4 2" xfId="13732"/>
    <cellStyle name="SAPBEXHLevel2X 3 2 2 4 2 2" xfId="24899"/>
    <cellStyle name="SAPBEXHLevel2X 3 2 2 4 3" xfId="21149"/>
    <cellStyle name="SAPBEXHLevel2X 3 2 2 5" xfId="8737"/>
    <cellStyle name="SAPBEXHLevel2X 3 2 2 5 2" xfId="15728"/>
    <cellStyle name="SAPBEXHLevel2X 3 2 2 5 2 2" xfId="25957"/>
    <cellStyle name="SAPBEXHLevel2X 3 2 2 5 3" xfId="22449"/>
    <cellStyle name="SAPBEXHLevel2X 3 2 2 6" xfId="10851"/>
    <cellStyle name="SAPBEXHLevel2X 3 2 2 6 2" xfId="17183"/>
    <cellStyle name="SAPBEXHLevel2X 3 2 2 6 2 2" xfId="26983"/>
    <cellStyle name="SAPBEXHLevel2X 3 2 2 6 3" xfId="23435"/>
    <cellStyle name="SAPBEXHLevel2X 3 2 2 7" xfId="12660"/>
    <cellStyle name="SAPBEXHLevel2X 3 2 2 7 2" xfId="24447"/>
    <cellStyle name="SAPBEXHLevel2X 3 2 2 8" xfId="19266"/>
    <cellStyle name="SAPBEXHLevel2X 3 2 3" xfId="3124"/>
    <cellStyle name="SAPBEXHLevel2X 3 2 3 2" xfId="9887"/>
    <cellStyle name="SAPBEXHLevel2X 3 2 3 2 2" xfId="16481"/>
    <cellStyle name="SAPBEXHLevel2X 3 2 3 2 2 2" xfId="26547"/>
    <cellStyle name="SAPBEXHLevel2X 3 2 3 2 3" xfId="23005"/>
    <cellStyle name="SAPBEXHLevel2X 3 2 3 3" xfId="11824"/>
    <cellStyle name="SAPBEXHLevel2X 3 2 3 3 2" xfId="18149"/>
    <cellStyle name="SAPBEXHLevel2X 3 2 3 3 2 2" xfId="27561"/>
    <cellStyle name="SAPBEXHLevel2X 3 2 3 3 3" xfId="23979"/>
    <cellStyle name="SAPBEXHLevel2X 3 2 3 4" xfId="7709"/>
    <cellStyle name="SAPBEXHLevel2X 3 2 3 4 2" xfId="21754"/>
    <cellStyle name="SAPBEXHLevel2X 3 2 3 5" xfId="14872"/>
    <cellStyle name="SAPBEXHLevel2X 3 2 3 5 2" xfId="25481"/>
    <cellStyle name="SAPBEXHLevel2X 3 2 3 6" xfId="19685"/>
    <cellStyle name="SAPBEXHLevel2X 3 2 4" xfId="3613"/>
    <cellStyle name="SAPBEXHLevel2X 3 2 4 2" xfId="10368"/>
    <cellStyle name="SAPBEXHLevel2X 3 2 4 2 2" xfId="16811"/>
    <cellStyle name="SAPBEXHLevel2X 3 2 4 2 2 2" xfId="26821"/>
    <cellStyle name="SAPBEXHLevel2X 3 2 4 2 3" xfId="23273"/>
    <cellStyle name="SAPBEXHLevel2X 3 2 4 3" xfId="12298"/>
    <cellStyle name="SAPBEXHLevel2X 3 2 4 3 2" xfId="18621"/>
    <cellStyle name="SAPBEXHLevel2X 3 2 4 3 2 2" xfId="27831"/>
    <cellStyle name="SAPBEXHLevel2X 3 2 4 3 3" xfId="24243"/>
    <cellStyle name="SAPBEXHLevel2X 3 2 4 4" xfId="8189"/>
    <cellStyle name="SAPBEXHLevel2X 3 2 4 4 2" xfId="22186"/>
    <cellStyle name="SAPBEXHLevel2X 3 2 4 5" xfId="15345"/>
    <cellStyle name="SAPBEXHLevel2X 3 2 4 5 2" xfId="25751"/>
    <cellStyle name="SAPBEXHLevel2X 3 2 4 6" xfId="19949"/>
    <cellStyle name="SAPBEXHLevel2X 3 2 5" xfId="4106"/>
    <cellStyle name="SAPBEXHLevel2X 3 2 5 2" xfId="20203"/>
    <cellStyle name="SAPBEXHLevel2X 3 2 6" xfId="19240"/>
    <cellStyle name="SAPBEXHLevel2X 3 2 7" xfId="28362"/>
    <cellStyle name="SAPBEXHLevel2X 3 3" xfId="2148"/>
    <cellStyle name="SAPBEXHLevel2X 3 3 2" xfId="2928"/>
    <cellStyle name="SAPBEXHLevel2X 3 3 2 2" xfId="7515"/>
    <cellStyle name="SAPBEXHLevel2X 3 3 2 2 2" xfId="14682"/>
    <cellStyle name="SAPBEXHLevel2X 3 3 2 2 2 2" xfId="25374"/>
    <cellStyle name="SAPBEXHLevel2X 3 3 2 2 3" xfId="21641"/>
    <cellStyle name="SAPBEXHLevel2X 3 3 2 3" xfId="9695"/>
    <cellStyle name="SAPBEXHLevel2X 3 3 2 3 2" xfId="16340"/>
    <cellStyle name="SAPBEXHLevel2X 3 3 2 3 2 2" xfId="26438"/>
    <cellStyle name="SAPBEXHLevel2X 3 3 2 3 3" xfId="22899"/>
    <cellStyle name="SAPBEXHLevel2X 3 3 2 4" xfId="11644"/>
    <cellStyle name="SAPBEXHLevel2X 3 3 2 4 2" xfId="17971"/>
    <cellStyle name="SAPBEXHLevel2X 3 3 2 4 2 2" xfId="27454"/>
    <cellStyle name="SAPBEXHLevel2X 3 3 2 4 3" xfId="23875"/>
    <cellStyle name="SAPBEXHLevel2X 3 3 2 5" xfId="5222"/>
    <cellStyle name="SAPBEXHLevel2X 3 3 2 5 2" xfId="20741"/>
    <cellStyle name="SAPBEXHLevel2X 3 3 2 6" xfId="12786"/>
    <cellStyle name="SAPBEXHLevel2X 3 3 2 6 2" xfId="24547"/>
    <cellStyle name="SAPBEXHLevel2X 3 3 2 7" xfId="19581"/>
    <cellStyle name="SAPBEXHLevel2X 3 3 3" xfId="3460"/>
    <cellStyle name="SAPBEXHLevel2X 3 3 3 2" xfId="10215"/>
    <cellStyle name="SAPBEXHLevel2X 3 3 3 2 2" xfId="16697"/>
    <cellStyle name="SAPBEXHLevel2X 3 3 3 2 2 2" xfId="26719"/>
    <cellStyle name="SAPBEXHLevel2X 3 3 3 2 3" xfId="23173"/>
    <cellStyle name="SAPBEXHLevel2X 3 3 3 3" xfId="12145"/>
    <cellStyle name="SAPBEXHLevel2X 3 3 3 3 2" xfId="18469"/>
    <cellStyle name="SAPBEXHLevel2X 3 3 3 3 2 2" xfId="27730"/>
    <cellStyle name="SAPBEXHLevel2X 3 3 3 3 3" xfId="24144"/>
    <cellStyle name="SAPBEXHLevel2X 3 3 3 4" xfId="8036"/>
    <cellStyle name="SAPBEXHLevel2X 3 3 3 4 2" xfId="22035"/>
    <cellStyle name="SAPBEXHLevel2X 3 3 3 5" xfId="15193"/>
    <cellStyle name="SAPBEXHLevel2X 3 3 3 5 2" xfId="25650"/>
    <cellStyle name="SAPBEXHLevel2X 3 3 3 6" xfId="19850"/>
    <cellStyle name="SAPBEXHLevel2X 3 3 4" xfId="6748"/>
    <cellStyle name="SAPBEXHLevel2X 3 3 4 2" xfId="13923"/>
    <cellStyle name="SAPBEXHLevel2X 3 3 4 2 2" xfId="24997"/>
    <cellStyle name="SAPBEXHLevel2X 3 3 4 3" xfId="21241"/>
    <cellStyle name="SAPBEXHLevel2X 3 3 5" xfId="8931"/>
    <cellStyle name="SAPBEXHLevel2X 3 3 5 2" xfId="15855"/>
    <cellStyle name="SAPBEXHLevel2X 3 3 5 2 2" xfId="26058"/>
    <cellStyle name="SAPBEXHLevel2X 3 3 5 3" xfId="22544"/>
    <cellStyle name="SAPBEXHLevel2X 3 3 6" xfId="11021"/>
    <cellStyle name="SAPBEXHLevel2X 3 3 6 2" xfId="17350"/>
    <cellStyle name="SAPBEXHLevel2X 3 3 6 2 2" xfId="27079"/>
    <cellStyle name="SAPBEXHLevel2X 3 3 6 3" xfId="23525"/>
    <cellStyle name="SAPBEXHLevel2X 3 3 7" xfId="4466"/>
    <cellStyle name="SAPBEXHLevel2X 3 3 7 2" xfId="20499"/>
    <cellStyle name="SAPBEXHLevel2X 3 3 8" xfId="5446"/>
    <cellStyle name="SAPBEXHLevel2X 3 3 8 2" xfId="20839"/>
    <cellStyle name="SAPBEXHLevel2X 3 4" xfId="2653"/>
    <cellStyle name="SAPBEXHLevel2X 3 4 2" xfId="9434"/>
    <cellStyle name="SAPBEXHLevel2X 3 4 2 2" xfId="16085"/>
    <cellStyle name="SAPBEXHLevel2X 3 4 2 2 2" xfId="26224"/>
    <cellStyle name="SAPBEXHLevel2X 3 4 2 3" xfId="22700"/>
    <cellStyle name="SAPBEXHLevel2X 3 4 3" xfId="11394"/>
    <cellStyle name="SAPBEXHLevel2X 3 4 3 2" xfId="17722"/>
    <cellStyle name="SAPBEXHLevel2X 3 4 3 2 2" xfId="27243"/>
    <cellStyle name="SAPBEXHLevel2X 3 4 3 3" xfId="23679"/>
    <cellStyle name="SAPBEXHLevel2X 3 4 4" xfId="7253"/>
    <cellStyle name="SAPBEXHLevel2X 3 4 4 2" xfId="21412"/>
    <cellStyle name="SAPBEXHLevel2X 3 4 5" xfId="14426"/>
    <cellStyle name="SAPBEXHLevel2X 3 4 5 2" xfId="25162"/>
    <cellStyle name="SAPBEXHLevel2X 3 4 6" xfId="19384"/>
    <cellStyle name="SAPBEXHLevel2X 3 5" xfId="28116"/>
    <cellStyle name="SAPBEXHLevel2X 4" xfId="1548"/>
    <cellStyle name="SAPBEXHLevel2X 4 2" xfId="849"/>
    <cellStyle name="SAPBEXHLevel2X 4 2 2" xfId="3234"/>
    <cellStyle name="SAPBEXHLevel2X 4 2 2 2" xfId="9989"/>
    <cellStyle name="SAPBEXHLevel2X 4 2 2 2 2" xfId="16542"/>
    <cellStyle name="SAPBEXHLevel2X 4 2 2 2 2 2" xfId="26597"/>
    <cellStyle name="SAPBEXHLevel2X 4 2 2 2 3" xfId="23055"/>
    <cellStyle name="SAPBEXHLevel2X 4 2 2 3" xfId="11919"/>
    <cellStyle name="SAPBEXHLevel2X 4 2 2 3 2" xfId="18244"/>
    <cellStyle name="SAPBEXHLevel2X 4 2 2 3 2 2" xfId="27609"/>
    <cellStyle name="SAPBEXHLevel2X 4 2 2 3 3" xfId="24027"/>
    <cellStyle name="SAPBEXHLevel2X 4 2 2 4" xfId="7810"/>
    <cellStyle name="SAPBEXHLevel2X 4 2 2 4 2" xfId="21814"/>
    <cellStyle name="SAPBEXHLevel2X 4 2 2 5" xfId="14968"/>
    <cellStyle name="SAPBEXHLevel2X 4 2 2 5 2" xfId="25529"/>
    <cellStyle name="SAPBEXHLevel2X 4 2 2 6" xfId="19733"/>
    <cellStyle name="SAPBEXHLevel2X 4 2 3" xfId="3707"/>
    <cellStyle name="SAPBEXHLevel2X 4 2 3 2" xfId="10462"/>
    <cellStyle name="SAPBEXHLevel2X 4 2 3 2 2" xfId="16865"/>
    <cellStyle name="SAPBEXHLevel2X 4 2 3 2 2 2" xfId="26869"/>
    <cellStyle name="SAPBEXHLevel2X 4 2 3 2 3" xfId="23321"/>
    <cellStyle name="SAPBEXHLevel2X 4 2 3 3" xfId="12392"/>
    <cellStyle name="SAPBEXHLevel2X 4 2 3 3 2" xfId="18715"/>
    <cellStyle name="SAPBEXHLevel2X 4 2 3 3 2 2" xfId="27879"/>
    <cellStyle name="SAPBEXHLevel2X 4 2 3 3 3" xfId="24291"/>
    <cellStyle name="SAPBEXHLevel2X 4 2 3 4" xfId="8279"/>
    <cellStyle name="SAPBEXHLevel2X 4 2 3 4 2" xfId="22275"/>
    <cellStyle name="SAPBEXHLevel2X 4 2 3 5" xfId="15439"/>
    <cellStyle name="SAPBEXHLevel2X 4 2 3 5 2" xfId="25799"/>
    <cellStyle name="SAPBEXHLevel2X 4 2 3 6" xfId="19997"/>
    <cellStyle name="SAPBEXHLevel2X 4 2 4" xfId="5894"/>
    <cellStyle name="SAPBEXHLevel2X 4 2 4 2" xfId="13155"/>
    <cellStyle name="SAPBEXHLevel2X 4 2 4 2 2" xfId="24735"/>
    <cellStyle name="SAPBEXHLevel2X 4 2 4 3" xfId="20986"/>
    <cellStyle name="SAPBEXHLevel2X 4 2 5" xfId="5640"/>
    <cellStyle name="SAPBEXHLevel2X 4 2 5 2" xfId="12979"/>
    <cellStyle name="SAPBEXHLevel2X 4 2 5 2 2" xfId="24644"/>
    <cellStyle name="SAPBEXHLevel2X 4 2 5 3" xfId="20896"/>
    <cellStyle name="SAPBEXHLevel2X 4 2 6" xfId="5697"/>
    <cellStyle name="SAPBEXHLevel2X 4 2 6 2" xfId="13014"/>
    <cellStyle name="SAPBEXHLevel2X 4 2 6 2 2" xfId="24669"/>
    <cellStyle name="SAPBEXHLevel2X 4 2 6 3" xfId="20920"/>
    <cellStyle name="SAPBEXHLevel2X 4 2 7" xfId="4568"/>
    <cellStyle name="SAPBEXHLevel2X 4 2 7 2" xfId="20569"/>
    <cellStyle name="SAPBEXHLevel2X 4 2 8" xfId="19017"/>
    <cellStyle name="SAPBEXHLevel2X 4 3" xfId="2757"/>
    <cellStyle name="SAPBEXHLevel2X 4 3 2" xfId="9530"/>
    <cellStyle name="SAPBEXHLevel2X 4 3 2 2" xfId="16181"/>
    <cellStyle name="SAPBEXHLevel2X 4 3 2 2 2" xfId="26307"/>
    <cellStyle name="SAPBEXHLevel2X 4 3 2 3" xfId="22782"/>
    <cellStyle name="SAPBEXHLevel2X 4 3 3" xfId="11485"/>
    <cellStyle name="SAPBEXHLevel2X 4 3 3 2" xfId="17812"/>
    <cellStyle name="SAPBEXHLevel2X 4 3 3 2 2" xfId="27323"/>
    <cellStyle name="SAPBEXHLevel2X 4 3 3 3" xfId="23758"/>
    <cellStyle name="SAPBEXHLevel2X 4 3 4" xfId="7349"/>
    <cellStyle name="SAPBEXHLevel2X 4 3 4 2" xfId="21502"/>
    <cellStyle name="SAPBEXHLevel2X 4 3 5" xfId="14517"/>
    <cellStyle name="SAPBEXHLevel2X 4 3 5 2" xfId="25243"/>
    <cellStyle name="SAPBEXHLevel2X 4 3 6" xfId="19464"/>
    <cellStyle name="SAPBEXHLevel2X 4 4" xfId="2866"/>
    <cellStyle name="SAPBEXHLevel2X 4 4 2" xfId="9633"/>
    <cellStyle name="SAPBEXHLevel2X 4 4 2 2" xfId="16281"/>
    <cellStyle name="SAPBEXHLevel2X 4 4 2 2 2" xfId="26394"/>
    <cellStyle name="SAPBEXHLevel2X 4 4 2 3" xfId="22862"/>
    <cellStyle name="SAPBEXHLevel2X 4 4 3" xfId="11585"/>
    <cellStyle name="SAPBEXHLevel2X 4 4 3 2" xfId="17912"/>
    <cellStyle name="SAPBEXHLevel2X 4 4 3 2 2" xfId="27410"/>
    <cellStyle name="SAPBEXHLevel2X 4 4 3 3" xfId="23838"/>
    <cellStyle name="SAPBEXHLevel2X 4 4 4" xfId="7453"/>
    <cellStyle name="SAPBEXHLevel2X 4 4 4 2" xfId="21590"/>
    <cellStyle name="SAPBEXHLevel2X 4 4 5" xfId="14620"/>
    <cellStyle name="SAPBEXHLevel2X 4 4 5 2" xfId="25330"/>
    <cellStyle name="SAPBEXHLevel2X 4 4 6" xfId="19544"/>
    <cellStyle name="SAPBEXHLevel2X 4 5" xfId="5433"/>
    <cellStyle name="SAPBEXHLevel2X 4 5 2" xfId="20833"/>
    <cellStyle name="SAPBEXHLevel2X 4 6" xfId="19152"/>
    <cellStyle name="SAPBEXHLevel2X 4 7" xfId="28247"/>
    <cellStyle name="SAPBEXHLevel2X 5" xfId="2286"/>
    <cellStyle name="SAPBEXHLevel2X 5 2" xfId="5325"/>
    <cellStyle name="SAPBEXHLevel2X 5 2 2" xfId="12848"/>
    <cellStyle name="SAPBEXHLevel2X 5 2 2 2" xfId="24588"/>
    <cellStyle name="SAPBEXHLevel2X 5 2 3" xfId="20805"/>
    <cellStyle name="SAPBEXHLevel2X 5 3" xfId="6886"/>
    <cellStyle name="SAPBEXHLevel2X 5 3 2" xfId="14060"/>
    <cellStyle name="SAPBEXHLevel2X 5 3 2 2" xfId="25037"/>
    <cellStyle name="SAPBEXHLevel2X 5 3 3" xfId="21279"/>
    <cellStyle name="SAPBEXHLevel2X 5 4" xfId="9069"/>
    <cellStyle name="SAPBEXHLevel2X 5 4 2" xfId="15917"/>
    <cellStyle name="SAPBEXHLevel2X 5 4 2 2" xfId="26099"/>
    <cellStyle name="SAPBEXHLevel2X 5 4 3" xfId="22583"/>
    <cellStyle name="SAPBEXHLevel2X 5 5" xfId="11097"/>
    <cellStyle name="SAPBEXHLevel2X 5 5 2" xfId="17426"/>
    <cellStyle name="SAPBEXHLevel2X 5 5 2 2" xfId="27119"/>
    <cellStyle name="SAPBEXHLevel2X 5 5 3" xfId="23563"/>
    <cellStyle name="SAPBEXHLevel2X 5 6" xfId="4316"/>
    <cellStyle name="SAPBEXHLevel2X 5 6 2" xfId="20360"/>
    <cellStyle name="SAPBEXHLevel2X 5 7" xfId="4160"/>
    <cellStyle name="SAPBEXHLevel2X 5 7 2" xfId="20234"/>
    <cellStyle name="SAPBEXHLevel2X 6" xfId="2595"/>
    <cellStyle name="SAPBEXHLevel2X 6 2" xfId="9376"/>
    <cellStyle name="SAPBEXHLevel2X 6 2 2" xfId="16027"/>
    <cellStyle name="SAPBEXHLevel2X 6 2 2 2" xfId="26179"/>
    <cellStyle name="SAPBEXHLevel2X 6 2 3" xfId="22660"/>
    <cellStyle name="SAPBEXHLevel2X 6 3" xfId="11336"/>
    <cellStyle name="SAPBEXHLevel2X 6 3 2" xfId="17664"/>
    <cellStyle name="SAPBEXHLevel2X 6 3 2 2" xfId="27198"/>
    <cellStyle name="SAPBEXHLevel2X 6 3 3" xfId="23639"/>
    <cellStyle name="SAPBEXHLevel2X 6 4" xfId="7195"/>
    <cellStyle name="SAPBEXHLevel2X 6 4 2" xfId="21359"/>
    <cellStyle name="SAPBEXHLevel2X 6 5" xfId="14368"/>
    <cellStyle name="SAPBEXHLevel2X 6 5 2" xfId="25117"/>
    <cellStyle name="SAPBEXHLevel2X 6 6" xfId="19344"/>
    <cellStyle name="SAPBEXHLevel2X 7" xfId="18969"/>
    <cellStyle name="SAPBEXHLevel2X 8" xfId="28063"/>
    <cellStyle name="SAPBEXHLevel3" xfId="13"/>
    <cellStyle name="SAPBEXHLevel3 2" xfId="274"/>
    <cellStyle name="SAPBEXHLevel3 2 2" xfId="498"/>
    <cellStyle name="SAPBEXHLevel3 2 2 2" xfId="1690"/>
    <cellStyle name="SAPBEXHLevel3 2 2 2 2" xfId="937"/>
    <cellStyle name="SAPBEXHLevel3 2 2 2 2 2" xfId="3325"/>
    <cellStyle name="SAPBEXHLevel3 2 2 2 2 2 2" xfId="10080"/>
    <cellStyle name="SAPBEXHLevel3 2 2 2 2 2 2 2" xfId="16619"/>
    <cellStyle name="SAPBEXHLevel3 2 2 2 2 2 2 2 2" xfId="26659"/>
    <cellStyle name="SAPBEXHLevel3 2 2 2 2 2 2 3" xfId="23117"/>
    <cellStyle name="SAPBEXHLevel3 2 2 2 2 2 3" xfId="12010"/>
    <cellStyle name="SAPBEXHLevel3 2 2 2 2 2 3 2" xfId="18335"/>
    <cellStyle name="SAPBEXHLevel3 2 2 2 2 2 3 2 2" xfId="27671"/>
    <cellStyle name="SAPBEXHLevel3 2 2 2 2 2 3 3" xfId="24089"/>
    <cellStyle name="SAPBEXHLevel3 2 2 2 2 2 4" xfId="7901"/>
    <cellStyle name="SAPBEXHLevel3 2 2 2 2 2 4 2" xfId="21905"/>
    <cellStyle name="SAPBEXHLevel3 2 2 2 2 2 5" xfId="15059"/>
    <cellStyle name="SAPBEXHLevel3 2 2 2 2 2 5 2" xfId="25591"/>
    <cellStyle name="SAPBEXHLevel3 2 2 2 2 2 6" xfId="19795"/>
    <cellStyle name="SAPBEXHLevel3 2 2 2 2 3" xfId="3798"/>
    <cellStyle name="SAPBEXHLevel3 2 2 2 2 3 2" xfId="10553"/>
    <cellStyle name="SAPBEXHLevel3 2 2 2 2 3 2 2" xfId="16942"/>
    <cellStyle name="SAPBEXHLevel3 2 2 2 2 3 2 2 2" xfId="26931"/>
    <cellStyle name="SAPBEXHLevel3 2 2 2 2 3 2 3" xfId="23383"/>
    <cellStyle name="SAPBEXHLevel3 2 2 2 2 3 3" xfId="12483"/>
    <cellStyle name="SAPBEXHLevel3 2 2 2 2 3 3 2" xfId="18806"/>
    <cellStyle name="SAPBEXHLevel3 2 2 2 2 3 3 2 2" xfId="27941"/>
    <cellStyle name="SAPBEXHLevel3 2 2 2 2 3 3 3" xfId="24353"/>
    <cellStyle name="SAPBEXHLevel3 2 2 2 2 3 4" xfId="8347"/>
    <cellStyle name="SAPBEXHLevel3 2 2 2 2 3 4 2" xfId="22341"/>
    <cellStyle name="SAPBEXHLevel3 2 2 2 2 3 5" xfId="15530"/>
    <cellStyle name="SAPBEXHLevel3 2 2 2 2 3 5 2" xfId="25861"/>
    <cellStyle name="SAPBEXHLevel3 2 2 2 2 3 6" xfId="20059"/>
    <cellStyle name="SAPBEXHLevel3 2 2 2 2 4" xfId="5980"/>
    <cellStyle name="SAPBEXHLevel3 2 2 2 2 4 2" xfId="13241"/>
    <cellStyle name="SAPBEXHLevel3 2 2 2 2 4 2 2" xfId="24781"/>
    <cellStyle name="SAPBEXHLevel3 2 2 2 2 4 3" xfId="21032"/>
    <cellStyle name="SAPBEXHLevel3 2 2 2 2 5" xfId="6003"/>
    <cellStyle name="SAPBEXHLevel3 2 2 2 2 5 2" xfId="13261"/>
    <cellStyle name="SAPBEXHLevel3 2 2 2 2 5 2 2" xfId="24786"/>
    <cellStyle name="SAPBEXHLevel3 2 2 2 2 5 3" xfId="21037"/>
    <cellStyle name="SAPBEXHLevel3 2 2 2 2 6" xfId="6061"/>
    <cellStyle name="SAPBEXHLevel3 2 2 2 2 6 2" xfId="13306"/>
    <cellStyle name="SAPBEXHLevel3 2 2 2 2 6 2 2" xfId="24805"/>
    <cellStyle name="SAPBEXHLevel3 2 2 2 2 6 3" xfId="21056"/>
    <cellStyle name="SAPBEXHLevel3 2 2 2 2 7" xfId="4120"/>
    <cellStyle name="SAPBEXHLevel3 2 2 2 2 7 2" xfId="20208"/>
    <cellStyle name="SAPBEXHLevel3 2 2 2 2 8" xfId="19063"/>
    <cellStyle name="SAPBEXHLevel3 2 2 2 3" xfId="3062"/>
    <cellStyle name="SAPBEXHLevel3 2 2 2 3 2" xfId="9828"/>
    <cellStyle name="SAPBEXHLevel3 2 2 2 3 2 2" xfId="16443"/>
    <cellStyle name="SAPBEXHLevel3 2 2 2 3 2 2 2" xfId="26522"/>
    <cellStyle name="SAPBEXHLevel3 2 2 2 3 2 3" xfId="22980"/>
    <cellStyle name="SAPBEXHLevel3 2 2 2 3 3" xfId="11765"/>
    <cellStyle name="SAPBEXHLevel3 2 2 2 3 3 2" xfId="18090"/>
    <cellStyle name="SAPBEXHLevel3 2 2 2 3 3 2 2" xfId="27536"/>
    <cellStyle name="SAPBEXHLevel3 2 2 2 3 3 3" xfId="23954"/>
    <cellStyle name="SAPBEXHLevel3 2 2 2 3 4" xfId="7649"/>
    <cellStyle name="SAPBEXHLevel3 2 2 2 3 4 2" xfId="21729"/>
    <cellStyle name="SAPBEXHLevel3 2 2 2 3 5" xfId="14813"/>
    <cellStyle name="SAPBEXHLevel3 2 2 2 3 5 2" xfId="25456"/>
    <cellStyle name="SAPBEXHLevel3 2 2 2 3 6" xfId="19660"/>
    <cellStyle name="SAPBEXHLevel3 2 2 2 4" xfId="3567"/>
    <cellStyle name="SAPBEXHLevel3 2 2 2 4 2" xfId="10322"/>
    <cellStyle name="SAPBEXHLevel3 2 2 2 4 2 2" xfId="16786"/>
    <cellStyle name="SAPBEXHLevel3 2 2 2 4 2 2 2" xfId="26796"/>
    <cellStyle name="SAPBEXHLevel3 2 2 2 4 2 3" xfId="23248"/>
    <cellStyle name="SAPBEXHLevel3 2 2 2 4 3" xfId="12252"/>
    <cellStyle name="SAPBEXHLevel3 2 2 2 4 3 2" xfId="18575"/>
    <cellStyle name="SAPBEXHLevel3 2 2 2 4 3 2 2" xfId="27806"/>
    <cellStyle name="SAPBEXHLevel3 2 2 2 4 3 3" xfId="24218"/>
    <cellStyle name="SAPBEXHLevel3 2 2 2 4 4" xfId="8143"/>
    <cellStyle name="SAPBEXHLevel3 2 2 2 4 4 2" xfId="22140"/>
    <cellStyle name="SAPBEXHLevel3 2 2 2 4 5" xfId="15299"/>
    <cellStyle name="SAPBEXHLevel3 2 2 2 4 5 2" xfId="25726"/>
    <cellStyle name="SAPBEXHLevel3 2 2 2 4 6" xfId="19924"/>
    <cellStyle name="SAPBEXHLevel3 2 2 2 5" xfId="4238"/>
    <cellStyle name="SAPBEXHLevel3 2 2 2 5 2" xfId="20292"/>
    <cellStyle name="SAPBEXHLevel3 2 2 2 6" xfId="19215"/>
    <cellStyle name="SAPBEXHLevel3 2 2 2 7" xfId="28324"/>
    <cellStyle name="SAPBEXHLevel3 2 2 3" xfId="2159"/>
    <cellStyle name="SAPBEXHLevel3 2 2 3 2" xfId="2848"/>
    <cellStyle name="SAPBEXHLevel3 2 2 3 2 2" xfId="7435"/>
    <cellStyle name="SAPBEXHLevel3 2 2 3 2 2 2" xfId="14602"/>
    <cellStyle name="SAPBEXHLevel3 2 2 3 2 2 2 2" xfId="25313"/>
    <cellStyle name="SAPBEXHLevel3 2 2 3 2 2 3" xfId="21572"/>
    <cellStyle name="SAPBEXHLevel3 2 2 3 2 3" xfId="9615"/>
    <cellStyle name="SAPBEXHLevel3 2 2 3 2 3 2" xfId="16263"/>
    <cellStyle name="SAPBEXHLevel3 2 2 3 2 3 2 2" xfId="26377"/>
    <cellStyle name="SAPBEXHLevel3 2 2 3 2 3 3" xfId="22845"/>
    <cellStyle name="SAPBEXHLevel3 2 2 3 2 4" xfId="11567"/>
    <cellStyle name="SAPBEXHLevel3 2 2 3 2 4 2" xfId="17894"/>
    <cellStyle name="SAPBEXHLevel3 2 2 3 2 4 2 2" xfId="27393"/>
    <cellStyle name="SAPBEXHLevel3 2 2 3 2 4 3" xfId="23821"/>
    <cellStyle name="SAPBEXHLevel3 2 2 3 2 5" xfId="5229"/>
    <cellStyle name="SAPBEXHLevel3 2 2 3 2 5 2" xfId="20747"/>
    <cellStyle name="SAPBEXHLevel3 2 2 3 2 6" xfId="12790"/>
    <cellStyle name="SAPBEXHLevel3 2 2 3 2 6 2" xfId="24551"/>
    <cellStyle name="SAPBEXHLevel3 2 2 3 2 7" xfId="19527"/>
    <cellStyle name="SAPBEXHLevel3 2 2 3 3" xfId="2677"/>
    <cellStyle name="SAPBEXHLevel3 2 2 3 3 2" xfId="9458"/>
    <cellStyle name="SAPBEXHLevel3 2 2 3 3 2 2" xfId="16109"/>
    <cellStyle name="SAPBEXHLevel3 2 2 3 3 2 2 2" xfId="26247"/>
    <cellStyle name="SAPBEXHLevel3 2 2 3 3 2 3" xfId="22723"/>
    <cellStyle name="SAPBEXHLevel3 2 2 3 3 3" xfId="11418"/>
    <cellStyle name="SAPBEXHLevel3 2 2 3 3 3 2" xfId="17746"/>
    <cellStyle name="SAPBEXHLevel3 2 2 3 3 3 2 2" xfId="27266"/>
    <cellStyle name="SAPBEXHLevel3 2 2 3 3 3 3" xfId="23702"/>
    <cellStyle name="SAPBEXHLevel3 2 2 3 3 4" xfId="7277"/>
    <cellStyle name="SAPBEXHLevel3 2 2 3 3 4 2" xfId="21436"/>
    <cellStyle name="SAPBEXHLevel3 2 2 3 3 5" xfId="14450"/>
    <cellStyle name="SAPBEXHLevel3 2 2 3 3 5 2" xfId="25185"/>
    <cellStyle name="SAPBEXHLevel3 2 2 3 3 6" xfId="19407"/>
    <cellStyle name="SAPBEXHLevel3 2 2 3 4" xfId="6759"/>
    <cellStyle name="SAPBEXHLevel3 2 2 3 4 2" xfId="13933"/>
    <cellStyle name="SAPBEXHLevel3 2 2 3 4 2 2" xfId="25000"/>
    <cellStyle name="SAPBEXHLevel3 2 2 3 4 3" xfId="21244"/>
    <cellStyle name="SAPBEXHLevel3 2 2 3 5" xfId="8942"/>
    <cellStyle name="SAPBEXHLevel3 2 2 3 5 2" xfId="15859"/>
    <cellStyle name="SAPBEXHLevel3 2 2 3 5 2 2" xfId="26062"/>
    <cellStyle name="SAPBEXHLevel3 2 2 3 5 3" xfId="22548"/>
    <cellStyle name="SAPBEXHLevel3 2 2 3 6" xfId="11024"/>
    <cellStyle name="SAPBEXHLevel3 2 2 3 6 2" xfId="17353"/>
    <cellStyle name="SAPBEXHLevel3 2 2 3 6 2 2" xfId="27082"/>
    <cellStyle name="SAPBEXHLevel3 2 2 3 6 3" xfId="23528"/>
    <cellStyle name="SAPBEXHLevel3 2 2 3 7" xfId="4390"/>
    <cellStyle name="SAPBEXHLevel3 2 2 3 7 2" xfId="20434"/>
    <cellStyle name="SAPBEXHLevel3 2 2 3 8" xfId="8304"/>
    <cellStyle name="SAPBEXHLevel3 2 2 3 8 2" xfId="22298"/>
    <cellStyle name="SAPBEXHLevel3 2 2 4" xfId="2655"/>
    <cellStyle name="SAPBEXHLevel3 2 2 4 2" xfId="9436"/>
    <cellStyle name="SAPBEXHLevel3 2 2 4 2 2" xfId="16087"/>
    <cellStyle name="SAPBEXHLevel3 2 2 4 2 2 2" xfId="26226"/>
    <cellStyle name="SAPBEXHLevel3 2 2 4 2 3" xfId="22702"/>
    <cellStyle name="SAPBEXHLevel3 2 2 4 3" xfId="11396"/>
    <cellStyle name="SAPBEXHLevel3 2 2 4 3 2" xfId="17724"/>
    <cellStyle name="SAPBEXHLevel3 2 2 4 3 2 2" xfId="27245"/>
    <cellStyle name="SAPBEXHLevel3 2 2 4 3 3" xfId="23681"/>
    <cellStyle name="SAPBEXHLevel3 2 2 4 4" xfId="7255"/>
    <cellStyle name="SAPBEXHLevel3 2 2 4 4 2" xfId="21414"/>
    <cellStyle name="SAPBEXHLevel3 2 2 4 5" xfId="14428"/>
    <cellStyle name="SAPBEXHLevel3 2 2 4 5 2" xfId="25164"/>
    <cellStyle name="SAPBEXHLevel3 2 2 4 6" xfId="19386"/>
    <cellStyle name="SAPBEXHLevel3 2 2 5" xfId="28118"/>
    <cellStyle name="SAPBEXHLevel3 2 3" xfId="1016"/>
    <cellStyle name="SAPBEXHLevel3 2 3 2" xfId="1657"/>
    <cellStyle name="SAPBEXHLevel3 2 3 2 2" xfId="1431"/>
    <cellStyle name="SAPBEXHLevel3 2 3 2 2 2" xfId="3293"/>
    <cellStyle name="SAPBEXHLevel3 2 3 2 2 2 2" xfId="10048"/>
    <cellStyle name="SAPBEXHLevel3 2 3 2 2 2 2 2" xfId="16590"/>
    <cellStyle name="SAPBEXHLevel3 2 3 2 2 2 2 2 2" xfId="26630"/>
    <cellStyle name="SAPBEXHLevel3 2 3 2 2 2 2 3" xfId="23088"/>
    <cellStyle name="SAPBEXHLevel3 2 3 2 2 2 3" xfId="11978"/>
    <cellStyle name="SAPBEXHLevel3 2 3 2 2 2 3 2" xfId="18303"/>
    <cellStyle name="SAPBEXHLevel3 2 3 2 2 2 3 2 2" xfId="27642"/>
    <cellStyle name="SAPBEXHLevel3 2 3 2 2 2 3 3" xfId="24060"/>
    <cellStyle name="SAPBEXHLevel3 2 3 2 2 2 4" xfId="7869"/>
    <cellStyle name="SAPBEXHLevel3 2 3 2 2 2 4 2" xfId="21873"/>
    <cellStyle name="SAPBEXHLevel3 2 3 2 2 2 5" xfId="15027"/>
    <cellStyle name="SAPBEXHLevel3 2 3 2 2 2 5 2" xfId="25562"/>
    <cellStyle name="SAPBEXHLevel3 2 3 2 2 2 6" xfId="19766"/>
    <cellStyle name="SAPBEXHLevel3 2 3 2 2 3" xfId="3766"/>
    <cellStyle name="SAPBEXHLevel3 2 3 2 2 3 2" xfId="10521"/>
    <cellStyle name="SAPBEXHLevel3 2 3 2 2 3 2 2" xfId="16913"/>
    <cellStyle name="SAPBEXHLevel3 2 3 2 2 3 2 2 2" xfId="26902"/>
    <cellStyle name="SAPBEXHLevel3 2 3 2 2 3 2 3" xfId="23354"/>
    <cellStyle name="SAPBEXHLevel3 2 3 2 2 3 3" xfId="12451"/>
    <cellStyle name="SAPBEXHLevel3 2 3 2 2 3 3 2" xfId="18774"/>
    <cellStyle name="SAPBEXHLevel3 2 3 2 2 3 3 2 2" xfId="27912"/>
    <cellStyle name="SAPBEXHLevel3 2 3 2 2 3 3 3" xfId="24324"/>
    <cellStyle name="SAPBEXHLevel3 2 3 2 2 3 4" xfId="8316"/>
    <cellStyle name="SAPBEXHLevel3 2 3 2 2 3 4 2" xfId="22310"/>
    <cellStyle name="SAPBEXHLevel3 2 3 2 2 3 5" xfId="15498"/>
    <cellStyle name="SAPBEXHLevel3 2 3 2 2 3 5 2" xfId="25832"/>
    <cellStyle name="SAPBEXHLevel3 2 3 2 2 3 6" xfId="20030"/>
    <cellStyle name="SAPBEXHLevel3 2 3 2 2 4" xfId="6209"/>
    <cellStyle name="SAPBEXHLevel3 2 3 2 2 4 2" xfId="13444"/>
    <cellStyle name="SAPBEXHLevel3 2 3 2 2 4 2 2" xfId="24851"/>
    <cellStyle name="SAPBEXHLevel3 2 3 2 2 4 3" xfId="21101"/>
    <cellStyle name="SAPBEXHLevel3 2 3 2 2 5" xfId="8482"/>
    <cellStyle name="SAPBEXHLevel3 2 3 2 2 5 2" xfId="15677"/>
    <cellStyle name="SAPBEXHLevel3 2 3 2 2 5 2 2" xfId="25929"/>
    <cellStyle name="SAPBEXHLevel3 2 3 2 2 5 3" xfId="22422"/>
    <cellStyle name="SAPBEXHLevel3 2 3 2 2 6" xfId="5617"/>
    <cellStyle name="SAPBEXHLevel3 2 3 2 2 6 2" xfId="12959"/>
    <cellStyle name="SAPBEXHLevel3 2 3 2 2 6 2 2" xfId="24637"/>
    <cellStyle name="SAPBEXHLevel3 2 3 2 2 6 3" xfId="20889"/>
    <cellStyle name="SAPBEXHLevel3 2 3 2 2 7" xfId="12636"/>
    <cellStyle name="SAPBEXHLevel3 2 3 2 2 7 2" xfId="24427"/>
    <cellStyle name="SAPBEXHLevel3 2 3 2 2 8" xfId="19110"/>
    <cellStyle name="SAPBEXHLevel3 2 3 2 3" xfId="3030"/>
    <cellStyle name="SAPBEXHLevel3 2 3 2 3 2" xfId="9796"/>
    <cellStyle name="SAPBEXHLevel3 2 3 2 3 2 2" xfId="16414"/>
    <cellStyle name="SAPBEXHLevel3 2 3 2 3 2 2 2" xfId="26493"/>
    <cellStyle name="SAPBEXHLevel3 2 3 2 3 2 3" xfId="22951"/>
    <cellStyle name="SAPBEXHLevel3 2 3 2 3 3" xfId="11733"/>
    <cellStyle name="SAPBEXHLevel3 2 3 2 3 3 2" xfId="18058"/>
    <cellStyle name="SAPBEXHLevel3 2 3 2 3 3 2 2" xfId="27507"/>
    <cellStyle name="SAPBEXHLevel3 2 3 2 3 3 3" xfId="23925"/>
    <cellStyle name="SAPBEXHLevel3 2 3 2 3 4" xfId="7617"/>
    <cellStyle name="SAPBEXHLevel3 2 3 2 3 4 2" xfId="21700"/>
    <cellStyle name="SAPBEXHLevel3 2 3 2 3 5" xfId="14781"/>
    <cellStyle name="SAPBEXHLevel3 2 3 2 3 5 2" xfId="25427"/>
    <cellStyle name="SAPBEXHLevel3 2 3 2 3 6" xfId="19631"/>
    <cellStyle name="SAPBEXHLevel3 2 3 2 4" xfId="3535"/>
    <cellStyle name="SAPBEXHLevel3 2 3 2 4 2" xfId="10290"/>
    <cellStyle name="SAPBEXHLevel3 2 3 2 4 2 2" xfId="16757"/>
    <cellStyle name="SAPBEXHLevel3 2 3 2 4 2 2 2" xfId="26767"/>
    <cellStyle name="SAPBEXHLevel3 2 3 2 4 2 3" xfId="23219"/>
    <cellStyle name="SAPBEXHLevel3 2 3 2 4 3" xfId="12220"/>
    <cellStyle name="SAPBEXHLevel3 2 3 2 4 3 2" xfId="18543"/>
    <cellStyle name="SAPBEXHLevel3 2 3 2 4 3 2 2" xfId="27777"/>
    <cellStyle name="SAPBEXHLevel3 2 3 2 4 3 3" xfId="24189"/>
    <cellStyle name="SAPBEXHLevel3 2 3 2 4 4" xfId="8111"/>
    <cellStyle name="SAPBEXHLevel3 2 3 2 4 4 2" xfId="22108"/>
    <cellStyle name="SAPBEXHLevel3 2 3 2 4 5" xfId="15267"/>
    <cellStyle name="SAPBEXHLevel3 2 3 2 4 5 2" xfId="25697"/>
    <cellStyle name="SAPBEXHLevel3 2 3 2 4 6" xfId="19895"/>
    <cellStyle name="SAPBEXHLevel3 2 3 2 5" xfId="4142"/>
    <cellStyle name="SAPBEXHLevel3 2 3 2 5 2" xfId="20220"/>
    <cellStyle name="SAPBEXHLevel3 2 3 2 6" xfId="19186"/>
    <cellStyle name="SAPBEXHLevel3 2 3 2 7" xfId="28295"/>
    <cellStyle name="SAPBEXHLevel3 2 3 3" xfId="2067"/>
    <cellStyle name="SAPBEXHLevel3 2 3 3 2" xfId="5153"/>
    <cellStyle name="SAPBEXHLevel3 2 3 3 2 2" xfId="12728"/>
    <cellStyle name="SAPBEXHLevel3 2 3 3 2 2 2" xfId="24500"/>
    <cellStyle name="SAPBEXHLevel3 2 3 3 2 3" xfId="20685"/>
    <cellStyle name="SAPBEXHLevel3 2 3 3 3" xfId="6667"/>
    <cellStyle name="SAPBEXHLevel3 2 3 3 3 2" xfId="13843"/>
    <cellStyle name="SAPBEXHLevel3 2 3 3 3 2 2" xfId="24950"/>
    <cellStyle name="SAPBEXHLevel3 2 3 3 3 3" xfId="21196"/>
    <cellStyle name="SAPBEXHLevel3 2 3 3 4" xfId="8850"/>
    <cellStyle name="SAPBEXHLevel3 2 3 3 4 2" xfId="15796"/>
    <cellStyle name="SAPBEXHLevel3 2 3 3 4 2 2" xfId="26010"/>
    <cellStyle name="SAPBEXHLevel3 2 3 3 4 3" xfId="22498"/>
    <cellStyle name="SAPBEXHLevel3 2 3 3 5" xfId="10959"/>
    <cellStyle name="SAPBEXHLevel3 2 3 3 5 2" xfId="17289"/>
    <cellStyle name="SAPBEXHLevel3 2 3 3 5 2 2" xfId="27033"/>
    <cellStyle name="SAPBEXHLevel3 2 3 3 5 3" xfId="23481"/>
    <cellStyle name="SAPBEXHLevel3 2 3 3 6" xfId="4358"/>
    <cellStyle name="SAPBEXHLevel3 2 3 3 6 2" xfId="20402"/>
    <cellStyle name="SAPBEXHLevel3 2 3 3 7" xfId="4616"/>
    <cellStyle name="SAPBEXHLevel3 2 3 3 7 2" xfId="20597"/>
    <cellStyle name="SAPBEXHLevel3 2 3 4" xfId="2760"/>
    <cellStyle name="SAPBEXHLevel3 2 3 4 2" xfId="9533"/>
    <cellStyle name="SAPBEXHLevel3 2 3 4 2 2" xfId="16184"/>
    <cellStyle name="SAPBEXHLevel3 2 3 4 2 2 2" xfId="26310"/>
    <cellStyle name="SAPBEXHLevel3 2 3 4 2 3" xfId="22785"/>
    <cellStyle name="SAPBEXHLevel3 2 3 4 3" xfId="11488"/>
    <cellStyle name="SAPBEXHLevel3 2 3 4 3 2" xfId="17815"/>
    <cellStyle name="SAPBEXHLevel3 2 3 4 3 2 2" xfId="27326"/>
    <cellStyle name="SAPBEXHLevel3 2 3 4 3 3" xfId="23761"/>
    <cellStyle name="SAPBEXHLevel3 2 3 4 4" xfId="7352"/>
    <cellStyle name="SAPBEXHLevel3 2 3 4 4 2" xfId="21505"/>
    <cellStyle name="SAPBEXHLevel3 2 3 4 5" xfId="14520"/>
    <cellStyle name="SAPBEXHLevel3 2 3 4 5 2" xfId="25246"/>
    <cellStyle name="SAPBEXHLevel3 2 3 4 6" xfId="19467"/>
    <cellStyle name="SAPBEXHLevel3 2 3 5" xfId="2891"/>
    <cellStyle name="SAPBEXHLevel3 2 3 5 2" xfId="9658"/>
    <cellStyle name="SAPBEXHLevel3 2 3 5 2 2" xfId="16304"/>
    <cellStyle name="SAPBEXHLevel3 2 3 5 2 2 2" xfId="26412"/>
    <cellStyle name="SAPBEXHLevel3 2 3 5 2 3" xfId="22878"/>
    <cellStyle name="SAPBEXHLevel3 2 3 5 3" xfId="11608"/>
    <cellStyle name="SAPBEXHLevel3 2 3 5 3 2" xfId="17935"/>
    <cellStyle name="SAPBEXHLevel3 2 3 5 3 2 2" xfId="27428"/>
    <cellStyle name="SAPBEXHLevel3 2 3 5 3 3" xfId="23854"/>
    <cellStyle name="SAPBEXHLevel3 2 3 5 4" xfId="7478"/>
    <cellStyle name="SAPBEXHLevel3 2 3 5 4 2" xfId="21610"/>
    <cellStyle name="SAPBEXHLevel3 2 3 5 5" xfId="14645"/>
    <cellStyle name="SAPBEXHLevel3 2 3 5 5 2" xfId="25348"/>
    <cellStyle name="SAPBEXHLevel3 2 3 5 6" xfId="19560"/>
    <cellStyle name="SAPBEXHLevel3 2 3 6" xfId="28160"/>
    <cellStyle name="SAPBEXHLevel3 2 4" xfId="1074"/>
    <cellStyle name="SAPBEXHLevel3 2 4 2" xfId="1694"/>
    <cellStyle name="SAPBEXHLevel3 2 4 2 2" xfId="938"/>
    <cellStyle name="SAPBEXHLevel3 2 4 2 2 2" xfId="3329"/>
    <cellStyle name="SAPBEXHLevel3 2 4 2 2 2 2" xfId="10084"/>
    <cellStyle name="SAPBEXHLevel3 2 4 2 2 2 2 2" xfId="16623"/>
    <cellStyle name="SAPBEXHLevel3 2 4 2 2 2 2 2 2" xfId="26663"/>
    <cellStyle name="SAPBEXHLevel3 2 4 2 2 2 2 3" xfId="23121"/>
    <cellStyle name="SAPBEXHLevel3 2 4 2 2 2 3" xfId="12014"/>
    <cellStyle name="SAPBEXHLevel3 2 4 2 2 2 3 2" xfId="18339"/>
    <cellStyle name="SAPBEXHLevel3 2 4 2 2 2 3 2 2" xfId="27675"/>
    <cellStyle name="SAPBEXHLevel3 2 4 2 2 2 3 3" xfId="24093"/>
    <cellStyle name="SAPBEXHLevel3 2 4 2 2 2 4" xfId="7905"/>
    <cellStyle name="SAPBEXHLevel3 2 4 2 2 2 4 2" xfId="21909"/>
    <cellStyle name="SAPBEXHLevel3 2 4 2 2 2 5" xfId="15063"/>
    <cellStyle name="SAPBEXHLevel3 2 4 2 2 2 5 2" xfId="25595"/>
    <cellStyle name="SAPBEXHLevel3 2 4 2 2 2 6" xfId="19799"/>
    <cellStyle name="SAPBEXHLevel3 2 4 2 2 3" xfId="3802"/>
    <cellStyle name="SAPBEXHLevel3 2 4 2 2 3 2" xfId="10557"/>
    <cellStyle name="SAPBEXHLevel3 2 4 2 2 3 2 2" xfId="16946"/>
    <cellStyle name="SAPBEXHLevel3 2 4 2 2 3 2 2 2" xfId="26935"/>
    <cellStyle name="SAPBEXHLevel3 2 4 2 2 3 2 3" xfId="23387"/>
    <cellStyle name="SAPBEXHLevel3 2 4 2 2 3 3" xfId="12487"/>
    <cellStyle name="SAPBEXHLevel3 2 4 2 2 3 3 2" xfId="18810"/>
    <cellStyle name="SAPBEXHLevel3 2 4 2 2 3 3 2 2" xfId="27945"/>
    <cellStyle name="SAPBEXHLevel3 2 4 2 2 3 3 3" xfId="24357"/>
    <cellStyle name="SAPBEXHLevel3 2 4 2 2 3 4" xfId="8351"/>
    <cellStyle name="SAPBEXHLevel3 2 4 2 2 3 4 2" xfId="22345"/>
    <cellStyle name="SAPBEXHLevel3 2 4 2 2 3 5" xfId="15534"/>
    <cellStyle name="SAPBEXHLevel3 2 4 2 2 3 5 2" xfId="25865"/>
    <cellStyle name="SAPBEXHLevel3 2 4 2 2 3 6" xfId="20063"/>
    <cellStyle name="SAPBEXHLevel3 2 4 2 2 4" xfId="5981"/>
    <cellStyle name="SAPBEXHLevel3 2 4 2 2 4 2" xfId="13242"/>
    <cellStyle name="SAPBEXHLevel3 2 4 2 2 4 2 2" xfId="24782"/>
    <cellStyle name="SAPBEXHLevel3 2 4 2 2 4 3" xfId="21033"/>
    <cellStyle name="SAPBEXHLevel3 2 4 2 2 5" xfId="5721"/>
    <cellStyle name="SAPBEXHLevel3 2 4 2 2 5 2" xfId="13033"/>
    <cellStyle name="SAPBEXHLevel3 2 4 2 2 5 2 2" xfId="24676"/>
    <cellStyle name="SAPBEXHLevel3 2 4 2 2 5 3" xfId="20927"/>
    <cellStyle name="SAPBEXHLevel3 2 4 2 2 6" xfId="6140"/>
    <cellStyle name="SAPBEXHLevel3 2 4 2 2 6 2" xfId="13378"/>
    <cellStyle name="SAPBEXHLevel3 2 4 2 2 6 2 2" xfId="24827"/>
    <cellStyle name="SAPBEXHLevel3 2 4 2 2 6 3" xfId="21077"/>
    <cellStyle name="SAPBEXHLevel3 2 4 2 2 7" xfId="4094"/>
    <cellStyle name="SAPBEXHLevel3 2 4 2 2 7 2" xfId="20199"/>
    <cellStyle name="SAPBEXHLevel3 2 4 2 2 8" xfId="19064"/>
    <cellStyle name="SAPBEXHLevel3 2 4 2 3" xfId="3066"/>
    <cellStyle name="SAPBEXHLevel3 2 4 2 3 2" xfId="9832"/>
    <cellStyle name="SAPBEXHLevel3 2 4 2 3 2 2" xfId="16447"/>
    <cellStyle name="SAPBEXHLevel3 2 4 2 3 2 2 2" xfId="26526"/>
    <cellStyle name="SAPBEXHLevel3 2 4 2 3 2 3" xfId="22984"/>
    <cellStyle name="SAPBEXHLevel3 2 4 2 3 3" xfId="11769"/>
    <cellStyle name="SAPBEXHLevel3 2 4 2 3 3 2" xfId="18094"/>
    <cellStyle name="SAPBEXHLevel3 2 4 2 3 3 2 2" xfId="27540"/>
    <cellStyle name="SAPBEXHLevel3 2 4 2 3 3 3" xfId="23958"/>
    <cellStyle name="SAPBEXHLevel3 2 4 2 3 4" xfId="7653"/>
    <cellStyle name="SAPBEXHLevel3 2 4 2 3 4 2" xfId="21733"/>
    <cellStyle name="SAPBEXHLevel3 2 4 2 3 5" xfId="14817"/>
    <cellStyle name="SAPBEXHLevel3 2 4 2 3 5 2" xfId="25460"/>
    <cellStyle name="SAPBEXHLevel3 2 4 2 3 6" xfId="19664"/>
    <cellStyle name="SAPBEXHLevel3 2 4 2 4" xfId="3571"/>
    <cellStyle name="SAPBEXHLevel3 2 4 2 4 2" xfId="10326"/>
    <cellStyle name="SAPBEXHLevel3 2 4 2 4 2 2" xfId="16790"/>
    <cellStyle name="SAPBEXHLevel3 2 4 2 4 2 2 2" xfId="26800"/>
    <cellStyle name="SAPBEXHLevel3 2 4 2 4 2 3" xfId="23252"/>
    <cellStyle name="SAPBEXHLevel3 2 4 2 4 3" xfId="12256"/>
    <cellStyle name="SAPBEXHLevel3 2 4 2 4 3 2" xfId="18579"/>
    <cellStyle name="SAPBEXHLevel3 2 4 2 4 3 2 2" xfId="27810"/>
    <cellStyle name="SAPBEXHLevel3 2 4 2 4 3 3" xfId="24222"/>
    <cellStyle name="SAPBEXHLevel3 2 4 2 4 4" xfId="8147"/>
    <cellStyle name="SAPBEXHLevel3 2 4 2 4 4 2" xfId="22144"/>
    <cellStyle name="SAPBEXHLevel3 2 4 2 4 5" xfId="15303"/>
    <cellStyle name="SAPBEXHLevel3 2 4 2 4 5 2" xfId="25730"/>
    <cellStyle name="SAPBEXHLevel3 2 4 2 4 6" xfId="19928"/>
    <cellStyle name="SAPBEXHLevel3 2 4 2 5" xfId="4236"/>
    <cellStyle name="SAPBEXHLevel3 2 4 2 5 2" xfId="20290"/>
    <cellStyle name="SAPBEXHLevel3 2 4 2 6" xfId="19219"/>
    <cellStyle name="SAPBEXHLevel3 2 4 2 7" xfId="28328"/>
    <cellStyle name="SAPBEXHLevel3 2 4 3" xfId="2057"/>
    <cellStyle name="SAPBEXHLevel3 2 4 3 2" xfId="5143"/>
    <cellStyle name="SAPBEXHLevel3 2 4 3 2 2" xfId="12718"/>
    <cellStyle name="SAPBEXHLevel3 2 4 3 2 2 2" xfId="24490"/>
    <cellStyle name="SAPBEXHLevel3 2 4 3 2 3" xfId="20675"/>
    <cellStyle name="SAPBEXHLevel3 2 4 3 3" xfId="6657"/>
    <cellStyle name="SAPBEXHLevel3 2 4 3 3 2" xfId="13833"/>
    <cellStyle name="SAPBEXHLevel3 2 4 3 3 2 2" xfId="24940"/>
    <cellStyle name="SAPBEXHLevel3 2 4 3 3 3" xfId="21186"/>
    <cellStyle name="SAPBEXHLevel3 2 4 3 4" xfId="8840"/>
    <cellStyle name="SAPBEXHLevel3 2 4 3 4 2" xfId="15786"/>
    <cellStyle name="SAPBEXHLevel3 2 4 3 4 2 2" xfId="26000"/>
    <cellStyle name="SAPBEXHLevel3 2 4 3 4 3" xfId="22488"/>
    <cellStyle name="SAPBEXHLevel3 2 4 3 5" xfId="10949"/>
    <cellStyle name="SAPBEXHLevel3 2 4 3 5 2" xfId="17279"/>
    <cellStyle name="SAPBEXHLevel3 2 4 3 5 2 2" xfId="27023"/>
    <cellStyle name="SAPBEXHLevel3 2 4 3 5 3" xfId="23471"/>
    <cellStyle name="SAPBEXHLevel3 2 4 3 6" xfId="4394"/>
    <cellStyle name="SAPBEXHLevel3 2 4 3 6 2" xfId="20438"/>
    <cellStyle name="SAPBEXHLevel3 2 4 3 7" xfId="4636"/>
    <cellStyle name="SAPBEXHLevel3 2 4 3 7 2" xfId="20605"/>
    <cellStyle name="SAPBEXHLevel3 2 4 4" xfId="2852"/>
    <cellStyle name="SAPBEXHLevel3 2 4 4 2" xfId="9619"/>
    <cellStyle name="SAPBEXHLevel3 2 4 4 2 2" xfId="16267"/>
    <cellStyle name="SAPBEXHLevel3 2 4 4 2 2 2" xfId="26381"/>
    <cellStyle name="SAPBEXHLevel3 2 4 4 2 3" xfId="22849"/>
    <cellStyle name="SAPBEXHLevel3 2 4 4 3" xfId="11571"/>
    <cellStyle name="SAPBEXHLevel3 2 4 4 3 2" xfId="17898"/>
    <cellStyle name="SAPBEXHLevel3 2 4 4 3 2 2" xfId="27397"/>
    <cellStyle name="SAPBEXHLevel3 2 4 4 3 3" xfId="23825"/>
    <cellStyle name="SAPBEXHLevel3 2 4 4 4" xfId="7439"/>
    <cellStyle name="SAPBEXHLevel3 2 4 4 4 2" xfId="21576"/>
    <cellStyle name="SAPBEXHLevel3 2 4 4 5" xfId="14606"/>
    <cellStyle name="SAPBEXHLevel3 2 4 4 5 2" xfId="25317"/>
    <cellStyle name="SAPBEXHLevel3 2 4 4 6" xfId="19531"/>
    <cellStyle name="SAPBEXHLevel3 2 4 5" xfId="2672"/>
    <cellStyle name="SAPBEXHLevel3 2 4 5 2" xfId="9453"/>
    <cellStyle name="SAPBEXHLevel3 2 4 5 2 2" xfId="16104"/>
    <cellStyle name="SAPBEXHLevel3 2 4 5 2 2 2" xfId="26242"/>
    <cellStyle name="SAPBEXHLevel3 2 4 5 2 3" xfId="22718"/>
    <cellStyle name="SAPBEXHLevel3 2 4 5 3" xfId="11413"/>
    <cellStyle name="SAPBEXHLevel3 2 4 5 3 2" xfId="17741"/>
    <cellStyle name="SAPBEXHLevel3 2 4 5 3 2 2" xfId="27261"/>
    <cellStyle name="SAPBEXHLevel3 2 4 5 3 3" xfId="23697"/>
    <cellStyle name="SAPBEXHLevel3 2 4 5 4" xfId="7272"/>
    <cellStyle name="SAPBEXHLevel3 2 4 5 4 2" xfId="21431"/>
    <cellStyle name="SAPBEXHLevel3 2 4 5 5" xfId="14445"/>
    <cellStyle name="SAPBEXHLevel3 2 4 5 5 2" xfId="25180"/>
    <cellStyle name="SAPBEXHLevel3 2 4 5 6" xfId="19402"/>
    <cellStyle name="SAPBEXHLevel3 2 4 6" xfId="28183"/>
    <cellStyle name="SAPBEXHLevel3 2 5" xfId="1551"/>
    <cellStyle name="SAPBEXHLevel3 2 5 2" xfId="928"/>
    <cellStyle name="SAPBEXHLevel3 2 5 2 2" xfId="3237"/>
    <cellStyle name="SAPBEXHLevel3 2 5 2 2 2" xfId="9992"/>
    <cellStyle name="SAPBEXHLevel3 2 5 2 2 2 2" xfId="16545"/>
    <cellStyle name="SAPBEXHLevel3 2 5 2 2 2 2 2" xfId="26600"/>
    <cellStyle name="SAPBEXHLevel3 2 5 2 2 2 3" xfId="23058"/>
    <cellStyle name="SAPBEXHLevel3 2 5 2 2 3" xfId="11922"/>
    <cellStyle name="SAPBEXHLevel3 2 5 2 2 3 2" xfId="18247"/>
    <cellStyle name="SAPBEXHLevel3 2 5 2 2 3 2 2" xfId="27612"/>
    <cellStyle name="SAPBEXHLevel3 2 5 2 2 3 3" xfId="24030"/>
    <cellStyle name="SAPBEXHLevel3 2 5 2 2 4" xfId="7813"/>
    <cellStyle name="SAPBEXHLevel3 2 5 2 2 4 2" xfId="21817"/>
    <cellStyle name="SAPBEXHLevel3 2 5 2 2 5" xfId="14971"/>
    <cellStyle name="SAPBEXHLevel3 2 5 2 2 5 2" xfId="25532"/>
    <cellStyle name="SAPBEXHLevel3 2 5 2 2 6" xfId="19736"/>
    <cellStyle name="SAPBEXHLevel3 2 5 2 3" xfId="3710"/>
    <cellStyle name="SAPBEXHLevel3 2 5 2 3 2" xfId="10465"/>
    <cellStyle name="SAPBEXHLevel3 2 5 2 3 2 2" xfId="16868"/>
    <cellStyle name="SAPBEXHLevel3 2 5 2 3 2 2 2" xfId="26872"/>
    <cellStyle name="SAPBEXHLevel3 2 5 2 3 2 3" xfId="23324"/>
    <cellStyle name="SAPBEXHLevel3 2 5 2 3 3" xfId="12395"/>
    <cellStyle name="SAPBEXHLevel3 2 5 2 3 3 2" xfId="18718"/>
    <cellStyle name="SAPBEXHLevel3 2 5 2 3 3 2 2" xfId="27882"/>
    <cellStyle name="SAPBEXHLevel3 2 5 2 3 3 3" xfId="24294"/>
    <cellStyle name="SAPBEXHLevel3 2 5 2 3 4" xfId="8282"/>
    <cellStyle name="SAPBEXHLevel3 2 5 2 3 4 2" xfId="22278"/>
    <cellStyle name="SAPBEXHLevel3 2 5 2 3 5" xfId="15442"/>
    <cellStyle name="SAPBEXHLevel3 2 5 2 3 5 2" xfId="25802"/>
    <cellStyle name="SAPBEXHLevel3 2 5 2 3 6" xfId="20000"/>
    <cellStyle name="SAPBEXHLevel3 2 5 2 4" xfId="5971"/>
    <cellStyle name="SAPBEXHLevel3 2 5 2 4 2" xfId="13232"/>
    <cellStyle name="SAPBEXHLevel3 2 5 2 4 2 2" xfId="24774"/>
    <cellStyle name="SAPBEXHLevel3 2 5 2 4 3" xfId="21025"/>
    <cellStyle name="SAPBEXHLevel3 2 5 2 5" xfId="5843"/>
    <cellStyle name="SAPBEXHLevel3 2 5 2 5 2" xfId="13108"/>
    <cellStyle name="SAPBEXHLevel3 2 5 2 5 2 2" xfId="24707"/>
    <cellStyle name="SAPBEXHLevel3 2 5 2 5 3" xfId="20958"/>
    <cellStyle name="SAPBEXHLevel3 2 5 2 6" xfId="5879"/>
    <cellStyle name="SAPBEXHLevel3 2 5 2 6 2" xfId="13141"/>
    <cellStyle name="SAPBEXHLevel3 2 5 2 6 2 2" xfId="24726"/>
    <cellStyle name="SAPBEXHLevel3 2 5 2 6 3" xfId="20977"/>
    <cellStyle name="SAPBEXHLevel3 2 5 2 7" xfId="4093"/>
    <cellStyle name="SAPBEXHLevel3 2 5 2 7 2" xfId="20198"/>
    <cellStyle name="SAPBEXHLevel3 2 5 2 8" xfId="19056"/>
    <cellStyle name="SAPBEXHLevel3 2 5 3" xfId="2984"/>
    <cellStyle name="SAPBEXHLevel3 2 5 3 2" xfId="9750"/>
    <cellStyle name="SAPBEXHLevel3 2 5 3 2 2" xfId="16379"/>
    <cellStyle name="SAPBEXHLevel3 2 5 3 2 2 2" xfId="26471"/>
    <cellStyle name="SAPBEXHLevel3 2 5 3 2 3" xfId="22930"/>
    <cellStyle name="SAPBEXHLevel3 2 5 3 3" xfId="11687"/>
    <cellStyle name="SAPBEXHLevel3 2 5 3 3 2" xfId="18013"/>
    <cellStyle name="SAPBEXHLevel3 2 5 3 3 2 2" xfId="27486"/>
    <cellStyle name="SAPBEXHLevel3 2 5 3 3 3" xfId="23905"/>
    <cellStyle name="SAPBEXHLevel3 2 5 3 4" xfId="7571"/>
    <cellStyle name="SAPBEXHLevel3 2 5 3 4 2" xfId="21672"/>
    <cellStyle name="SAPBEXHLevel3 2 5 3 5" xfId="14736"/>
    <cellStyle name="SAPBEXHLevel3 2 5 3 5 2" xfId="25406"/>
    <cellStyle name="SAPBEXHLevel3 2 5 3 6" xfId="19611"/>
    <cellStyle name="SAPBEXHLevel3 2 5 4" xfId="3499"/>
    <cellStyle name="SAPBEXHLevel3 2 5 4 2" xfId="10254"/>
    <cellStyle name="SAPBEXHLevel3 2 5 4 2 2" xfId="16732"/>
    <cellStyle name="SAPBEXHLevel3 2 5 4 2 2 2" xfId="26748"/>
    <cellStyle name="SAPBEXHLevel3 2 5 4 2 3" xfId="23200"/>
    <cellStyle name="SAPBEXHLevel3 2 5 4 3" xfId="12184"/>
    <cellStyle name="SAPBEXHLevel3 2 5 4 3 2" xfId="18507"/>
    <cellStyle name="SAPBEXHLevel3 2 5 4 3 2 2" xfId="27758"/>
    <cellStyle name="SAPBEXHLevel3 2 5 4 3 3" xfId="24170"/>
    <cellStyle name="SAPBEXHLevel3 2 5 4 4" xfId="8075"/>
    <cellStyle name="SAPBEXHLevel3 2 5 4 4 2" xfId="22072"/>
    <cellStyle name="SAPBEXHLevel3 2 5 4 5" xfId="15231"/>
    <cellStyle name="SAPBEXHLevel3 2 5 4 5 2" xfId="25678"/>
    <cellStyle name="SAPBEXHLevel3 2 5 4 6" xfId="19876"/>
    <cellStyle name="SAPBEXHLevel3 2 5 5" xfId="4583"/>
    <cellStyle name="SAPBEXHLevel3 2 5 5 2" xfId="20579"/>
    <cellStyle name="SAPBEXHLevel3 2 5 6" xfId="19155"/>
    <cellStyle name="SAPBEXHLevel3 2 5 7" xfId="28250"/>
    <cellStyle name="SAPBEXHLevel3 2 6" xfId="2325"/>
    <cellStyle name="SAPBEXHLevel3 2 6 2" xfId="5359"/>
    <cellStyle name="SAPBEXHLevel3 2 6 2 2" xfId="12864"/>
    <cellStyle name="SAPBEXHLevel3 2 6 2 2 2" xfId="24601"/>
    <cellStyle name="SAPBEXHLevel3 2 6 2 3" xfId="20820"/>
    <cellStyle name="SAPBEXHLevel3 2 6 3" xfId="6925"/>
    <cellStyle name="SAPBEXHLevel3 2 6 3 2" xfId="14099"/>
    <cellStyle name="SAPBEXHLevel3 2 6 3 2 2" xfId="25050"/>
    <cellStyle name="SAPBEXHLevel3 2 6 3 3" xfId="21292"/>
    <cellStyle name="SAPBEXHLevel3 2 6 4" xfId="9108"/>
    <cellStyle name="SAPBEXHLevel3 2 6 4 2" xfId="15933"/>
    <cellStyle name="SAPBEXHLevel3 2 6 4 2 2" xfId="26112"/>
    <cellStyle name="SAPBEXHLevel3 2 6 4 3" xfId="22596"/>
    <cellStyle name="SAPBEXHLevel3 2 6 5" xfId="11129"/>
    <cellStyle name="SAPBEXHLevel3 2 6 5 2" xfId="17458"/>
    <cellStyle name="SAPBEXHLevel3 2 6 5 2 2" xfId="27132"/>
    <cellStyle name="SAPBEXHLevel3 2 6 5 3" xfId="23576"/>
    <cellStyle name="SAPBEXHLevel3 2 6 6" xfId="4319"/>
    <cellStyle name="SAPBEXHLevel3 2 6 6 2" xfId="20363"/>
    <cellStyle name="SAPBEXHLevel3 2 6 7" xfId="4159"/>
    <cellStyle name="SAPBEXHLevel3 2 6 7 2" xfId="20233"/>
    <cellStyle name="SAPBEXHLevel3 2 7" xfId="2597"/>
    <cellStyle name="SAPBEXHLevel3 2 7 2" xfId="9378"/>
    <cellStyle name="SAPBEXHLevel3 2 7 2 2" xfId="16029"/>
    <cellStyle name="SAPBEXHLevel3 2 7 2 2 2" xfId="26181"/>
    <cellStyle name="SAPBEXHLevel3 2 7 2 3" xfId="22662"/>
    <cellStyle name="SAPBEXHLevel3 2 7 3" xfId="11338"/>
    <cellStyle name="SAPBEXHLevel3 2 7 3 2" xfId="17666"/>
    <cellStyle name="SAPBEXHLevel3 2 7 3 2 2" xfId="27200"/>
    <cellStyle name="SAPBEXHLevel3 2 7 3 3" xfId="23641"/>
    <cellStyle name="SAPBEXHLevel3 2 7 4" xfId="7197"/>
    <cellStyle name="SAPBEXHLevel3 2 7 4 2" xfId="21361"/>
    <cellStyle name="SAPBEXHLevel3 2 7 5" xfId="14370"/>
    <cellStyle name="SAPBEXHLevel3 2 7 5 2" xfId="25119"/>
    <cellStyle name="SAPBEXHLevel3 2 7 6" xfId="19346"/>
    <cellStyle name="SAPBEXHLevel3 2 8" xfId="18971"/>
    <cellStyle name="SAPBEXHLevel3 2 9" xfId="28065"/>
    <cellStyle name="SAPBEXHLevel3 3" xfId="451"/>
    <cellStyle name="SAPBEXHLevel3 3 2" xfId="526"/>
    <cellStyle name="SAPBEXHLevel3 3 2 2" xfId="1779"/>
    <cellStyle name="SAPBEXHLevel3 3 2 2 2" xfId="1941"/>
    <cellStyle name="SAPBEXHLevel3 3 2 2 2 2" xfId="3398"/>
    <cellStyle name="SAPBEXHLevel3 3 2 2 2 2 2" xfId="10153"/>
    <cellStyle name="SAPBEXHLevel3 3 2 2 2 2 2 2" xfId="16666"/>
    <cellStyle name="SAPBEXHLevel3 3 2 2 2 2 2 2 2" xfId="26692"/>
    <cellStyle name="SAPBEXHLevel3 3 2 2 2 2 2 3" xfId="23150"/>
    <cellStyle name="SAPBEXHLevel3 3 2 2 2 2 3" xfId="12083"/>
    <cellStyle name="SAPBEXHLevel3 3 2 2 2 2 3 2" xfId="18407"/>
    <cellStyle name="SAPBEXHLevel3 3 2 2 2 2 3 2 2" xfId="27703"/>
    <cellStyle name="SAPBEXHLevel3 3 2 2 2 2 3 3" xfId="24121"/>
    <cellStyle name="SAPBEXHLevel3 3 2 2 2 2 4" xfId="7974"/>
    <cellStyle name="SAPBEXHLevel3 3 2 2 2 2 4 2" xfId="21977"/>
    <cellStyle name="SAPBEXHLevel3 3 2 2 2 2 5" xfId="15131"/>
    <cellStyle name="SAPBEXHLevel3 3 2 2 2 2 5 2" xfId="25623"/>
    <cellStyle name="SAPBEXHLevel3 3 2 2 2 2 6" xfId="19827"/>
    <cellStyle name="SAPBEXHLevel3 3 2 2 2 3" xfId="3871"/>
    <cellStyle name="SAPBEXHLevel3 3 2 2 2 3 2" xfId="10626"/>
    <cellStyle name="SAPBEXHLevel3 3 2 2 2 3 2 2" xfId="16989"/>
    <cellStyle name="SAPBEXHLevel3 3 2 2 2 3 2 2 2" xfId="26964"/>
    <cellStyle name="SAPBEXHLevel3 3 2 2 2 3 2 3" xfId="23416"/>
    <cellStyle name="SAPBEXHLevel3 3 2 2 2 3 3" xfId="12556"/>
    <cellStyle name="SAPBEXHLevel3 3 2 2 2 3 3 2" xfId="18878"/>
    <cellStyle name="SAPBEXHLevel3 3 2 2 2 3 3 2 2" xfId="27973"/>
    <cellStyle name="SAPBEXHLevel3 3 2 2 2 3 3 3" xfId="24385"/>
    <cellStyle name="SAPBEXHLevel3 3 2 2 2 3 4" xfId="8386"/>
    <cellStyle name="SAPBEXHLevel3 3 2 2 2 3 4 2" xfId="22376"/>
    <cellStyle name="SAPBEXHLevel3 3 2 2 2 3 5" xfId="15602"/>
    <cellStyle name="SAPBEXHLevel3 3 2 2 2 3 5 2" xfId="25893"/>
    <cellStyle name="SAPBEXHLevel3 3 2 2 2 3 6" xfId="20091"/>
    <cellStyle name="SAPBEXHLevel3 3 2 2 2 4" xfId="6541"/>
    <cellStyle name="SAPBEXHLevel3 3 2 2 2 4 2" xfId="13719"/>
    <cellStyle name="SAPBEXHLevel3 3 2 2 2 4 2 2" xfId="24895"/>
    <cellStyle name="SAPBEXHLevel3 3 2 2 2 4 3" xfId="21145"/>
    <cellStyle name="SAPBEXHLevel3 3 2 2 2 5" xfId="8724"/>
    <cellStyle name="SAPBEXHLevel3 3 2 2 2 5 2" xfId="15723"/>
    <cellStyle name="SAPBEXHLevel3 3 2 2 2 5 2 2" xfId="25953"/>
    <cellStyle name="SAPBEXHLevel3 3 2 2 2 5 3" xfId="22445"/>
    <cellStyle name="SAPBEXHLevel3 3 2 2 2 6" xfId="10838"/>
    <cellStyle name="SAPBEXHLevel3 3 2 2 2 6 2" xfId="17170"/>
    <cellStyle name="SAPBEXHLevel3 3 2 2 2 6 2 2" xfId="26979"/>
    <cellStyle name="SAPBEXHLevel3 3 2 2 2 6 3" xfId="23431"/>
    <cellStyle name="SAPBEXHLevel3 3 2 2 2 7" xfId="12655"/>
    <cellStyle name="SAPBEXHLevel3 3 2 2 2 7 2" xfId="24443"/>
    <cellStyle name="SAPBEXHLevel3 3 2 2 2 8" xfId="19262"/>
    <cellStyle name="SAPBEXHLevel3 3 2 2 3" xfId="3137"/>
    <cellStyle name="SAPBEXHLevel3 3 2 2 3 2" xfId="9900"/>
    <cellStyle name="SAPBEXHLevel3 3 2 2 3 2 2" xfId="16489"/>
    <cellStyle name="SAPBEXHLevel3 3 2 2 3 2 2 2" xfId="26554"/>
    <cellStyle name="SAPBEXHLevel3 3 2 2 3 2 3" xfId="23012"/>
    <cellStyle name="SAPBEXHLevel3 3 2 2 3 3" xfId="11837"/>
    <cellStyle name="SAPBEXHLevel3 3 2 2 3 3 2" xfId="18162"/>
    <cellStyle name="SAPBEXHLevel3 3 2 2 3 3 2 2" xfId="27568"/>
    <cellStyle name="SAPBEXHLevel3 3 2 2 3 3 3" xfId="23986"/>
    <cellStyle name="SAPBEXHLevel3 3 2 2 3 4" xfId="7722"/>
    <cellStyle name="SAPBEXHLevel3 3 2 2 3 4 2" xfId="21761"/>
    <cellStyle name="SAPBEXHLevel3 3 2 2 3 5" xfId="14885"/>
    <cellStyle name="SAPBEXHLevel3 3 2 2 3 5 2" xfId="25488"/>
    <cellStyle name="SAPBEXHLevel3 3 2 2 3 6" xfId="19692"/>
    <cellStyle name="SAPBEXHLevel3 3 2 2 4" xfId="3625"/>
    <cellStyle name="SAPBEXHLevel3 3 2 2 4 2" xfId="10380"/>
    <cellStyle name="SAPBEXHLevel3 3 2 2 4 2 2" xfId="16818"/>
    <cellStyle name="SAPBEXHLevel3 3 2 2 4 2 2 2" xfId="26828"/>
    <cellStyle name="SAPBEXHLevel3 3 2 2 4 2 3" xfId="23280"/>
    <cellStyle name="SAPBEXHLevel3 3 2 2 4 3" xfId="12310"/>
    <cellStyle name="SAPBEXHLevel3 3 2 2 4 3 2" xfId="18633"/>
    <cellStyle name="SAPBEXHLevel3 3 2 2 4 3 2 2" xfId="27838"/>
    <cellStyle name="SAPBEXHLevel3 3 2 2 4 3 3" xfId="24250"/>
    <cellStyle name="SAPBEXHLevel3 3 2 2 4 4" xfId="8201"/>
    <cellStyle name="SAPBEXHLevel3 3 2 2 4 4 2" xfId="22198"/>
    <cellStyle name="SAPBEXHLevel3 3 2 2 4 5" xfId="15357"/>
    <cellStyle name="SAPBEXHLevel3 3 2 2 4 5 2" xfId="25758"/>
    <cellStyle name="SAPBEXHLevel3 3 2 2 4 6" xfId="19956"/>
    <cellStyle name="SAPBEXHLevel3 3 2 2 5" xfId="4028"/>
    <cellStyle name="SAPBEXHLevel3 3 2 2 5 2" xfId="20169"/>
    <cellStyle name="SAPBEXHLevel3 3 2 2 6" xfId="19247"/>
    <cellStyle name="SAPBEXHLevel3 3 2 2 7" xfId="28370"/>
    <cellStyle name="SAPBEXHLevel3 3 2 3" xfId="2034"/>
    <cellStyle name="SAPBEXHLevel3 3 2 3 2" xfId="2938"/>
    <cellStyle name="SAPBEXHLevel3 3 2 3 2 2" xfId="7525"/>
    <cellStyle name="SAPBEXHLevel3 3 2 3 2 2 2" xfId="14692"/>
    <cellStyle name="SAPBEXHLevel3 3 2 3 2 2 2 2" xfId="25381"/>
    <cellStyle name="SAPBEXHLevel3 3 2 3 2 2 3" xfId="21648"/>
    <cellStyle name="SAPBEXHLevel3 3 2 3 2 3" xfId="9705"/>
    <cellStyle name="SAPBEXHLevel3 3 2 3 2 3 2" xfId="16347"/>
    <cellStyle name="SAPBEXHLevel3 3 2 3 2 3 2 2" xfId="26445"/>
    <cellStyle name="SAPBEXHLevel3 3 2 3 2 3 3" xfId="22906"/>
    <cellStyle name="SAPBEXHLevel3 3 2 3 2 4" xfId="11651"/>
    <cellStyle name="SAPBEXHLevel3 3 2 3 2 4 2" xfId="17978"/>
    <cellStyle name="SAPBEXHLevel3 3 2 3 2 4 2 2" xfId="27461"/>
    <cellStyle name="SAPBEXHLevel3 3 2 3 2 4 3" xfId="23882"/>
    <cellStyle name="SAPBEXHLevel3 3 2 3 2 5" xfId="5122"/>
    <cellStyle name="SAPBEXHLevel3 3 2 3 2 5 2" xfId="20657"/>
    <cellStyle name="SAPBEXHLevel3 3 2 3 2 6" xfId="12699"/>
    <cellStyle name="SAPBEXHLevel3 3 2 3 2 6 2" xfId="24473"/>
    <cellStyle name="SAPBEXHLevel3 3 2 3 2 7" xfId="19588"/>
    <cellStyle name="SAPBEXHLevel3 3 2 3 3" xfId="3467"/>
    <cellStyle name="SAPBEXHLevel3 3 2 3 3 2" xfId="10222"/>
    <cellStyle name="SAPBEXHLevel3 3 2 3 3 2 2" xfId="16704"/>
    <cellStyle name="SAPBEXHLevel3 3 2 3 3 2 2 2" xfId="26726"/>
    <cellStyle name="SAPBEXHLevel3 3 2 3 3 2 3" xfId="23180"/>
    <cellStyle name="SAPBEXHLevel3 3 2 3 3 3" xfId="12152"/>
    <cellStyle name="SAPBEXHLevel3 3 2 3 3 3 2" xfId="18476"/>
    <cellStyle name="SAPBEXHLevel3 3 2 3 3 3 2 2" xfId="27737"/>
    <cellStyle name="SAPBEXHLevel3 3 2 3 3 3 3" xfId="24151"/>
    <cellStyle name="SAPBEXHLevel3 3 2 3 3 4" xfId="8043"/>
    <cellStyle name="SAPBEXHLevel3 3 2 3 3 4 2" xfId="22042"/>
    <cellStyle name="SAPBEXHLevel3 3 2 3 3 5" xfId="15200"/>
    <cellStyle name="SAPBEXHLevel3 3 2 3 3 5 2" xfId="25657"/>
    <cellStyle name="SAPBEXHLevel3 3 2 3 3 6" xfId="19857"/>
    <cellStyle name="SAPBEXHLevel3 3 2 3 4" xfId="6634"/>
    <cellStyle name="SAPBEXHLevel3 3 2 3 4 2" xfId="13811"/>
    <cellStyle name="SAPBEXHLevel3 3 2 3 4 2 2" xfId="24924"/>
    <cellStyle name="SAPBEXHLevel3 3 2 3 4 3" xfId="21170"/>
    <cellStyle name="SAPBEXHLevel3 3 2 3 5" xfId="8817"/>
    <cellStyle name="SAPBEXHLevel3 3 2 3 5 2" xfId="15767"/>
    <cellStyle name="SAPBEXHLevel3 3 2 3 5 2 2" xfId="25983"/>
    <cellStyle name="SAPBEXHLevel3 3 2 3 5 3" xfId="22471"/>
    <cellStyle name="SAPBEXHLevel3 3 2 3 6" xfId="10931"/>
    <cellStyle name="SAPBEXHLevel3 3 2 3 6 2" xfId="17262"/>
    <cellStyle name="SAPBEXHLevel3 3 2 3 6 2 2" xfId="27008"/>
    <cellStyle name="SAPBEXHLevel3 3 2 3 6 3" xfId="23456"/>
    <cellStyle name="SAPBEXHLevel3 3 2 3 7" xfId="4479"/>
    <cellStyle name="SAPBEXHLevel3 3 2 3 7 2" xfId="20512"/>
    <cellStyle name="SAPBEXHLevel3 3 2 3 8" xfId="3994"/>
    <cellStyle name="SAPBEXHLevel3 3 2 3 8 2" xfId="20146"/>
    <cellStyle name="SAPBEXHLevel3 3 2 4" xfId="2665"/>
    <cellStyle name="SAPBEXHLevel3 3 2 4 2" xfId="9446"/>
    <cellStyle name="SAPBEXHLevel3 3 2 4 2 2" xfId="16097"/>
    <cellStyle name="SAPBEXHLevel3 3 2 4 2 2 2" xfId="26235"/>
    <cellStyle name="SAPBEXHLevel3 3 2 4 2 3" xfId="22711"/>
    <cellStyle name="SAPBEXHLevel3 3 2 4 3" xfId="11406"/>
    <cellStyle name="SAPBEXHLevel3 3 2 4 3 2" xfId="17734"/>
    <cellStyle name="SAPBEXHLevel3 3 2 4 3 2 2" xfId="27254"/>
    <cellStyle name="SAPBEXHLevel3 3 2 4 3 3" xfId="23690"/>
    <cellStyle name="SAPBEXHLevel3 3 2 4 4" xfId="7265"/>
    <cellStyle name="SAPBEXHLevel3 3 2 4 4 2" xfId="21424"/>
    <cellStyle name="SAPBEXHLevel3 3 2 4 5" xfId="14438"/>
    <cellStyle name="SAPBEXHLevel3 3 2 4 5 2" xfId="25173"/>
    <cellStyle name="SAPBEXHLevel3 3 2 4 6" xfId="19395"/>
    <cellStyle name="SAPBEXHLevel3 3 2 5" xfId="28128"/>
    <cellStyle name="SAPBEXHLevel3 3 3" xfId="1754"/>
    <cellStyle name="SAPBEXHLevel3 3 3 2" xfId="2013"/>
    <cellStyle name="SAPBEXHLevel3 3 3 2 2" xfId="3373"/>
    <cellStyle name="SAPBEXHLevel3 3 3 2 2 2" xfId="10128"/>
    <cellStyle name="SAPBEXHLevel3 3 3 2 2 2 2" xfId="16647"/>
    <cellStyle name="SAPBEXHLevel3 3 3 2 2 2 2 2" xfId="26674"/>
    <cellStyle name="SAPBEXHLevel3 3 3 2 2 2 3" xfId="23132"/>
    <cellStyle name="SAPBEXHLevel3 3 3 2 2 3" xfId="12058"/>
    <cellStyle name="SAPBEXHLevel3 3 3 2 2 3 2" xfId="18383"/>
    <cellStyle name="SAPBEXHLevel3 3 3 2 2 3 2 2" xfId="27686"/>
    <cellStyle name="SAPBEXHLevel3 3 3 2 2 3 3" xfId="24104"/>
    <cellStyle name="SAPBEXHLevel3 3 3 2 2 4" xfId="7949"/>
    <cellStyle name="SAPBEXHLevel3 3 3 2 2 4 2" xfId="21953"/>
    <cellStyle name="SAPBEXHLevel3 3 3 2 2 5" xfId="15107"/>
    <cellStyle name="SAPBEXHLevel3 3 3 2 2 5 2" xfId="25606"/>
    <cellStyle name="SAPBEXHLevel3 3 3 2 2 6" xfId="19810"/>
    <cellStyle name="SAPBEXHLevel3 3 3 2 3" xfId="3846"/>
    <cellStyle name="SAPBEXHLevel3 3 3 2 3 2" xfId="10601"/>
    <cellStyle name="SAPBEXHLevel3 3 3 2 3 2 2" xfId="16970"/>
    <cellStyle name="SAPBEXHLevel3 3 3 2 3 2 2 2" xfId="26946"/>
    <cellStyle name="SAPBEXHLevel3 3 3 2 3 2 3" xfId="23398"/>
    <cellStyle name="SAPBEXHLevel3 3 3 2 3 3" xfId="12531"/>
    <cellStyle name="SAPBEXHLevel3 3 3 2 3 3 2" xfId="18854"/>
    <cellStyle name="SAPBEXHLevel3 3 3 2 3 3 2 2" xfId="27956"/>
    <cellStyle name="SAPBEXHLevel3 3 3 2 3 3 3" xfId="24368"/>
    <cellStyle name="SAPBEXHLevel3 3 3 2 3 4" xfId="8367"/>
    <cellStyle name="SAPBEXHLevel3 3 3 2 3 4 2" xfId="22358"/>
    <cellStyle name="SAPBEXHLevel3 3 3 2 3 5" xfId="15578"/>
    <cellStyle name="SAPBEXHLevel3 3 3 2 3 5 2" xfId="25876"/>
    <cellStyle name="SAPBEXHLevel3 3 3 2 3 6" xfId="20074"/>
    <cellStyle name="SAPBEXHLevel3 3 3 2 4" xfId="6613"/>
    <cellStyle name="SAPBEXHLevel3 3 3 2 4 2" xfId="13790"/>
    <cellStyle name="SAPBEXHLevel3 3 3 2 4 2 2" xfId="24920"/>
    <cellStyle name="SAPBEXHLevel3 3 3 2 4 3" xfId="21166"/>
    <cellStyle name="SAPBEXHLevel3 3 3 2 5" xfId="8796"/>
    <cellStyle name="SAPBEXHLevel3 3 3 2 5 2" xfId="15756"/>
    <cellStyle name="SAPBEXHLevel3 3 3 2 5 2 2" xfId="25979"/>
    <cellStyle name="SAPBEXHLevel3 3 3 2 5 3" xfId="22467"/>
    <cellStyle name="SAPBEXHLevel3 3 3 2 6" xfId="10910"/>
    <cellStyle name="SAPBEXHLevel3 3 3 2 6 2" xfId="17241"/>
    <cellStyle name="SAPBEXHLevel3 3 3 2 6 2 2" xfId="27004"/>
    <cellStyle name="SAPBEXHLevel3 3 3 2 6 3" xfId="23452"/>
    <cellStyle name="SAPBEXHLevel3 3 3 2 7" xfId="12688"/>
    <cellStyle name="SAPBEXHLevel3 3 3 2 7 2" xfId="24469"/>
    <cellStyle name="SAPBEXHLevel3 3 3 2 8" xfId="19283"/>
    <cellStyle name="SAPBEXHLevel3 3 3 3" xfId="3113"/>
    <cellStyle name="SAPBEXHLevel3 3 3 3 2" xfId="9876"/>
    <cellStyle name="SAPBEXHLevel3 3 3 3 2 2" xfId="16471"/>
    <cellStyle name="SAPBEXHLevel3 3 3 3 2 2 2" xfId="26537"/>
    <cellStyle name="SAPBEXHLevel3 3 3 3 2 3" xfId="22995"/>
    <cellStyle name="SAPBEXHLevel3 3 3 3 3" xfId="11813"/>
    <cellStyle name="SAPBEXHLevel3 3 3 3 3 2" xfId="18138"/>
    <cellStyle name="SAPBEXHLevel3 3 3 3 3 2 2" xfId="27551"/>
    <cellStyle name="SAPBEXHLevel3 3 3 3 3 3" xfId="23969"/>
    <cellStyle name="SAPBEXHLevel3 3 3 3 4" xfId="7698"/>
    <cellStyle name="SAPBEXHLevel3 3 3 3 4 2" xfId="21744"/>
    <cellStyle name="SAPBEXHLevel3 3 3 3 5" xfId="14861"/>
    <cellStyle name="SAPBEXHLevel3 3 3 3 5 2" xfId="25471"/>
    <cellStyle name="SAPBEXHLevel3 3 3 3 6" xfId="19675"/>
    <cellStyle name="SAPBEXHLevel3 3 3 4" xfId="3602"/>
    <cellStyle name="SAPBEXHLevel3 3 3 4 2" xfId="10357"/>
    <cellStyle name="SAPBEXHLevel3 3 3 4 2 2" xfId="16801"/>
    <cellStyle name="SAPBEXHLevel3 3 3 4 2 2 2" xfId="26811"/>
    <cellStyle name="SAPBEXHLevel3 3 3 4 2 3" xfId="23263"/>
    <cellStyle name="SAPBEXHLevel3 3 3 4 3" xfId="12287"/>
    <cellStyle name="SAPBEXHLevel3 3 3 4 3 2" xfId="18610"/>
    <cellStyle name="SAPBEXHLevel3 3 3 4 3 2 2" xfId="27821"/>
    <cellStyle name="SAPBEXHLevel3 3 3 4 3 3" xfId="24233"/>
    <cellStyle name="SAPBEXHLevel3 3 3 4 4" xfId="8178"/>
    <cellStyle name="SAPBEXHLevel3 3 3 4 4 2" xfId="22175"/>
    <cellStyle name="SAPBEXHLevel3 3 3 4 5" xfId="15334"/>
    <cellStyle name="SAPBEXHLevel3 3 3 4 5 2" xfId="25741"/>
    <cellStyle name="SAPBEXHLevel3 3 3 4 6" xfId="19939"/>
    <cellStyle name="SAPBEXHLevel3 3 3 5" xfId="4034"/>
    <cellStyle name="SAPBEXHLevel3 3 3 5 2" xfId="20174"/>
    <cellStyle name="SAPBEXHLevel3 3 3 6" xfId="19230"/>
    <cellStyle name="SAPBEXHLevel3 3 3 7" xfId="28352"/>
    <cellStyle name="SAPBEXHLevel3 3 4" xfId="2046"/>
    <cellStyle name="SAPBEXHLevel3 3 4 2" xfId="2918"/>
    <cellStyle name="SAPBEXHLevel3 3 4 2 2" xfId="7505"/>
    <cellStyle name="SAPBEXHLevel3 3 4 2 2 2" xfId="14672"/>
    <cellStyle name="SAPBEXHLevel3 3 4 2 2 2 2" xfId="25364"/>
    <cellStyle name="SAPBEXHLevel3 3 4 2 2 3" xfId="21631"/>
    <cellStyle name="SAPBEXHLevel3 3 4 2 3" xfId="9685"/>
    <cellStyle name="SAPBEXHLevel3 3 4 2 3 2" xfId="16330"/>
    <cellStyle name="SAPBEXHLevel3 3 4 2 3 2 2" xfId="26428"/>
    <cellStyle name="SAPBEXHLevel3 3 4 2 3 3" xfId="22889"/>
    <cellStyle name="SAPBEXHLevel3 3 4 2 4" xfId="11634"/>
    <cellStyle name="SAPBEXHLevel3 3 4 2 4 2" xfId="17961"/>
    <cellStyle name="SAPBEXHLevel3 3 4 2 4 2 2" xfId="27444"/>
    <cellStyle name="SAPBEXHLevel3 3 4 2 4 3" xfId="23865"/>
    <cellStyle name="SAPBEXHLevel3 3 4 2 5" xfId="5133"/>
    <cellStyle name="SAPBEXHLevel3 3 4 2 5 2" xfId="20666"/>
    <cellStyle name="SAPBEXHLevel3 3 4 2 6" xfId="12707"/>
    <cellStyle name="SAPBEXHLevel3 3 4 2 6 2" xfId="24480"/>
    <cellStyle name="SAPBEXHLevel3 3 4 2 7" xfId="19571"/>
    <cellStyle name="SAPBEXHLevel3 3 4 3" xfId="3450"/>
    <cellStyle name="SAPBEXHLevel3 3 4 3 2" xfId="10205"/>
    <cellStyle name="SAPBEXHLevel3 3 4 3 2 2" xfId="16687"/>
    <cellStyle name="SAPBEXHLevel3 3 4 3 2 2 2" xfId="26709"/>
    <cellStyle name="SAPBEXHLevel3 3 4 3 2 3" xfId="23163"/>
    <cellStyle name="SAPBEXHLevel3 3 4 3 3" xfId="12135"/>
    <cellStyle name="SAPBEXHLevel3 3 4 3 3 2" xfId="18459"/>
    <cellStyle name="SAPBEXHLevel3 3 4 3 3 2 2" xfId="27720"/>
    <cellStyle name="SAPBEXHLevel3 3 4 3 3 3" xfId="24134"/>
    <cellStyle name="SAPBEXHLevel3 3 4 3 4" xfId="8026"/>
    <cellStyle name="SAPBEXHLevel3 3 4 3 4 2" xfId="22025"/>
    <cellStyle name="SAPBEXHLevel3 3 4 3 5" xfId="15183"/>
    <cellStyle name="SAPBEXHLevel3 3 4 3 5 2" xfId="25640"/>
    <cellStyle name="SAPBEXHLevel3 3 4 3 6" xfId="19840"/>
    <cellStyle name="SAPBEXHLevel3 3 4 4" xfId="6646"/>
    <cellStyle name="SAPBEXHLevel3 3 4 4 2" xfId="13823"/>
    <cellStyle name="SAPBEXHLevel3 3 4 4 2 2" xfId="24931"/>
    <cellStyle name="SAPBEXHLevel3 3 4 4 3" xfId="21177"/>
    <cellStyle name="SAPBEXHLevel3 3 4 5" xfId="8829"/>
    <cellStyle name="SAPBEXHLevel3 3 4 5 2" xfId="15775"/>
    <cellStyle name="SAPBEXHLevel3 3 4 5 2 2" xfId="25990"/>
    <cellStyle name="SAPBEXHLevel3 3 4 5 3" xfId="22478"/>
    <cellStyle name="SAPBEXHLevel3 3 4 6" xfId="10939"/>
    <cellStyle name="SAPBEXHLevel3 3 4 6 2" xfId="17270"/>
    <cellStyle name="SAPBEXHLevel3 3 4 6 2 2" xfId="27015"/>
    <cellStyle name="SAPBEXHLevel3 3 4 6 3" xfId="23463"/>
    <cellStyle name="SAPBEXHLevel3 3 4 7" xfId="4453"/>
    <cellStyle name="SAPBEXHLevel3 3 4 7 2" xfId="20487"/>
    <cellStyle name="SAPBEXHLevel3 3 4 8" xfId="4045"/>
    <cellStyle name="SAPBEXHLevel3 3 4 8 2" xfId="20178"/>
    <cellStyle name="SAPBEXHLevel3 3 5" xfId="2636"/>
    <cellStyle name="SAPBEXHLevel3 3 5 2" xfId="9417"/>
    <cellStyle name="SAPBEXHLevel3 3 5 2 2" xfId="16068"/>
    <cellStyle name="SAPBEXHLevel3 3 5 2 2 2" xfId="26207"/>
    <cellStyle name="SAPBEXHLevel3 3 5 2 3" xfId="22683"/>
    <cellStyle name="SAPBEXHLevel3 3 5 3" xfId="11377"/>
    <cellStyle name="SAPBEXHLevel3 3 5 3 2" xfId="17705"/>
    <cellStyle name="SAPBEXHLevel3 3 5 3 2 2" xfId="27226"/>
    <cellStyle name="SAPBEXHLevel3 3 5 3 3" xfId="23662"/>
    <cellStyle name="SAPBEXHLevel3 3 5 4" xfId="7236"/>
    <cellStyle name="SAPBEXHLevel3 3 5 4 2" xfId="21395"/>
    <cellStyle name="SAPBEXHLevel3 3 5 5" xfId="14409"/>
    <cellStyle name="SAPBEXHLevel3 3 5 5 2" xfId="25145"/>
    <cellStyle name="SAPBEXHLevel3 3 5 6" xfId="19367"/>
    <cellStyle name="SAPBEXHLevel3 3 6" xfId="28099"/>
    <cellStyle name="SAPBEXHLevel3 4" xfId="464"/>
    <cellStyle name="SAPBEXHLevel3 4 2" xfId="1755"/>
    <cellStyle name="SAPBEXHLevel3 4 2 2" xfId="1966"/>
    <cellStyle name="SAPBEXHLevel3 4 2 2 2" xfId="3374"/>
    <cellStyle name="SAPBEXHLevel3 4 2 2 2 2" xfId="10129"/>
    <cellStyle name="SAPBEXHLevel3 4 2 2 2 2 2" xfId="16648"/>
    <cellStyle name="SAPBEXHLevel3 4 2 2 2 2 2 2" xfId="26675"/>
    <cellStyle name="SAPBEXHLevel3 4 2 2 2 2 3" xfId="23133"/>
    <cellStyle name="SAPBEXHLevel3 4 2 2 2 3" xfId="12059"/>
    <cellStyle name="SAPBEXHLevel3 4 2 2 2 3 2" xfId="18384"/>
    <cellStyle name="SAPBEXHLevel3 4 2 2 2 3 2 2" xfId="27687"/>
    <cellStyle name="SAPBEXHLevel3 4 2 2 2 3 3" xfId="24105"/>
    <cellStyle name="SAPBEXHLevel3 4 2 2 2 4" xfId="7950"/>
    <cellStyle name="SAPBEXHLevel3 4 2 2 2 4 2" xfId="21954"/>
    <cellStyle name="SAPBEXHLevel3 4 2 2 2 5" xfId="15108"/>
    <cellStyle name="SAPBEXHLevel3 4 2 2 2 5 2" xfId="25607"/>
    <cellStyle name="SAPBEXHLevel3 4 2 2 2 6" xfId="19811"/>
    <cellStyle name="SAPBEXHLevel3 4 2 2 3" xfId="3847"/>
    <cellStyle name="SAPBEXHLevel3 4 2 2 3 2" xfId="10602"/>
    <cellStyle name="SAPBEXHLevel3 4 2 2 3 2 2" xfId="16971"/>
    <cellStyle name="SAPBEXHLevel3 4 2 2 3 2 2 2" xfId="26947"/>
    <cellStyle name="SAPBEXHLevel3 4 2 2 3 2 3" xfId="23399"/>
    <cellStyle name="SAPBEXHLevel3 4 2 2 3 3" xfId="12532"/>
    <cellStyle name="SAPBEXHLevel3 4 2 2 3 3 2" xfId="18855"/>
    <cellStyle name="SAPBEXHLevel3 4 2 2 3 3 2 2" xfId="27957"/>
    <cellStyle name="SAPBEXHLevel3 4 2 2 3 3 3" xfId="24369"/>
    <cellStyle name="SAPBEXHLevel3 4 2 2 3 4" xfId="8368"/>
    <cellStyle name="SAPBEXHLevel3 4 2 2 3 4 2" xfId="22359"/>
    <cellStyle name="SAPBEXHLevel3 4 2 2 3 5" xfId="15579"/>
    <cellStyle name="SAPBEXHLevel3 4 2 2 3 5 2" xfId="25877"/>
    <cellStyle name="SAPBEXHLevel3 4 2 2 3 6" xfId="20075"/>
    <cellStyle name="SAPBEXHLevel3 4 2 2 4" xfId="6566"/>
    <cellStyle name="SAPBEXHLevel3 4 2 2 4 2" xfId="13744"/>
    <cellStyle name="SAPBEXHLevel3 4 2 2 4 2 2" xfId="24904"/>
    <cellStyle name="SAPBEXHLevel3 4 2 2 4 3" xfId="21154"/>
    <cellStyle name="SAPBEXHLevel3 4 2 2 5" xfId="8749"/>
    <cellStyle name="SAPBEXHLevel3 4 2 2 5 2" xfId="15734"/>
    <cellStyle name="SAPBEXHLevel3 4 2 2 5 2 2" xfId="25962"/>
    <cellStyle name="SAPBEXHLevel3 4 2 2 5 3" xfId="22454"/>
    <cellStyle name="SAPBEXHLevel3 4 2 2 6" xfId="10863"/>
    <cellStyle name="SAPBEXHLevel3 4 2 2 6 2" xfId="17195"/>
    <cellStyle name="SAPBEXHLevel3 4 2 2 6 2 2" xfId="26988"/>
    <cellStyle name="SAPBEXHLevel3 4 2 2 6 3" xfId="23440"/>
    <cellStyle name="SAPBEXHLevel3 4 2 2 7" xfId="12666"/>
    <cellStyle name="SAPBEXHLevel3 4 2 2 7 2" xfId="24452"/>
    <cellStyle name="SAPBEXHLevel3 4 2 2 8" xfId="19271"/>
    <cellStyle name="SAPBEXHLevel3 4 2 3" xfId="3114"/>
    <cellStyle name="SAPBEXHLevel3 4 2 3 2" xfId="9877"/>
    <cellStyle name="SAPBEXHLevel3 4 2 3 2 2" xfId="16472"/>
    <cellStyle name="SAPBEXHLevel3 4 2 3 2 2 2" xfId="26538"/>
    <cellStyle name="SAPBEXHLevel3 4 2 3 2 3" xfId="22996"/>
    <cellStyle name="SAPBEXHLevel3 4 2 3 3" xfId="11814"/>
    <cellStyle name="SAPBEXHLevel3 4 2 3 3 2" xfId="18139"/>
    <cellStyle name="SAPBEXHLevel3 4 2 3 3 2 2" xfId="27552"/>
    <cellStyle name="SAPBEXHLevel3 4 2 3 3 3" xfId="23970"/>
    <cellStyle name="SAPBEXHLevel3 4 2 3 4" xfId="7699"/>
    <cellStyle name="SAPBEXHLevel3 4 2 3 4 2" xfId="21745"/>
    <cellStyle name="SAPBEXHLevel3 4 2 3 5" xfId="14862"/>
    <cellStyle name="SAPBEXHLevel3 4 2 3 5 2" xfId="25472"/>
    <cellStyle name="SAPBEXHLevel3 4 2 3 6" xfId="19676"/>
    <cellStyle name="SAPBEXHLevel3 4 2 4" xfId="3603"/>
    <cellStyle name="SAPBEXHLevel3 4 2 4 2" xfId="10358"/>
    <cellStyle name="SAPBEXHLevel3 4 2 4 2 2" xfId="16802"/>
    <cellStyle name="SAPBEXHLevel3 4 2 4 2 2 2" xfId="26812"/>
    <cellStyle name="SAPBEXHLevel3 4 2 4 2 3" xfId="23264"/>
    <cellStyle name="SAPBEXHLevel3 4 2 4 3" xfId="12288"/>
    <cellStyle name="SAPBEXHLevel3 4 2 4 3 2" xfId="18611"/>
    <cellStyle name="SAPBEXHLevel3 4 2 4 3 2 2" xfId="27822"/>
    <cellStyle name="SAPBEXHLevel3 4 2 4 3 3" xfId="24234"/>
    <cellStyle name="SAPBEXHLevel3 4 2 4 4" xfId="8179"/>
    <cellStyle name="SAPBEXHLevel3 4 2 4 4 2" xfId="22176"/>
    <cellStyle name="SAPBEXHLevel3 4 2 4 5" xfId="15335"/>
    <cellStyle name="SAPBEXHLevel3 4 2 4 5 2" xfId="25742"/>
    <cellStyle name="SAPBEXHLevel3 4 2 4 6" xfId="19940"/>
    <cellStyle name="SAPBEXHLevel3 4 2 5" xfId="3935"/>
    <cellStyle name="SAPBEXHLevel3 4 2 5 2" xfId="20107"/>
    <cellStyle name="SAPBEXHLevel3 4 2 6" xfId="19231"/>
    <cellStyle name="SAPBEXHLevel3 4 2 7" xfId="28353"/>
    <cellStyle name="SAPBEXHLevel3 4 3" xfId="2045"/>
    <cellStyle name="SAPBEXHLevel3 4 3 2" xfId="2919"/>
    <cellStyle name="SAPBEXHLevel3 4 3 2 2" xfId="7506"/>
    <cellStyle name="SAPBEXHLevel3 4 3 2 2 2" xfId="14673"/>
    <cellStyle name="SAPBEXHLevel3 4 3 2 2 2 2" xfId="25365"/>
    <cellStyle name="SAPBEXHLevel3 4 3 2 2 3" xfId="21632"/>
    <cellStyle name="SAPBEXHLevel3 4 3 2 3" xfId="9686"/>
    <cellStyle name="SAPBEXHLevel3 4 3 2 3 2" xfId="16331"/>
    <cellStyle name="SAPBEXHLevel3 4 3 2 3 2 2" xfId="26429"/>
    <cellStyle name="SAPBEXHLevel3 4 3 2 3 3" xfId="22890"/>
    <cellStyle name="SAPBEXHLevel3 4 3 2 4" xfId="11635"/>
    <cellStyle name="SAPBEXHLevel3 4 3 2 4 2" xfId="17962"/>
    <cellStyle name="SAPBEXHLevel3 4 3 2 4 2 2" xfId="27445"/>
    <cellStyle name="SAPBEXHLevel3 4 3 2 4 3" xfId="23866"/>
    <cellStyle name="SAPBEXHLevel3 4 3 2 5" xfId="5132"/>
    <cellStyle name="SAPBEXHLevel3 4 3 2 5 2" xfId="20665"/>
    <cellStyle name="SAPBEXHLevel3 4 3 2 6" xfId="12706"/>
    <cellStyle name="SAPBEXHLevel3 4 3 2 6 2" xfId="24479"/>
    <cellStyle name="SAPBEXHLevel3 4 3 2 7" xfId="19572"/>
    <cellStyle name="SAPBEXHLevel3 4 3 3" xfId="3451"/>
    <cellStyle name="SAPBEXHLevel3 4 3 3 2" xfId="10206"/>
    <cellStyle name="SAPBEXHLevel3 4 3 3 2 2" xfId="16688"/>
    <cellStyle name="SAPBEXHLevel3 4 3 3 2 2 2" xfId="26710"/>
    <cellStyle name="SAPBEXHLevel3 4 3 3 2 3" xfId="23164"/>
    <cellStyle name="SAPBEXHLevel3 4 3 3 3" xfId="12136"/>
    <cellStyle name="SAPBEXHLevel3 4 3 3 3 2" xfId="18460"/>
    <cellStyle name="SAPBEXHLevel3 4 3 3 3 2 2" xfId="27721"/>
    <cellStyle name="SAPBEXHLevel3 4 3 3 3 3" xfId="24135"/>
    <cellStyle name="SAPBEXHLevel3 4 3 3 4" xfId="8027"/>
    <cellStyle name="SAPBEXHLevel3 4 3 3 4 2" xfId="22026"/>
    <cellStyle name="SAPBEXHLevel3 4 3 3 5" xfId="15184"/>
    <cellStyle name="SAPBEXHLevel3 4 3 3 5 2" xfId="25641"/>
    <cellStyle name="SAPBEXHLevel3 4 3 3 6" xfId="19841"/>
    <cellStyle name="SAPBEXHLevel3 4 3 4" xfId="6645"/>
    <cellStyle name="SAPBEXHLevel3 4 3 4 2" xfId="13822"/>
    <cellStyle name="SAPBEXHLevel3 4 3 4 2 2" xfId="24930"/>
    <cellStyle name="SAPBEXHLevel3 4 3 4 3" xfId="21176"/>
    <cellStyle name="SAPBEXHLevel3 4 3 5" xfId="8828"/>
    <cellStyle name="SAPBEXHLevel3 4 3 5 2" xfId="15774"/>
    <cellStyle name="SAPBEXHLevel3 4 3 5 2 2" xfId="25989"/>
    <cellStyle name="SAPBEXHLevel3 4 3 5 3" xfId="22477"/>
    <cellStyle name="SAPBEXHLevel3 4 3 6" xfId="10938"/>
    <cellStyle name="SAPBEXHLevel3 4 3 6 2" xfId="17269"/>
    <cellStyle name="SAPBEXHLevel3 4 3 6 2 2" xfId="27014"/>
    <cellStyle name="SAPBEXHLevel3 4 3 6 3" xfId="23462"/>
    <cellStyle name="SAPBEXHLevel3 4 3 7" xfId="4455"/>
    <cellStyle name="SAPBEXHLevel3 4 3 7 2" xfId="20488"/>
    <cellStyle name="SAPBEXHLevel3 4 3 8" xfId="4554"/>
    <cellStyle name="SAPBEXHLevel3 4 3 8 2" xfId="20562"/>
    <cellStyle name="SAPBEXHLevel3 4 4" xfId="2637"/>
    <cellStyle name="SAPBEXHLevel3 4 4 2" xfId="9418"/>
    <cellStyle name="SAPBEXHLevel3 4 4 2 2" xfId="16069"/>
    <cellStyle name="SAPBEXHLevel3 4 4 2 2 2" xfId="26208"/>
    <cellStyle name="SAPBEXHLevel3 4 4 2 3" xfId="22684"/>
    <cellStyle name="SAPBEXHLevel3 4 4 3" xfId="11378"/>
    <cellStyle name="SAPBEXHLevel3 4 4 3 2" xfId="17706"/>
    <cellStyle name="SAPBEXHLevel3 4 4 3 2 2" xfId="27227"/>
    <cellStyle name="SAPBEXHLevel3 4 4 3 3" xfId="23663"/>
    <cellStyle name="SAPBEXHLevel3 4 4 4" xfId="7237"/>
    <cellStyle name="SAPBEXHLevel3 4 4 4 2" xfId="21396"/>
    <cellStyle name="SAPBEXHLevel3 4 4 5" xfId="14410"/>
    <cellStyle name="SAPBEXHLevel3 4 4 5 2" xfId="25146"/>
    <cellStyle name="SAPBEXHLevel3 4 4 6" xfId="19368"/>
    <cellStyle name="SAPBEXHLevel3 4 5" xfId="28100"/>
    <cellStyle name="SAPBEXHLevel3 5" xfId="1550"/>
    <cellStyle name="SAPBEXHLevel3 5 2" xfId="881"/>
    <cellStyle name="SAPBEXHLevel3 5 2 2" xfId="3236"/>
    <cellStyle name="SAPBEXHLevel3 5 2 2 2" xfId="9991"/>
    <cellStyle name="SAPBEXHLevel3 5 2 2 2 2" xfId="16544"/>
    <cellStyle name="SAPBEXHLevel3 5 2 2 2 2 2" xfId="26599"/>
    <cellStyle name="SAPBEXHLevel3 5 2 2 2 3" xfId="23057"/>
    <cellStyle name="SAPBEXHLevel3 5 2 2 3" xfId="11921"/>
    <cellStyle name="SAPBEXHLevel3 5 2 2 3 2" xfId="18246"/>
    <cellStyle name="SAPBEXHLevel3 5 2 2 3 2 2" xfId="27611"/>
    <cellStyle name="SAPBEXHLevel3 5 2 2 3 3" xfId="24029"/>
    <cellStyle name="SAPBEXHLevel3 5 2 2 4" xfId="7812"/>
    <cellStyle name="SAPBEXHLevel3 5 2 2 4 2" xfId="21816"/>
    <cellStyle name="SAPBEXHLevel3 5 2 2 5" xfId="14970"/>
    <cellStyle name="SAPBEXHLevel3 5 2 2 5 2" xfId="25531"/>
    <cellStyle name="SAPBEXHLevel3 5 2 2 6" xfId="19735"/>
    <cellStyle name="SAPBEXHLevel3 5 2 3" xfId="3709"/>
    <cellStyle name="SAPBEXHLevel3 5 2 3 2" xfId="10464"/>
    <cellStyle name="SAPBEXHLevel3 5 2 3 2 2" xfId="16867"/>
    <cellStyle name="SAPBEXHLevel3 5 2 3 2 2 2" xfId="26871"/>
    <cellStyle name="SAPBEXHLevel3 5 2 3 2 3" xfId="23323"/>
    <cellStyle name="SAPBEXHLevel3 5 2 3 3" xfId="12394"/>
    <cellStyle name="SAPBEXHLevel3 5 2 3 3 2" xfId="18717"/>
    <cellStyle name="SAPBEXHLevel3 5 2 3 3 2 2" xfId="27881"/>
    <cellStyle name="SAPBEXHLevel3 5 2 3 3 3" xfId="24293"/>
    <cellStyle name="SAPBEXHLevel3 5 2 3 4" xfId="8281"/>
    <cellStyle name="SAPBEXHLevel3 5 2 3 4 2" xfId="22277"/>
    <cellStyle name="SAPBEXHLevel3 5 2 3 5" xfId="15441"/>
    <cellStyle name="SAPBEXHLevel3 5 2 3 5 2" xfId="25801"/>
    <cellStyle name="SAPBEXHLevel3 5 2 3 6" xfId="19999"/>
    <cellStyle name="SAPBEXHLevel3 5 2 4" xfId="5926"/>
    <cellStyle name="SAPBEXHLevel3 5 2 4 2" xfId="13187"/>
    <cellStyle name="SAPBEXHLevel3 5 2 4 2 2" xfId="24756"/>
    <cellStyle name="SAPBEXHLevel3 5 2 4 3" xfId="21007"/>
    <cellStyle name="SAPBEXHLevel3 5 2 5" xfId="5654"/>
    <cellStyle name="SAPBEXHLevel3 5 2 5 2" xfId="12990"/>
    <cellStyle name="SAPBEXHLevel3 5 2 5 2 2" xfId="24655"/>
    <cellStyle name="SAPBEXHLevel3 5 2 5 3" xfId="20907"/>
    <cellStyle name="SAPBEXHLevel3 5 2 6" xfId="5630"/>
    <cellStyle name="SAPBEXHLevel3 5 2 6 2" xfId="12972"/>
    <cellStyle name="SAPBEXHLevel3 5 2 6 2 2" xfId="24640"/>
    <cellStyle name="SAPBEXHLevel3 5 2 6 3" xfId="20892"/>
    <cellStyle name="SAPBEXHLevel3 5 2 7" xfId="4191"/>
    <cellStyle name="SAPBEXHLevel3 5 2 7 2" xfId="20258"/>
    <cellStyle name="SAPBEXHLevel3 5 2 8" xfId="19038"/>
    <cellStyle name="SAPBEXHLevel3 5 3" xfId="2759"/>
    <cellStyle name="SAPBEXHLevel3 5 3 2" xfId="9532"/>
    <cellStyle name="SAPBEXHLevel3 5 3 2 2" xfId="16183"/>
    <cellStyle name="SAPBEXHLevel3 5 3 2 2 2" xfId="26309"/>
    <cellStyle name="SAPBEXHLevel3 5 3 2 3" xfId="22784"/>
    <cellStyle name="SAPBEXHLevel3 5 3 3" xfId="11487"/>
    <cellStyle name="SAPBEXHLevel3 5 3 3 2" xfId="17814"/>
    <cellStyle name="SAPBEXHLevel3 5 3 3 2 2" xfId="27325"/>
    <cellStyle name="SAPBEXHLevel3 5 3 3 3" xfId="23760"/>
    <cellStyle name="SAPBEXHLevel3 5 3 4" xfId="7351"/>
    <cellStyle name="SAPBEXHLevel3 5 3 4 2" xfId="21504"/>
    <cellStyle name="SAPBEXHLevel3 5 3 5" xfId="14519"/>
    <cellStyle name="SAPBEXHLevel3 5 3 5 2" xfId="25245"/>
    <cellStyle name="SAPBEXHLevel3 5 3 6" xfId="19466"/>
    <cellStyle name="SAPBEXHLevel3 5 4" xfId="2550"/>
    <cellStyle name="SAPBEXHLevel3 5 4 2" xfId="9332"/>
    <cellStyle name="SAPBEXHLevel3 5 4 2 2" xfId="15984"/>
    <cellStyle name="SAPBEXHLevel3 5 4 2 2 2" xfId="26138"/>
    <cellStyle name="SAPBEXHLevel3 5 4 2 3" xfId="22619"/>
    <cellStyle name="SAPBEXHLevel3 5 4 3" xfId="11292"/>
    <cellStyle name="SAPBEXHLevel3 5 4 3 2" xfId="17621"/>
    <cellStyle name="SAPBEXHLevel3 5 4 3 2 2" xfId="27158"/>
    <cellStyle name="SAPBEXHLevel3 5 4 3 3" xfId="23599"/>
    <cellStyle name="SAPBEXHLevel3 5 4 4" xfId="7150"/>
    <cellStyle name="SAPBEXHLevel3 5 4 4 2" xfId="21317"/>
    <cellStyle name="SAPBEXHLevel3 5 4 5" xfId="14324"/>
    <cellStyle name="SAPBEXHLevel3 5 4 5 2" xfId="25077"/>
    <cellStyle name="SAPBEXHLevel3 5 4 6" xfId="19303"/>
    <cellStyle name="SAPBEXHLevel3 5 5" xfId="8358"/>
    <cellStyle name="SAPBEXHLevel3 5 5 2" xfId="22352"/>
    <cellStyle name="SAPBEXHLevel3 5 6" xfId="19154"/>
    <cellStyle name="SAPBEXHLevel3 5 7" xfId="28249"/>
    <cellStyle name="SAPBEXHLevel3 6" xfId="2131"/>
    <cellStyle name="SAPBEXHLevel3 6 2" xfId="5209"/>
    <cellStyle name="SAPBEXHLevel3 6 2 2" xfId="12776"/>
    <cellStyle name="SAPBEXHLevel3 6 2 2 2" xfId="24540"/>
    <cellStyle name="SAPBEXHLevel3 6 2 3" xfId="20731"/>
    <cellStyle name="SAPBEXHLevel3 6 3" xfId="6731"/>
    <cellStyle name="SAPBEXHLevel3 6 3 2" xfId="13906"/>
    <cellStyle name="SAPBEXHLevel3 6 3 2 2" xfId="24989"/>
    <cellStyle name="SAPBEXHLevel3 6 3 3" xfId="21234"/>
    <cellStyle name="SAPBEXHLevel3 6 4" xfId="8914"/>
    <cellStyle name="SAPBEXHLevel3 6 4 2" xfId="15844"/>
    <cellStyle name="SAPBEXHLevel3 6 4 2 2" xfId="26050"/>
    <cellStyle name="SAPBEXHLevel3 6 4 3" xfId="22537"/>
    <cellStyle name="SAPBEXHLevel3 6 5" xfId="11010"/>
    <cellStyle name="SAPBEXHLevel3 6 5 2" xfId="17339"/>
    <cellStyle name="SAPBEXHLevel3 6 5 2 2" xfId="27072"/>
    <cellStyle name="SAPBEXHLevel3 6 5 3" xfId="23519"/>
    <cellStyle name="SAPBEXHLevel3 6 6" xfId="4318"/>
    <cellStyle name="SAPBEXHLevel3 6 6 2" xfId="20362"/>
    <cellStyle name="SAPBEXHLevel3 6 7" xfId="4262"/>
    <cellStyle name="SAPBEXHLevel3 6 7 2" xfId="20312"/>
    <cellStyle name="SAPBEXHLevel3 7" xfId="2535"/>
    <cellStyle name="SAPBEXHLevel3 7 2" xfId="9317"/>
    <cellStyle name="SAPBEXHLevel3 7 2 2" xfId="15969"/>
    <cellStyle name="SAPBEXHLevel3 7 2 2 2" xfId="26124"/>
    <cellStyle name="SAPBEXHLevel3 7 2 3" xfId="22607"/>
    <cellStyle name="SAPBEXHLevel3 7 3" xfId="11277"/>
    <cellStyle name="SAPBEXHLevel3 7 3 2" xfId="17606"/>
    <cellStyle name="SAPBEXHLevel3 7 3 2 2" xfId="27144"/>
    <cellStyle name="SAPBEXHLevel3 7 3 3" xfId="23587"/>
    <cellStyle name="SAPBEXHLevel3 7 4" xfId="7135"/>
    <cellStyle name="SAPBEXHLevel3 7 4 2" xfId="21304"/>
    <cellStyle name="SAPBEXHLevel3 7 5" xfId="14309"/>
    <cellStyle name="SAPBEXHLevel3 7 5 2" xfId="25063"/>
    <cellStyle name="SAPBEXHLevel3 7 6" xfId="19291"/>
    <cellStyle name="SAPBEXHLevel3 8" xfId="18928"/>
    <cellStyle name="SAPBEXHLevel3 9" xfId="28025"/>
    <cellStyle name="SAPBEXHLevel3X" xfId="275"/>
    <cellStyle name="SAPBEXHLevel3X 2" xfId="276"/>
    <cellStyle name="SAPBEXHLevel3X 2 2" xfId="500"/>
    <cellStyle name="SAPBEXHLevel3X 2 2 2" xfId="1691"/>
    <cellStyle name="SAPBEXHLevel3X 2 2 2 2" xfId="1428"/>
    <cellStyle name="SAPBEXHLevel3X 2 2 2 2 2" xfId="3326"/>
    <cellStyle name="SAPBEXHLevel3X 2 2 2 2 2 2" xfId="10081"/>
    <cellStyle name="SAPBEXHLevel3X 2 2 2 2 2 2 2" xfId="16620"/>
    <cellStyle name="SAPBEXHLevel3X 2 2 2 2 2 2 2 2" xfId="26660"/>
    <cellStyle name="SAPBEXHLevel3X 2 2 2 2 2 2 3" xfId="23118"/>
    <cellStyle name="SAPBEXHLevel3X 2 2 2 2 2 3" xfId="12011"/>
    <cellStyle name="SAPBEXHLevel3X 2 2 2 2 2 3 2" xfId="18336"/>
    <cellStyle name="SAPBEXHLevel3X 2 2 2 2 2 3 2 2" xfId="27672"/>
    <cellStyle name="SAPBEXHLevel3X 2 2 2 2 2 3 3" xfId="24090"/>
    <cellStyle name="SAPBEXHLevel3X 2 2 2 2 2 4" xfId="7902"/>
    <cellStyle name="SAPBEXHLevel3X 2 2 2 2 2 4 2" xfId="21906"/>
    <cellStyle name="SAPBEXHLevel3X 2 2 2 2 2 5" xfId="15060"/>
    <cellStyle name="SAPBEXHLevel3X 2 2 2 2 2 5 2" xfId="25592"/>
    <cellStyle name="SAPBEXHLevel3X 2 2 2 2 2 6" xfId="19796"/>
    <cellStyle name="SAPBEXHLevel3X 2 2 2 2 3" xfId="3799"/>
    <cellStyle name="SAPBEXHLevel3X 2 2 2 2 3 2" xfId="10554"/>
    <cellStyle name="SAPBEXHLevel3X 2 2 2 2 3 2 2" xfId="16943"/>
    <cellStyle name="SAPBEXHLevel3X 2 2 2 2 3 2 2 2" xfId="26932"/>
    <cellStyle name="SAPBEXHLevel3X 2 2 2 2 3 2 3" xfId="23384"/>
    <cellStyle name="SAPBEXHLevel3X 2 2 2 2 3 3" xfId="12484"/>
    <cellStyle name="SAPBEXHLevel3X 2 2 2 2 3 3 2" xfId="18807"/>
    <cellStyle name="SAPBEXHLevel3X 2 2 2 2 3 3 2 2" xfId="27942"/>
    <cellStyle name="SAPBEXHLevel3X 2 2 2 2 3 3 3" xfId="24354"/>
    <cellStyle name="SAPBEXHLevel3X 2 2 2 2 3 4" xfId="8348"/>
    <cellStyle name="SAPBEXHLevel3X 2 2 2 2 3 4 2" xfId="22342"/>
    <cellStyle name="SAPBEXHLevel3X 2 2 2 2 3 5" xfId="15531"/>
    <cellStyle name="SAPBEXHLevel3X 2 2 2 2 3 5 2" xfId="25862"/>
    <cellStyle name="SAPBEXHLevel3X 2 2 2 2 3 6" xfId="20060"/>
    <cellStyle name="SAPBEXHLevel3X 2 2 2 2 4" xfId="6206"/>
    <cellStyle name="SAPBEXHLevel3X 2 2 2 2 4 2" xfId="13441"/>
    <cellStyle name="SAPBEXHLevel3X 2 2 2 2 4 2 2" xfId="24848"/>
    <cellStyle name="SAPBEXHLevel3X 2 2 2 2 4 3" xfId="21098"/>
    <cellStyle name="SAPBEXHLevel3X 2 2 2 2 5" xfId="8479"/>
    <cellStyle name="SAPBEXHLevel3X 2 2 2 2 5 2" xfId="15674"/>
    <cellStyle name="SAPBEXHLevel3X 2 2 2 2 5 2 2" xfId="25926"/>
    <cellStyle name="SAPBEXHLevel3X 2 2 2 2 5 3" xfId="22419"/>
    <cellStyle name="SAPBEXHLevel3X 2 2 2 2 6" xfId="6290"/>
    <cellStyle name="SAPBEXHLevel3X 2 2 2 2 6 2" xfId="13519"/>
    <cellStyle name="SAPBEXHLevel3X 2 2 2 2 6 2 2" xfId="24869"/>
    <cellStyle name="SAPBEXHLevel3X 2 2 2 2 6 3" xfId="21119"/>
    <cellStyle name="SAPBEXHLevel3X 2 2 2 2 7" xfId="12633"/>
    <cellStyle name="SAPBEXHLevel3X 2 2 2 2 7 2" xfId="24424"/>
    <cellStyle name="SAPBEXHLevel3X 2 2 2 2 8" xfId="19107"/>
    <cellStyle name="SAPBEXHLevel3X 2 2 2 3" xfId="3063"/>
    <cellStyle name="SAPBEXHLevel3X 2 2 2 3 2" xfId="9829"/>
    <cellStyle name="SAPBEXHLevel3X 2 2 2 3 2 2" xfId="16444"/>
    <cellStyle name="SAPBEXHLevel3X 2 2 2 3 2 2 2" xfId="26523"/>
    <cellStyle name="SAPBEXHLevel3X 2 2 2 3 2 3" xfId="22981"/>
    <cellStyle name="SAPBEXHLevel3X 2 2 2 3 3" xfId="11766"/>
    <cellStyle name="SAPBEXHLevel3X 2 2 2 3 3 2" xfId="18091"/>
    <cellStyle name="SAPBEXHLevel3X 2 2 2 3 3 2 2" xfId="27537"/>
    <cellStyle name="SAPBEXHLevel3X 2 2 2 3 3 3" xfId="23955"/>
    <cellStyle name="SAPBEXHLevel3X 2 2 2 3 4" xfId="7650"/>
    <cellStyle name="SAPBEXHLevel3X 2 2 2 3 4 2" xfId="21730"/>
    <cellStyle name="SAPBEXHLevel3X 2 2 2 3 5" xfId="14814"/>
    <cellStyle name="SAPBEXHLevel3X 2 2 2 3 5 2" xfId="25457"/>
    <cellStyle name="SAPBEXHLevel3X 2 2 2 3 6" xfId="19661"/>
    <cellStyle name="SAPBEXHLevel3X 2 2 2 4" xfId="3568"/>
    <cellStyle name="SAPBEXHLevel3X 2 2 2 4 2" xfId="10323"/>
    <cellStyle name="SAPBEXHLevel3X 2 2 2 4 2 2" xfId="16787"/>
    <cellStyle name="SAPBEXHLevel3X 2 2 2 4 2 2 2" xfId="26797"/>
    <cellStyle name="SAPBEXHLevel3X 2 2 2 4 2 3" xfId="23249"/>
    <cellStyle name="SAPBEXHLevel3X 2 2 2 4 3" xfId="12253"/>
    <cellStyle name="SAPBEXHLevel3X 2 2 2 4 3 2" xfId="18576"/>
    <cellStyle name="SAPBEXHLevel3X 2 2 2 4 3 2 2" xfId="27807"/>
    <cellStyle name="SAPBEXHLevel3X 2 2 2 4 3 3" xfId="24219"/>
    <cellStyle name="SAPBEXHLevel3X 2 2 2 4 4" xfId="8144"/>
    <cellStyle name="SAPBEXHLevel3X 2 2 2 4 4 2" xfId="22141"/>
    <cellStyle name="SAPBEXHLevel3X 2 2 2 4 5" xfId="15300"/>
    <cellStyle name="SAPBEXHLevel3X 2 2 2 4 5 2" xfId="25727"/>
    <cellStyle name="SAPBEXHLevel3X 2 2 2 4 6" xfId="19925"/>
    <cellStyle name="SAPBEXHLevel3X 2 2 2 5" xfId="4137"/>
    <cellStyle name="SAPBEXHLevel3X 2 2 2 5 2" xfId="20216"/>
    <cellStyle name="SAPBEXHLevel3X 2 2 2 6" xfId="19216"/>
    <cellStyle name="SAPBEXHLevel3X 2 2 2 7" xfId="28325"/>
    <cellStyle name="SAPBEXHLevel3X 2 2 3" xfId="2089"/>
    <cellStyle name="SAPBEXHLevel3X 2 2 3 2" xfId="2849"/>
    <cellStyle name="SAPBEXHLevel3X 2 2 3 2 2" xfId="7436"/>
    <cellStyle name="SAPBEXHLevel3X 2 2 3 2 2 2" xfId="14603"/>
    <cellStyle name="SAPBEXHLevel3X 2 2 3 2 2 2 2" xfId="25314"/>
    <cellStyle name="SAPBEXHLevel3X 2 2 3 2 2 3" xfId="21573"/>
    <cellStyle name="SAPBEXHLevel3X 2 2 3 2 3" xfId="9616"/>
    <cellStyle name="SAPBEXHLevel3X 2 2 3 2 3 2" xfId="16264"/>
    <cellStyle name="SAPBEXHLevel3X 2 2 3 2 3 2 2" xfId="26378"/>
    <cellStyle name="SAPBEXHLevel3X 2 2 3 2 3 3" xfId="22846"/>
    <cellStyle name="SAPBEXHLevel3X 2 2 3 2 4" xfId="11568"/>
    <cellStyle name="SAPBEXHLevel3X 2 2 3 2 4 2" xfId="17895"/>
    <cellStyle name="SAPBEXHLevel3X 2 2 3 2 4 2 2" xfId="27394"/>
    <cellStyle name="SAPBEXHLevel3X 2 2 3 2 4 3" xfId="23822"/>
    <cellStyle name="SAPBEXHLevel3X 2 2 3 2 5" xfId="5170"/>
    <cellStyle name="SAPBEXHLevel3X 2 2 3 2 5 2" xfId="20701"/>
    <cellStyle name="SAPBEXHLevel3X 2 2 3 2 6" xfId="12744"/>
    <cellStyle name="SAPBEXHLevel3X 2 2 3 2 6 2" xfId="24514"/>
    <cellStyle name="SAPBEXHLevel3X 2 2 3 2 7" xfId="19528"/>
    <cellStyle name="SAPBEXHLevel3X 2 2 3 3" xfId="2681"/>
    <cellStyle name="SAPBEXHLevel3X 2 2 3 3 2" xfId="9462"/>
    <cellStyle name="SAPBEXHLevel3X 2 2 3 3 2 2" xfId="16113"/>
    <cellStyle name="SAPBEXHLevel3X 2 2 3 3 2 2 2" xfId="26251"/>
    <cellStyle name="SAPBEXHLevel3X 2 2 3 3 2 3" xfId="22727"/>
    <cellStyle name="SAPBEXHLevel3X 2 2 3 3 3" xfId="11422"/>
    <cellStyle name="SAPBEXHLevel3X 2 2 3 3 3 2" xfId="17750"/>
    <cellStyle name="SAPBEXHLevel3X 2 2 3 3 3 2 2" xfId="27270"/>
    <cellStyle name="SAPBEXHLevel3X 2 2 3 3 3 3" xfId="23706"/>
    <cellStyle name="SAPBEXHLevel3X 2 2 3 3 4" xfId="7281"/>
    <cellStyle name="SAPBEXHLevel3X 2 2 3 3 4 2" xfId="21440"/>
    <cellStyle name="SAPBEXHLevel3X 2 2 3 3 5" xfId="14454"/>
    <cellStyle name="SAPBEXHLevel3X 2 2 3 3 5 2" xfId="25189"/>
    <cellStyle name="SAPBEXHLevel3X 2 2 3 3 6" xfId="19411"/>
    <cellStyle name="SAPBEXHLevel3X 2 2 3 4" xfId="6689"/>
    <cellStyle name="SAPBEXHLevel3X 2 2 3 4 2" xfId="13865"/>
    <cellStyle name="SAPBEXHLevel3X 2 2 3 4 2 2" xfId="24964"/>
    <cellStyle name="SAPBEXHLevel3X 2 2 3 4 3" xfId="21209"/>
    <cellStyle name="SAPBEXHLevel3X 2 2 3 5" xfId="8872"/>
    <cellStyle name="SAPBEXHLevel3X 2 2 3 5 2" xfId="15812"/>
    <cellStyle name="SAPBEXHLevel3X 2 2 3 5 2 2" xfId="26024"/>
    <cellStyle name="SAPBEXHLevel3X 2 2 3 5 3" xfId="22511"/>
    <cellStyle name="SAPBEXHLevel3X 2 2 3 6" xfId="10976"/>
    <cellStyle name="SAPBEXHLevel3X 2 2 3 6 2" xfId="17306"/>
    <cellStyle name="SAPBEXHLevel3X 2 2 3 6 2 2" xfId="27047"/>
    <cellStyle name="SAPBEXHLevel3X 2 2 3 6 3" xfId="23494"/>
    <cellStyle name="SAPBEXHLevel3X 2 2 3 7" xfId="4391"/>
    <cellStyle name="SAPBEXHLevel3X 2 2 3 7 2" xfId="20435"/>
    <cellStyle name="SAPBEXHLevel3X 2 2 3 8" xfId="4574"/>
    <cellStyle name="SAPBEXHLevel3X 2 2 3 8 2" xfId="20572"/>
    <cellStyle name="SAPBEXHLevel3X 2 2 4" xfId="2657"/>
    <cellStyle name="SAPBEXHLevel3X 2 2 4 2" xfId="9438"/>
    <cellStyle name="SAPBEXHLevel3X 2 2 4 2 2" xfId="16089"/>
    <cellStyle name="SAPBEXHLevel3X 2 2 4 2 2 2" xfId="26228"/>
    <cellStyle name="SAPBEXHLevel3X 2 2 4 2 3" xfId="22704"/>
    <cellStyle name="SAPBEXHLevel3X 2 2 4 3" xfId="11398"/>
    <cellStyle name="SAPBEXHLevel3X 2 2 4 3 2" xfId="17726"/>
    <cellStyle name="SAPBEXHLevel3X 2 2 4 3 2 2" xfId="27247"/>
    <cellStyle name="SAPBEXHLevel3X 2 2 4 3 3" xfId="23683"/>
    <cellStyle name="SAPBEXHLevel3X 2 2 4 4" xfId="7257"/>
    <cellStyle name="SAPBEXHLevel3X 2 2 4 4 2" xfId="21416"/>
    <cellStyle name="SAPBEXHLevel3X 2 2 4 5" xfId="14430"/>
    <cellStyle name="SAPBEXHLevel3X 2 2 4 5 2" xfId="25166"/>
    <cellStyle name="SAPBEXHLevel3X 2 2 4 6" xfId="19388"/>
    <cellStyle name="SAPBEXHLevel3X 2 2 5" xfId="28120"/>
    <cellStyle name="SAPBEXHLevel3X 2 3" xfId="1015"/>
    <cellStyle name="SAPBEXHLevel3X 2 3 2" xfId="1656"/>
    <cellStyle name="SAPBEXHLevel3X 2 3 2 2" xfId="1369"/>
    <cellStyle name="SAPBEXHLevel3X 2 3 2 2 2" xfId="3292"/>
    <cellStyle name="SAPBEXHLevel3X 2 3 2 2 2 2" xfId="10047"/>
    <cellStyle name="SAPBEXHLevel3X 2 3 2 2 2 2 2" xfId="16589"/>
    <cellStyle name="SAPBEXHLevel3X 2 3 2 2 2 2 2 2" xfId="26629"/>
    <cellStyle name="SAPBEXHLevel3X 2 3 2 2 2 2 3" xfId="23087"/>
    <cellStyle name="SAPBEXHLevel3X 2 3 2 2 2 3" xfId="11977"/>
    <cellStyle name="SAPBEXHLevel3X 2 3 2 2 2 3 2" xfId="18302"/>
    <cellStyle name="SAPBEXHLevel3X 2 3 2 2 2 3 2 2" xfId="27641"/>
    <cellStyle name="SAPBEXHLevel3X 2 3 2 2 2 3 3" xfId="24059"/>
    <cellStyle name="SAPBEXHLevel3X 2 3 2 2 2 4" xfId="7868"/>
    <cellStyle name="SAPBEXHLevel3X 2 3 2 2 2 4 2" xfId="21872"/>
    <cellStyle name="SAPBEXHLevel3X 2 3 2 2 2 5" xfId="15026"/>
    <cellStyle name="SAPBEXHLevel3X 2 3 2 2 2 5 2" xfId="25561"/>
    <cellStyle name="SAPBEXHLevel3X 2 3 2 2 2 6" xfId="19765"/>
    <cellStyle name="SAPBEXHLevel3X 2 3 2 2 3" xfId="3765"/>
    <cellStyle name="SAPBEXHLevel3X 2 3 2 2 3 2" xfId="10520"/>
    <cellStyle name="SAPBEXHLevel3X 2 3 2 2 3 2 2" xfId="16912"/>
    <cellStyle name="SAPBEXHLevel3X 2 3 2 2 3 2 2 2" xfId="26901"/>
    <cellStyle name="SAPBEXHLevel3X 2 3 2 2 3 2 3" xfId="23353"/>
    <cellStyle name="SAPBEXHLevel3X 2 3 2 2 3 3" xfId="12450"/>
    <cellStyle name="SAPBEXHLevel3X 2 3 2 2 3 3 2" xfId="18773"/>
    <cellStyle name="SAPBEXHLevel3X 2 3 2 2 3 3 2 2" xfId="27911"/>
    <cellStyle name="SAPBEXHLevel3X 2 3 2 2 3 3 3" xfId="24323"/>
    <cellStyle name="SAPBEXHLevel3X 2 3 2 2 3 4" xfId="8315"/>
    <cellStyle name="SAPBEXHLevel3X 2 3 2 2 3 4 2" xfId="22309"/>
    <cellStyle name="SAPBEXHLevel3X 2 3 2 2 3 5" xfId="15497"/>
    <cellStyle name="SAPBEXHLevel3X 2 3 2 2 3 5 2" xfId="25831"/>
    <cellStyle name="SAPBEXHLevel3X 2 3 2 2 3 6" xfId="20029"/>
    <cellStyle name="SAPBEXHLevel3X 2 3 2 2 4" xfId="6154"/>
    <cellStyle name="SAPBEXHLevel3X 2 3 2 2 4 2" xfId="13392"/>
    <cellStyle name="SAPBEXHLevel3X 2 3 2 2 4 2 2" xfId="24830"/>
    <cellStyle name="SAPBEXHLevel3X 2 3 2 2 4 3" xfId="21080"/>
    <cellStyle name="SAPBEXHLevel3X 2 3 2 2 5" xfId="8426"/>
    <cellStyle name="SAPBEXHLevel3X 2 3 2 2 5 2" xfId="15648"/>
    <cellStyle name="SAPBEXHLevel3X 2 3 2 2 5 2 2" xfId="25904"/>
    <cellStyle name="SAPBEXHLevel3X 2 3 2 2 5 3" xfId="22397"/>
    <cellStyle name="SAPBEXHLevel3X 2 3 2 2 6" xfId="5788"/>
    <cellStyle name="SAPBEXHLevel3X 2 3 2 2 6 2" xfId="13067"/>
    <cellStyle name="SAPBEXHLevel3X 2 3 2 2 6 2 2" xfId="24692"/>
    <cellStyle name="SAPBEXHLevel3X 2 3 2 2 6 3" xfId="20943"/>
    <cellStyle name="SAPBEXHLevel3X 2 3 2 2 7" xfId="12612"/>
    <cellStyle name="SAPBEXHLevel3X 2 3 2 2 7 2" xfId="24406"/>
    <cellStyle name="SAPBEXHLevel3X 2 3 2 2 8" xfId="19089"/>
    <cellStyle name="SAPBEXHLevel3X 2 3 2 3" xfId="3029"/>
    <cellStyle name="SAPBEXHLevel3X 2 3 2 3 2" xfId="9795"/>
    <cellStyle name="SAPBEXHLevel3X 2 3 2 3 2 2" xfId="16413"/>
    <cellStyle name="SAPBEXHLevel3X 2 3 2 3 2 2 2" xfId="26492"/>
    <cellStyle name="SAPBEXHLevel3X 2 3 2 3 2 3" xfId="22950"/>
    <cellStyle name="SAPBEXHLevel3X 2 3 2 3 3" xfId="11732"/>
    <cellStyle name="SAPBEXHLevel3X 2 3 2 3 3 2" xfId="18057"/>
    <cellStyle name="SAPBEXHLevel3X 2 3 2 3 3 2 2" xfId="27506"/>
    <cellStyle name="SAPBEXHLevel3X 2 3 2 3 3 3" xfId="23924"/>
    <cellStyle name="SAPBEXHLevel3X 2 3 2 3 4" xfId="7616"/>
    <cellStyle name="SAPBEXHLevel3X 2 3 2 3 4 2" xfId="21699"/>
    <cellStyle name="SAPBEXHLevel3X 2 3 2 3 5" xfId="14780"/>
    <cellStyle name="SAPBEXHLevel3X 2 3 2 3 5 2" xfId="25426"/>
    <cellStyle name="SAPBEXHLevel3X 2 3 2 3 6" xfId="19630"/>
    <cellStyle name="SAPBEXHLevel3X 2 3 2 4" xfId="3534"/>
    <cellStyle name="SAPBEXHLevel3X 2 3 2 4 2" xfId="10289"/>
    <cellStyle name="SAPBEXHLevel3X 2 3 2 4 2 2" xfId="16756"/>
    <cellStyle name="SAPBEXHLevel3X 2 3 2 4 2 2 2" xfId="26766"/>
    <cellStyle name="SAPBEXHLevel3X 2 3 2 4 2 3" xfId="23218"/>
    <cellStyle name="SAPBEXHLevel3X 2 3 2 4 3" xfId="12219"/>
    <cellStyle name="SAPBEXHLevel3X 2 3 2 4 3 2" xfId="18542"/>
    <cellStyle name="SAPBEXHLevel3X 2 3 2 4 3 2 2" xfId="27776"/>
    <cellStyle name="SAPBEXHLevel3X 2 3 2 4 3 3" xfId="24188"/>
    <cellStyle name="SAPBEXHLevel3X 2 3 2 4 4" xfId="8110"/>
    <cellStyle name="SAPBEXHLevel3X 2 3 2 4 4 2" xfId="22107"/>
    <cellStyle name="SAPBEXHLevel3X 2 3 2 4 5" xfId="15266"/>
    <cellStyle name="SAPBEXHLevel3X 2 3 2 4 5 2" xfId="25696"/>
    <cellStyle name="SAPBEXHLevel3X 2 3 2 4 6" xfId="19894"/>
    <cellStyle name="SAPBEXHLevel3X 2 3 2 5" xfId="4243"/>
    <cellStyle name="SAPBEXHLevel3X 2 3 2 5 2" xfId="20297"/>
    <cellStyle name="SAPBEXHLevel3X 2 3 2 6" xfId="19185"/>
    <cellStyle name="SAPBEXHLevel3X 2 3 2 7" xfId="28294"/>
    <cellStyle name="SAPBEXHLevel3X 2 3 3" xfId="2281"/>
    <cellStyle name="SAPBEXHLevel3X 2 3 3 2" xfId="5320"/>
    <cellStyle name="SAPBEXHLevel3X 2 3 3 2 2" xfId="12845"/>
    <cellStyle name="SAPBEXHLevel3X 2 3 3 2 2 2" xfId="24585"/>
    <cellStyle name="SAPBEXHLevel3X 2 3 3 2 3" xfId="20802"/>
    <cellStyle name="SAPBEXHLevel3X 2 3 3 3" xfId="6881"/>
    <cellStyle name="SAPBEXHLevel3X 2 3 3 3 2" xfId="14055"/>
    <cellStyle name="SAPBEXHLevel3X 2 3 3 3 2 2" xfId="25034"/>
    <cellStyle name="SAPBEXHLevel3X 2 3 3 3 3" xfId="21276"/>
    <cellStyle name="SAPBEXHLevel3X 2 3 3 4" xfId="9064"/>
    <cellStyle name="SAPBEXHLevel3X 2 3 3 4 2" xfId="15914"/>
    <cellStyle name="SAPBEXHLevel3X 2 3 3 4 2 2" xfId="26096"/>
    <cellStyle name="SAPBEXHLevel3X 2 3 3 4 3" xfId="22580"/>
    <cellStyle name="SAPBEXHLevel3X 2 3 3 5" xfId="11092"/>
    <cellStyle name="SAPBEXHLevel3X 2 3 3 5 2" xfId="17421"/>
    <cellStyle name="SAPBEXHLevel3X 2 3 3 5 2 2" xfId="27116"/>
    <cellStyle name="SAPBEXHLevel3X 2 3 3 5 3" xfId="23560"/>
    <cellStyle name="SAPBEXHLevel3X 2 3 3 6" xfId="4357"/>
    <cellStyle name="SAPBEXHLevel3X 2 3 3 6 2" xfId="20401"/>
    <cellStyle name="SAPBEXHLevel3X 2 3 3 7" xfId="8411"/>
    <cellStyle name="SAPBEXHLevel3X 2 3 3 7 2" xfId="22392"/>
    <cellStyle name="SAPBEXHLevel3X 2 3 4" xfId="2762"/>
    <cellStyle name="SAPBEXHLevel3X 2 3 4 2" xfId="9535"/>
    <cellStyle name="SAPBEXHLevel3X 2 3 4 2 2" xfId="16186"/>
    <cellStyle name="SAPBEXHLevel3X 2 3 4 2 2 2" xfId="26312"/>
    <cellStyle name="SAPBEXHLevel3X 2 3 4 2 3" xfId="22787"/>
    <cellStyle name="SAPBEXHLevel3X 2 3 4 3" xfId="11490"/>
    <cellStyle name="SAPBEXHLevel3X 2 3 4 3 2" xfId="17817"/>
    <cellStyle name="SAPBEXHLevel3X 2 3 4 3 2 2" xfId="27328"/>
    <cellStyle name="SAPBEXHLevel3X 2 3 4 3 3" xfId="23763"/>
    <cellStyle name="SAPBEXHLevel3X 2 3 4 4" xfId="7354"/>
    <cellStyle name="SAPBEXHLevel3X 2 3 4 4 2" xfId="21507"/>
    <cellStyle name="SAPBEXHLevel3X 2 3 4 5" xfId="14522"/>
    <cellStyle name="SAPBEXHLevel3X 2 3 4 5 2" xfId="25248"/>
    <cellStyle name="SAPBEXHLevel3X 2 3 4 6" xfId="19469"/>
    <cellStyle name="SAPBEXHLevel3X 2 3 5" xfId="2719"/>
    <cellStyle name="SAPBEXHLevel3X 2 3 5 2" xfId="9493"/>
    <cellStyle name="SAPBEXHLevel3X 2 3 5 2 2" xfId="16144"/>
    <cellStyle name="SAPBEXHLevel3X 2 3 5 2 2 2" xfId="26272"/>
    <cellStyle name="SAPBEXHLevel3X 2 3 5 2 3" xfId="22747"/>
    <cellStyle name="SAPBEXHLevel3X 2 3 5 3" xfId="11448"/>
    <cellStyle name="SAPBEXHLevel3X 2 3 5 3 2" xfId="17776"/>
    <cellStyle name="SAPBEXHLevel3X 2 3 5 3 2 2" xfId="27289"/>
    <cellStyle name="SAPBEXHLevel3X 2 3 5 3 3" xfId="23724"/>
    <cellStyle name="SAPBEXHLevel3X 2 3 5 4" xfId="7311"/>
    <cellStyle name="SAPBEXHLevel3X 2 3 5 4 2" xfId="21466"/>
    <cellStyle name="SAPBEXHLevel3X 2 3 5 5" xfId="14480"/>
    <cellStyle name="SAPBEXHLevel3X 2 3 5 5 2" xfId="25208"/>
    <cellStyle name="SAPBEXHLevel3X 2 3 5 6" xfId="19429"/>
    <cellStyle name="SAPBEXHLevel3X 2 3 6" xfId="28159"/>
    <cellStyle name="SAPBEXHLevel3X 2 4" xfId="1076"/>
    <cellStyle name="SAPBEXHLevel3X 2 4 2" xfId="1696"/>
    <cellStyle name="SAPBEXHLevel3X 2 4 2 2" xfId="855"/>
    <cellStyle name="SAPBEXHLevel3X 2 4 2 2 2" xfId="3331"/>
    <cellStyle name="SAPBEXHLevel3X 2 4 2 2 2 2" xfId="10086"/>
    <cellStyle name="SAPBEXHLevel3X 2 4 2 2 2 2 2" xfId="16625"/>
    <cellStyle name="SAPBEXHLevel3X 2 4 2 2 2 2 2 2" xfId="26665"/>
    <cellStyle name="SAPBEXHLevel3X 2 4 2 2 2 2 3" xfId="23123"/>
    <cellStyle name="SAPBEXHLevel3X 2 4 2 2 2 3" xfId="12016"/>
    <cellStyle name="SAPBEXHLevel3X 2 4 2 2 2 3 2" xfId="18341"/>
    <cellStyle name="SAPBEXHLevel3X 2 4 2 2 2 3 2 2" xfId="27677"/>
    <cellStyle name="SAPBEXHLevel3X 2 4 2 2 2 3 3" xfId="24095"/>
    <cellStyle name="SAPBEXHLevel3X 2 4 2 2 2 4" xfId="7907"/>
    <cellStyle name="SAPBEXHLevel3X 2 4 2 2 2 4 2" xfId="21911"/>
    <cellStyle name="SAPBEXHLevel3X 2 4 2 2 2 5" xfId="15065"/>
    <cellStyle name="SAPBEXHLevel3X 2 4 2 2 2 5 2" xfId="25597"/>
    <cellStyle name="SAPBEXHLevel3X 2 4 2 2 2 6" xfId="19801"/>
    <cellStyle name="SAPBEXHLevel3X 2 4 2 2 3" xfId="3804"/>
    <cellStyle name="SAPBEXHLevel3X 2 4 2 2 3 2" xfId="10559"/>
    <cellStyle name="SAPBEXHLevel3X 2 4 2 2 3 2 2" xfId="16948"/>
    <cellStyle name="SAPBEXHLevel3X 2 4 2 2 3 2 2 2" xfId="26937"/>
    <cellStyle name="SAPBEXHLevel3X 2 4 2 2 3 2 3" xfId="23389"/>
    <cellStyle name="SAPBEXHLevel3X 2 4 2 2 3 3" xfId="12489"/>
    <cellStyle name="SAPBEXHLevel3X 2 4 2 2 3 3 2" xfId="18812"/>
    <cellStyle name="SAPBEXHLevel3X 2 4 2 2 3 3 2 2" xfId="27947"/>
    <cellStyle name="SAPBEXHLevel3X 2 4 2 2 3 3 3" xfId="24359"/>
    <cellStyle name="SAPBEXHLevel3X 2 4 2 2 3 4" xfId="8353"/>
    <cellStyle name="SAPBEXHLevel3X 2 4 2 2 3 4 2" xfId="22347"/>
    <cellStyle name="SAPBEXHLevel3X 2 4 2 2 3 5" xfId="15536"/>
    <cellStyle name="SAPBEXHLevel3X 2 4 2 2 3 5 2" xfId="25867"/>
    <cellStyle name="SAPBEXHLevel3X 2 4 2 2 3 6" xfId="20065"/>
    <cellStyle name="SAPBEXHLevel3X 2 4 2 2 4" xfId="5900"/>
    <cellStyle name="SAPBEXHLevel3X 2 4 2 2 4 2" xfId="13161"/>
    <cellStyle name="SAPBEXHLevel3X 2 4 2 2 4 2 2" xfId="24739"/>
    <cellStyle name="SAPBEXHLevel3X 2 4 2 2 4 3" xfId="20990"/>
    <cellStyle name="SAPBEXHLevel3X 2 4 2 2 5" xfId="6009"/>
    <cellStyle name="SAPBEXHLevel3X 2 4 2 2 5 2" xfId="13265"/>
    <cellStyle name="SAPBEXHLevel3X 2 4 2 2 5 2 2" xfId="24789"/>
    <cellStyle name="SAPBEXHLevel3X 2 4 2 2 5 3" xfId="21040"/>
    <cellStyle name="SAPBEXHLevel3X 2 4 2 2 6" xfId="5863"/>
    <cellStyle name="SAPBEXHLevel3X 2 4 2 2 6 2" xfId="13125"/>
    <cellStyle name="SAPBEXHLevel3X 2 4 2 2 6 2 2" xfId="24720"/>
    <cellStyle name="SAPBEXHLevel3X 2 4 2 2 6 3" xfId="20971"/>
    <cellStyle name="SAPBEXHLevel3X 2 4 2 2 7" xfId="4220"/>
    <cellStyle name="SAPBEXHLevel3X 2 4 2 2 7 2" xfId="20281"/>
    <cellStyle name="SAPBEXHLevel3X 2 4 2 2 8" xfId="19021"/>
    <cellStyle name="SAPBEXHLevel3X 2 4 2 3" xfId="3068"/>
    <cellStyle name="SAPBEXHLevel3X 2 4 2 3 2" xfId="9834"/>
    <cellStyle name="SAPBEXHLevel3X 2 4 2 3 2 2" xfId="16449"/>
    <cellStyle name="SAPBEXHLevel3X 2 4 2 3 2 2 2" xfId="26528"/>
    <cellStyle name="SAPBEXHLevel3X 2 4 2 3 2 3" xfId="22986"/>
    <cellStyle name="SAPBEXHLevel3X 2 4 2 3 3" xfId="11771"/>
    <cellStyle name="SAPBEXHLevel3X 2 4 2 3 3 2" xfId="18096"/>
    <cellStyle name="SAPBEXHLevel3X 2 4 2 3 3 2 2" xfId="27542"/>
    <cellStyle name="SAPBEXHLevel3X 2 4 2 3 3 3" xfId="23960"/>
    <cellStyle name="SAPBEXHLevel3X 2 4 2 3 4" xfId="7655"/>
    <cellStyle name="SAPBEXHLevel3X 2 4 2 3 4 2" xfId="21735"/>
    <cellStyle name="SAPBEXHLevel3X 2 4 2 3 5" xfId="14819"/>
    <cellStyle name="SAPBEXHLevel3X 2 4 2 3 5 2" xfId="25462"/>
    <cellStyle name="SAPBEXHLevel3X 2 4 2 3 6" xfId="19666"/>
    <cellStyle name="SAPBEXHLevel3X 2 4 2 4" xfId="3573"/>
    <cellStyle name="SAPBEXHLevel3X 2 4 2 4 2" xfId="10328"/>
    <cellStyle name="SAPBEXHLevel3X 2 4 2 4 2 2" xfId="16792"/>
    <cellStyle name="SAPBEXHLevel3X 2 4 2 4 2 2 2" xfId="26802"/>
    <cellStyle name="SAPBEXHLevel3X 2 4 2 4 2 3" xfId="23254"/>
    <cellStyle name="SAPBEXHLevel3X 2 4 2 4 3" xfId="12258"/>
    <cellStyle name="SAPBEXHLevel3X 2 4 2 4 3 2" xfId="18581"/>
    <cellStyle name="SAPBEXHLevel3X 2 4 2 4 3 2 2" xfId="27812"/>
    <cellStyle name="SAPBEXHLevel3X 2 4 2 4 3 3" xfId="24224"/>
    <cellStyle name="SAPBEXHLevel3X 2 4 2 4 4" xfId="8149"/>
    <cellStyle name="SAPBEXHLevel3X 2 4 2 4 4 2" xfId="22146"/>
    <cellStyle name="SAPBEXHLevel3X 2 4 2 4 5" xfId="15305"/>
    <cellStyle name="SAPBEXHLevel3X 2 4 2 4 5 2" xfId="25732"/>
    <cellStyle name="SAPBEXHLevel3X 2 4 2 4 6" xfId="19930"/>
    <cellStyle name="SAPBEXHLevel3X 2 4 2 5" xfId="4561"/>
    <cellStyle name="SAPBEXHLevel3X 2 4 2 5 2" xfId="20564"/>
    <cellStyle name="SAPBEXHLevel3X 2 4 2 6" xfId="19221"/>
    <cellStyle name="SAPBEXHLevel3X 2 4 2 7" xfId="28330"/>
    <cellStyle name="SAPBEXHLevel3X 2 4 3" xfId="2274"/>
    <cellStyle name="SAPBEXHLevel3X 2 4 3 2" xfId="5313"/>
    <cellStyle name="SAPBEXHLevel3X 2 4 3 2 2" xfId="12838"/>
    <cellStyle name="SAPBEXHLevel3X 2 4 3 2 2 2" xfId="24578"/>
    <cellStyle name="SAPBEXHLevel3X 2 4 3 2 3" xfId="20795"/>
    <cellStyle name="SAPBEXHLevel3X 2 4 3 3" xfId="6874"/>
    <cellStyle name="SAPBEXHLevel3X 2 4 3 3 2" xfId="14048"/>
    <cellStyle name="SAPBEXHLevel3X 2 4 3 3 2 2" xfId="25027"/>
    <cellStyle name="SAPBEXHLevel3X 2 4 3 3 3" xfId="21269"/>
    <cellStyle name="SAPBEXHLevel3X 2 4 3 4" xfId="9057"/>
    <cellStyle name="SAPBEXHLevel3X 2 4 3 4 2" xfId="15907"/>
    <cellStyle name="SAPBEXHLevel3X 2 4 3 4 2 2" xfId="26089"/>
    <cellStyle name="SAPBEXHLevel3X 2 4 3 4 3" xfId="22573"/>
    <cellStyle name="SAPBEXHLevel3X 2 4 3 5" xfId="11085"/>
    <cellStyle name="SAPBEXHLevel3X 2 4 3 5 2" xfId="17414"/>
    <cellStyle name="SAPBEXHLevel3X 2 4 3 5 2 2" xfId="27109"/>
    <cellStyle name="SAPBEXHLevel3X 2 4 3 5 3" xfId="23553"/>
    <cellStyle name="SAPBEXHLevel3X 2 4 3 6" xfId="4396"/>
    <cellStyle name="SAPBEXHLevel3X 2 4 3 6 2" xfId="20440"/>
    <cellStyle name="SAPBEXHLevel3X 2 4 3 7" xfId="4614"/>
    <cellStyle name="SAPBEXHLevel3X 2 4 3 7 2" xfId="20595"/>
    <cellStyle name="SAPBEXHLevel3X 2 4 4" xfId="2854"/>
    <cellStyle name="SAPBEXHLevel3X 2 4 4 2" xfId="9621"/>
    <cellStyle name="SAPBEXHLevel3X 2 4 4 2 2" xfId="16269"/>
    <cellStyle name="SAPBEXHLevel3X 2 4 4 2 2 2" xfId="26383"/>
    <cellStyle name="SAPBEXHLevel3X 2 4 4 2 3" xfId="22851"/>
    <cellStyle name="SAPBEXHLevel3X 2 4 4 3" xfId="11573"/>
    <cellStyle name="SAPBEXHLevel3X 2 4 4 3 2" xfId="17900"/>
    <cellStyle name="SAPBEXHLevel3X 2 4 4 3 2 2" xfId="27399"/>
    <cellStyle name="SAPBEXHLevel3X 2 4 4 3 3" xfId="23827"/>
    <cellStyle name="SAPBEXHLevel3X 2 4 4 4" xfId="7441"/>
    <cellStyle name="SAPBEXHLevel3X 2 4 4 4 2" xfId="21578"/>
    <cellStyle name="SAPBEXHLevel3X 2 4 4 5" xfId="14608"/>
    <cellStyle name="SAPBEXHLevel3X 2 4 4 5 2" xfId="25319"/>
    <cellStyle name="SAPBEXHLevel3X 2 4 4 6" xfId="19533"/>
    <cellStyle name="SAPBEXHLevel3X 2 4 5" xfId="2691"/>
    <cellStyle name="SAPBEXHLevel3X 2 4 5 2" xfId="9472"/>
    <cellStyle name="SAPBEXHLevel3X 2 4 5 2 2" xfId="16123"/>
    <cellStyle name="SAPBEXHLevel3X 2 4 5 2 2 2" xfId="26261"/>
    <cellStyle name="SAPBEXHLevel3X 2 4 5 2 3" xfId="22737"/>
    <cellStyle name="SAPBEXHLevel3X 2 4 5 3" xfId="11432"/>
    <cellStyle name="SAPBEXHLevel3X 2 4 5 3 2" xfId="17760"/>
    <cellStyle name="SAPBEXHLevel3X 2 4 5 3 2 2" xfId="27280"/>
    <cellStyle name="SAPBEXHLevel3X 2 4 5 3 3" xfId="23716"/>
    <cellStyle name="SAPBEXHLevel3X 2 4 5 4" xfId="7291"/>
    <cellStyle name="SAPBEXHLevel3X 2 4 5 4 2" xfId="21450"/>
    <cellStyle name="SAPBEXHLevel3X 2 4 5 5" xfId="14464"/>
    <cellStyle name="SAPBEXHLevel3X 2 4 5 5 2" xfId="25199"/>
    <cellStyle name="SAPBEXHLevel3X 2 4 5 6" xfId="19421"/>
    <cellStyle name="SAPBEXHLevel3X 2 4 6" xfId="28184"/>
    <cellStyle name="SAPBEXHLevel3X 2 5" xfId="1553"/>
    <cellStyle name="SAPBEXHLevel3X 2 5 2" xfId="1308"/>
    <cellStyle name="SAPBEXHLevel3X 2 5 2 2" xfId="3239"/>
    <cellStyle name="SAPBEXHLevel3X 2 5 2 2 2" xfId="9994"/>
    <cellStyle name="SAPBEXHLevel3X 2 5 2 2 2 2" xfId="16547"/>
    <cellStyle name="SAPBEXHLevel3X 2 5 2 2 2 2 2" xfId="26602"/>
    <cellStyle name="SAPBEXHLevel3X 2 5 2 2 2 3" xfId="23060"/>
    <cellStyle name="SAPBEXHLevel3X 2 5 2 2 3" xfId="11924"/>
    <cellStyle name="SAPBEXHLevel3X 2 5 2 2 3 2" xfId="18249"/>
    <cellStyle name="SAPBEXHLevel3X 2 5 2 2 3 2 2" xfId="27614"/>
    <cellStyle name="SAPBEXHLevel3X 2 5 2 2 3 3" xfId="24032"/>
    <cellStyle name="SAPBEXHLevel3X 2 5 2 2 4" xfId="7815"/>
    <cellStyle name="SAPBEXHLevel3X 2 5 2 2 4 2" xfId="21819"/>
    <cellStyle name="SAPBEXHLevel3X 2 5 2 2 5" xfId="14973"/>
    <cellStyle name="SAPBEXHLevel3X 2 5 2 2 5 2" xfId="25534"/>
    <cellStyle name="SAPBEXHLevel3X 2 5 2 2 6" xfId="19738"/>
    <cellStyle name="SAPBEXHLevel3X 2 5 2 3" xfId="3712"/>
    <cellStyle name="SAPBEXHLevel3X 2 5 2 3 2" xfId="10467"/>
    <cellStyle name="SAPBEXHLevel3X 2 5 2 3 2 2" xfId="16870"/>
    <cellStyle name="SAPBEXHLevel3X 2 5 2 3 2 2 2" xfId="26874"/>
    <cellStyle name="SAPBEXHLevel3X 2 5 2 3 2 3" xfId="23326"/>
    <cellStyle name="SAPBEXHLevel3X 2 5 2 3 3" xfId="12397"/>
    <cellStyle name="SAPBEXHLevel3X 2 5 2 3 3 2" xfId="18720"/>
    <cellStyle name="SAPBEXHLevel3X 2 5 2 3 3 2 2" xfId="27884"/>
    <cellStyle name="SAPBEXHLevel3X 2 5 2 3 3 3" xfId="24296"/>
    <cellStyle name="SAPBEXHLevel3X 2 5 2 3 4" xfId="8284"/>
    <cellStyle name="SAPBEXHLevel3X 2 5 2 3 4 2" xfId="22280"/>
    <cellStyle name="SAPBEXHLevel3X 2 5 2 3 5" xfId="15444"/>
    <cellStyle name="SAPBEXHLevel3X 2 5 2 3 5 2" xfId="25804"/>
    <cellStyle name="SAPBEXHLevel3X 2 5 2 3 6" xfId="20002"/>
    <cellStyle name="SAPBEXHLevel3X 2 5 2 4" xfId="6105"/>
    <cellStyle name="SAPBEXHLevel3X 2 5 2 4 2" xfId="13345"/>
    <cellStyle name="SAPBEXHLevel3X 2 5 2 4 2 2" xfId="24816"/>
    <cellStyle name="SAPBEXHLevel3X 2 5 2 4 3" xfId="21067"/>
    <cellStyle name="SAPBEXHLevel3X 2 5 2 5" xfId="5681"/>
    <cellStyle name="SAPBEXHLevel3X 2 5 2 5 2" xfId="13002"/>
    <cellStyle name="SAPBEXHLevel3X 2 5 2 5 2 2" xfId="24662"/>
    <cellStyle name="SAPBEXHLevel3X 2 5 2 5 3" xfId="20914"/>
    <cellStyle name="SAPBEXHLevel3X 2 5 2 6" xfId="5829"/>
    <cellStyle name="SAPBEXHLevel3X 2 5 2 6 2" xfId="13096"/>
    <cellStyle name="SAPBEXHLevel3X 2 5 2 6 2 2" xfId="24701"/>
    <cellStyle name="SAPBEXHLevel3X 2 5 2 6 3" xfId="20952"/>
    <cellStyle name="SAPBEXHLevel3X 2 5 2 7" xfId="12601"/>
    <cellStyle name="SAPBEXHLevel3X 2 5 2 7 2" xfId="24395"/>
    <cellStyle name="SAPBEXHLevel3X 2 5 2 8" xfId="19078"/>
    <cellStyle name="SAPBEXHLevel3X 2 5 3" xfId="2985"/>
    <cellStyle name="SAPBEXHLevel3X 2 5 3 2" xfId="9751"/>
    <cellStyle name="SAPBEXHLevel3X 2 5 3 2 2" xfId="16380"/>
    <cellStyle name="SAPBEXHLevel3X 2 5 3 2 2 2" xfId="26472"/>
    <cellStyle name="SAPBEXHLevel3X 2 5 3 2 3" xfId="22931"/>
    <cellStyle name="SAPBEXHLevel3X 2 5 3 3" xfId="11688"/>
    <cellStyle name="SAPBEXHLevel3X 2 5 3 3 2" xfId="18014"/>
    <cellStyle name="SAPBEXHLevel3X 2 5 3 3 2 2" xfId="27487"/>
    <cellStyle name="SAPBEXHLevel3X 2 5 3 3 3" xfId="23906"/>
    <cellStyle name="SAPBEXHLevel3X 2 5 3 4" xfId="7572"/>
    <cellStyle name="SAPBEXHLevel3X 2 5 3 4 2" xfId="21673"/>
    <cellStyle name="SAPBEXHLevel3X 2 5 3 5" xfId="14737"/>
    <cellStyle name="SAPBEXHLevel3X 2 5 3 5 2" xfId="25407"/>
    <cellStyle name="SAPBEXHLevel3X 2 5 3 6" xfId="19612"/>
    <cellStyle name="SAPBEXHLevel3X 2 5 4" xfId="3500"/>
    <cellStyle name="SAPBEXHLevel3X 2 5 4 2" xfId="10255"/>
    <cellStyle name="SAPBEXHLevel3X 2 5 4 2 2" xfId="16733"/>
    <cellStyle name="SAPBEXHLevel3X 2 5 4 2 2 2" xfId="26749"/>
    <cellStyle name="SAPBEXHLevel3X 2 5 4 2 3" xfId="23201"/>
    <cellStyle name="SAPBEXHLevel3X 2 5 4 3" xfId="12185"/>
    <cellStyle name="SAPBEXHLevel3X 2 5 4 3 2" xfId="18508"/>
    <cellStyle name="SAPBEXHLevel3X 2 5 4 3 2 2" xfId="27759"/>
    <cellStyle name="SAPBEXHLevel3X 2 5 4 3 3" xfId="24171"/>
    <cellStyle name="SAPBEXHLevel3X 2 5 4 4" xfId="8076"/>
    <cellStyle name="SAPBEXHLevel3X 2 5 4 4 2" xfId="22073"/>
    <cellStyle name="SAPBEXHLevel3X 2 5 4 5" xfId="15232"/>
    <cellStyle name="SAPBEXHLevel3X 2 5 4 5 2" xfId="25679"/>
    <cellStyle name="SAPBEXHLevel3X 2 5 4 6" xfId="19877"/>
    <cellStyle name="SAPBEXHLevel3X 2 5 5" xfId="3987"/>
    <cellStyle name="SAPBEXHLevel3X 2 5 5 2" xfId="20140"/>
    <cellStyle name="SAPBEXHLevel3X 2 5 6" xfId="19157"/>
    <cellStyle name="SAPBEXHLevel3X 2 5 7" xfId="28252"/>
    <cellStyle name="SAPBEXHLevel3X 2 6" xfId="2317"/>
    <cellStyle name="SAPBEXHLevel3X 2 6 2" xfId="5351"/>
    <cellStyle name="SAPBEXHLevel3X 2 6 2 2" xfId="12858"/>
    <cellStyle name="SAPBEXHLevel3X 2 6 2 2 2" xfId="24595"/>
    <cellStyle name="SAPBEXHLevel3X 2 6 2 3" xfId="20814"/>
    <cellStyle name="SAPBEXHLevel3X 2 6 3" xfId="6917"/>
    <cellStyle name="SAPBEXHLevel3X 2 6 3 2" xfId="14091"/>
    <cellStyle name="SAPBEXHLevel3X 2 6 3 2 2" xfId="25044"/>
    <cellStyle name="SAPBEXHLevel3X 2 6 3 3" xfId="21286"/>
    <cellStyle name="SAPBEXHLevel3X 2 6 4" xfId="9100"/>
    <cellStyle name="SAPBEXHLevel3X 2 6 4 2" xfId="15927"/>
    <cellStyle name="SAPBEXHLevel3X 2 6 4 2 2" xfId="26106"/>
    <cellStyle name="SAPBEXHLevel3X 2 6 4 3" xfId="22590"/>
    <cellStyle name="SAPBEXHLevel3X 2 6 5" xfId="11121"/>
    <cellStyle name="SAPBEXHLevel3X 2 6 5 2" xfId="17450"/>
    <cellStyle name="SAPBEXHLevel3X 2 6 5 2 2" xfId="27126"/>
    <cellStyle name="SAPBEXHLevel3X 2 6 5 3" xfId="23570"/>
    <cellStyle name="SAPBEXHLevel3X 2 6 6" xfId="4321"/>
    <cellStyle name="SAPBEXHLevel3X 2 6 6 2" xfId="20365"/>
    <cellStyle name="SAPBEXHLevel3X 2 6 7" xfId="4158"/>
    <cellStyle name="SAPBEXHLevel3X 2 6 7 2" xfId="20232"/>
    <cellStyle name="SAPBEXHLevel3X 2 7" xfId="2599"/>
    <cellStyle name="SAPBEXHLevel3X 2 7 2" xfId="9380"/>
    <cellStyle name="SAPBEXHLevel3X 2 7 2 2" xfId="16031"/>
    <cellStyle name="SAPBEXHLevel3X 2 7 2 2 2" xfId="26183"/>
    <cellStyle name="SAPBEXHLevel3X 2 7 2 3" xfId="22664"/>
    <cellStyle name="SAPBEXHLevel3X 2 7 3" xfId="11340"/>
    <cellStyle name="SAPBEXHLevel3X 2 7 3 2" xfId="17668"/>
    <cellStyle name="SAPBEXHLevel3X 2 7 3 2 2" xfId="27202"/>
    <cellStyle name="SAPBEXHLevel3X 2 7 3 3" xfId="23643"/>
    <cellStyle name="SAPBEXHLevel3X 2 7 4" xfId="7199"/>
    <cellStyle name="SAPBEXHLevel3X 2 7 4 2" xfId="21363"/>
    <cellStyle name="SAPBEXHLevel3X 2 7 5" xfId="14372"/>
    <cellStyle name="SAPBEXHLevel3X 2 7 5 2" xfId="25121"/>
    <cellStyle name="SAPBEXHLevel3X 2 7 6" xfId="19348"/>
    <cellStyle name="SAPBEXHLevel3X 2 8" xfId="18973"/>
    <cellStyle name="SAPBEXHLevel3X 2 9" xfId="28067"/>
    <cellStyle name="SAPBEXHLevel3X 3" xfId="499"/>
    <cellStyle name="SAPBEXHLevel3X 3 2" xfId="1766"/>
    <cellStyle name="SAPBEXHLevel3X 3 2 2" xfId="1928"/>
    <cellStyle name="SAPBEXHLevel3X 3 2 2 2" xfId="3385"/>
    <cellStyle name="SAPBEXHLevel3X 3 2 2 2 2" xfId="10140"/>
    <cellStyle name="SAPBEXHLevel3X 3 2 2 2 2 2" xfId="16658"/>
    <cellStyle name="SAPBEXHLevel3X 3 2 2 2 2 2 2" xfId="26685"/>
    <cellStyle name="SAPBEXHLevel3X 3 2 2 2 2 3" xfId="23143"/>
    <cellStyle name="SAPBEXHLevel3X 3 2 2 2 3" xfId="12070"/>
    <cellStyle name="SAPBEXHLevel3X 3 2 2 2 3 2" xfId="18395"/>
    <cellStyle name="SAPBEXHLevel3X 3 2 2 2 3 2 2" xfId="27697"/>
    <cellStyle name="SAPBEXHLevel3X 3 2 2 2 3 3" xfId="24115"/>
    <cellStyle name="SAPBEXHLevel3X 3 2 2 2 4" xfId="7961"/>
    <cellStyle name="SAPBEXHLevel3X 3 2 2 2 4 2" xfId="21965"/>
    <cellStyle name="SAPBEXHLevel3X 3 2 2 2 5" xfId="15119"/>
    <cellStyle name="SAPBEXHLevel3X 3 2 2 2 5 2" xfId="25617"/>
    <cellStyle name="SAPBEXHLevel3X 3 2 2 2 6" xfId="19821"/>
    <cellStyle name="SAPBEXHLevel3X 3 2 2 3" xfId="3858"/>
    <cellStyle name="SAPBEXHLevel3X 3 2 2 3 2" xfId="10613"/>
    <cellStyle name="SAPBEXHLevel3X 3 2 2 3 2 2" xfId="16981"/>
    <cellStyle name="SAPBEXHLevel3X 3 2 2 3 2 2 2" xfId="26957"/>
    <cellStyle name="SAPBEXHLevel3X 3 2 2 3 2 3" xfId="23409"/>
    <cellStyle name="SAPBEXHLevel3X 3 2 2 3 3" xfId="12543"/>
    <cellStyle name="SAPBEXHLevel3X 3 2 2 3 3 2" xfId="18866"/>
    <cellStyle name="SAPBEXHLevel3X 3 2 2 3 3 2 2" xfId="27967"/>
    <cellStyle name="SAPBEXHLevel3X 3 2 2 3 3 3" xfId="24379"/>
    <cellStyle name="SAPBEXHLevel3X 3 2 2 3 4" xfId="8379"/>
    <cellStyle name="SAPBEXHLevel3X 3 2 2 3 4 2" xfId="22369"/>
    <cellStyle name="SAPBEXHLevel3X 3 2 2 3 5" xfId="15590"/>
    <cellStyle name="SAPBEXHLevel3X 3 2 2 3 5 2" xfId="25887"/>
    <cellStyle name="SAPBEXHLevel3X 3 2 2 3 6" xfId="20085"/>
    <cellStyle name="SAPBEXHLevel3X 3 2 2 4" xfId="6528"/>
    <cellStyle name="SAPBEXHLevel3X 3 2 2 4 2" xfId="13706"/>
    <cellStyle name="SAPBEXHLevel3X 3 2 2 4 2 2" xfId="24889"/>
    <cellStyle name="SAPBEXHLevel3X 3 2 2 4 3" xfId="21139"/>
    <cellStyle name="SAPBEXHLevel3X 3 2 2 5" xfId="8711"/>
    <cellStyle name="SAPBEXHLevel3X 3 2 2 5 2" xfId="15717"/>
    <cellStyle name="SAPBEXHLevel3X 3 2 2 5 2 2" xfId="25947"/>
    <cellStyle name="SAPBEXHLevel3X 3 2 2 5 3" xfId="22439"/>
    <cellStyle name="SAPBEXHLevel3X 3 2 2 6" xfId="10825"/>
    <cellStyle name="SAPBEXHLevel3X 3 2 2 6 2" xfId="17157"/>
    <cellStyle name="SAPBEXHLevel3X 3 2 2 6 2 2" xfId="26973"/>
    <cellStyle name="SAPBEXHLevel3X 3 2 2 6 3" xfId="23425"/>
    <cellStyle name="SAPBEXHLevel3X 3 2 2 7" xfId="12649"/>
    <cellStyle name="SAPBEXHLevel3X 3 2 2 7 2" xfId="24437"/>
    <cellStyle name="SAPBEXHLevel3X 3 2 2 8" xfId="19256"/>
    <cellStyle name="SAPBEXHLevel3X 3 2 3" xfId="3125"/>
    <cellStyle name="SAPBEXHLevel3X 3 2 3 2" xfId="9888"/>
    <cellStyle name="SAPBEXHLevel3X 3 2 3 2 2" xfId="16482"/>
    <cellStyle name="SAPBEXHLevel3X 3 2 3 2 2 2" xfId="26548"/>
    <cellStyle name="SAPBEXHLevel3X 3 2 3 2 3" xfId="23006"/>
    <cellStyle name="SAPBEXHLevel3X 3 2 3 3" xfId="11825"/>
    <cellStyle name="SAPBEXHLevel3X 3 2 3 3 2" xfId="18150"/>
    <cellStyle name="SAPBEXHLevel3X 3 2 3 3 2 2" xfId="27562"/>
    <cellStyle name="SAPBEXHLevel3X 3 2 3 3 3" xfId="23980"/>
    <cellStyle name="SAPBEXHLevel3X 3 2 3 4" xfId="7710"/>
    <cellStyle name="SAPBEXHLevel3X 3 2 3 4 2" xfId="21755"/>
    <cellStyle name="SAPBEXHLevel3X 3 2 3 5" xfId="14873"/>
    <cellStyle name="SAPBEXHLevel3X 3 2 3 5 2" xfId="25482"/>
    <cellStyle name="SAPBEXHLevel3X 3 2 3 6" xfId="19686"/>
    <cellStyle name="SAPBEXHLevel3X 3 2 4" xfId="3614"/>
    <cellStyle name="SAPBEXHLevel3X 3 2 4 2" xfId="10369"/>
    <cellStyle name="SAPBEXHLevel3X 3 2 4 2 2" xfId="16812"/>
    <cellStyle name="SAPBEXHLevel3X 3 2 4 2 2 2" xfId="26822"/>
    <cellStyle name="SAPBEXHLevel3X 3 2 4 2 3" xfId="23274"/>
    <cellStyle name="SAPBEXHLevel3X 3 2 4 3" xfId="12299"/>
    <cellStyle name="SAPBEXHLevel3X 3 2 4 3 2" xfId="18622"/>
    <cellStyle name="SAPBEXHLevel3X 3 2 4 3 2 2" xfId="27832"/>
    <cellStyle name="SAPBEXHLevel3X 3 2 4 3 3" xfId="24244"/>
    <cellStyle name="SAPBEXHLevel3X 3 2 4 4" xfId="8190"/>
    <cellStyle name="SAPBEXHLevel3X 3 2 4 4 2" xfId="22187"/>
    <cellStyle name="SAPBEXHLevel3X 3 2 4 5" xfId="15346"/>
    <cellStyle name="SAPBEXHLevel3X 3 2 4 5 2" xfId="25752"/>
    <cellStyle name="SAPBEXHLevel3X 3 2 4 6" xfId="19950"/>
    <cellStyle name="SAPBEXHLevel3X 3 2 5" xfId="4082"/>
    <cellStyle name="SAPBEXHLevel3X 3 2 5 2" xfId="20195"/>
    <cellStyle name="SAPBEXHLevel3X 3 2 6" xfId="19241"/>
    <cellStyle name="SAPBEXHLevel3X 3 2 7" xfId="28363"/>
    <cellStyle name="SAPBEXHLevel3X 3 3" xfId="2217"/>
    <cellStyle name="SAPBEXHLevel3X 3 3 2" xfId="2929"/>
    <cellStyle name="SAPBEXHLevel3X 3 3 2 2" xfId="7516"/>
    <cellStyle name="SAPBEXHLevel3X 3 3 2 2 2" xfId="14683"/>
    <cellStyle name="SAPBEXHLevel3X 3 3 2 2 2 2" xfId="25375"/>
    <cellStyle name="SAPBEXHLevel3X 3 3 2 2 3" xfId="21642"/>
    <cellStyle name="SAPBEXHLevel3X 3 3 2 3" xfId="9696"/>
    <cellStyle name="SAPBEXHLevel3X 3 3 2 3 2" xfId="16341"/>
    <cellStyle name="SAPBEXHLevel3X 3 3 2 3 2 2" xfId="26439"/>
    <cellStyle name="SAPBEXHLevel3X 3 3 2 3 3" xfId="22900"/>
    <cellStyle name="SAPBEXHLevel3X 3 3 2 4" xfId="11645"/>
    <cellStyle name="SAPBEXHLevel3X 3 3 2 4 2" xfId="17972"/>
    <cellStyle name="SAPBEXHLevel3X 3 3 2 4 2 2" xfId="27455"/>
    <cellStyle name="SAPBEXHLevel3X 3 3 2 4 3" xfId="23876"/>
    <cellStyle name="SAPBEXHLevel3X 3 3 2 5" xfId="5273"/>
    <cellStyle name="SAPBEXHLevel3X 3 3 2 5 2" xfId="20773"/>
    <cellStyle name="SAPBEXHLevel3X 3 3 2 6" xfId="12818"/>
    <cellStyle name="SAPBEXHLevel3X 3 3 2 6 2" xfId="24565"/>
    <cellStyle name="SAPBEXHLevel3X 3 3 2 7" xfId="19582"/>
    <cellStyle name="SAPBEXHLevel3X 3 3 3" xfId="3461"/>
    <cellStyle name="SAPBEXHLevel3X 3 3 3 2" xfId="10216"/>
    <cellStyle name="SAPBEXHLevel3X 3 3 3 2 2" xfId="16698"/>
    <cellStyle name="SAPBEXHLevel3X 3 3 3 2 2 2" xfId="26720"/>
    <cellStyle name="SAPBEXHLevel3X 3 3 3 2 3" xfId="23174"/>
    <cellStyle name="SAPBEXHLevel3X 3 3 3 3" xfId="12146"/>
    <cellStyle name="SAPBEXHLevel3X 3 3 3 3 2" xfId="18470"/>
    <cellStyle name="SAPBEXHLevel3X 3 3 3 3 2 2" xfId="27731"/>
    <cellStyle name="SAPBEXHLevel3X 3 3 3 3 3" xfId="24145"/>
    <cellStyle name="SAPBEXHLevel3X 3 3 3 4" xfId="8037"/>
    <cellStyle name="SAPBEXHLevel3X 3 3 3 4 2" xfId="22036"/>
    <cellStyle name="SAPBEXHLevel3X 3 3 3 5" xfId="15194"/>
    <cellStyle name="SAPBEXHLevel3X 3 3 3 5 2" xfId="25651"/>
    <cellStyle name="SAPBEXHLevel3X 3 3 3 6" xfId="19851"/>
    <cellStyle name="SAPBEXHLevel3X 3 3 4" xfId="6817"/>
    <cellStyle name="SAPBEXHLevel3X 3 3 4 2" xfId="13991"/>
    <cellStyle name="SAPBEXHLevel3X 3 3 4 2 2" xfId="25014"/>
    <cellStyle name="SAPBEXHLevel3X 3 3 4 3" xfId="21256"/>
    <cellStyle name="SAPBEXHLevel3X 3 3 5" xfId="9000"/>
    <cellStyle name="SAPBEXHLevel3X 3 3 5 2" xfId="15887"/>
    <cellStyle name="SAPBEXHLevel3X 3 3 5 2 2" xfId="26076"/>
    <cellStyle name="SAPBEXHLevel3X 3 3 5 3" xfId="22560"/>
    <cellStyle name="SAPBEXHLevel3X 3 3 6" xfId="11061"/>
    <cellStyle name="SAPBEXHLevel3X 3 3 6 2" xfId="17390"/>
    <cellStyle name="SAPBEXHLevel3X 3 3 6 2 2" xfId="27096"/>
    <cellStyle name="SAPBEXHLevel3X 3 3 6 3" xfId="23540"/>
    <cellStyle name="SAPBEXHLevel3X 3 3 7" xfId="4467"/>
    <cellStyle name="SAPBEXHLevel3X 3 3 7 2" xfId="20500"/>
    <cellStyle name="SAPBEXHLevel3X 3 3 8" xfId="4633"/>
    <cellStyle name="SAPBEXHLevel3X 3 3 8 2" xfId="20603"/>
    <cellStyle name="SAPBEXHLevel3X 3 4" xfId="2656"/>
    <cellStyle name="SAPBEXHLevel3X 3 4 2" xfId="9437"/>
    <cellStyle name="SAPBEXHLevel3X 3 4 2 2" xfId="16088"/>
    <cellStyle name="SAPBEXHLevel3X 3 4 2 2 2" xfId="26227"/>
    <cellStyle name="SAPBEXHLevel3X 3 4 2 3" xfId="22703"/>
    <cellStyle name="SAPBEXHLevel3X 3 4 3" xfId="11397"/>
    <cellStyle name="SAPBEXHLevel3X 3 4 3 2" xfId="17725"/>
    <cellStyle name="SAPBEXHLevel3X 3 4 3 2 2" xfId="27246"/>
    <cellStyle name="SAPBEXHLevel3X 3 4 3 3" xfId="23682"/>
    <cellStyle name="SAPBEXHLevel3X 3 4 4" xfId="7256"/>
    <cellStyle name="SAPBEXHLevel3X 3 4 4 2" xfId="21415"/>
    <cellStyle name="SAPBEXHLevel3X 3 4 5" xfId="14429"/>
    <cellStyle name="SAPBEXHLevel3X 3 4 5 2" xfId="25165"/>
    <cellStyle name="SAPBEXHLevel3X 3 4 6" xfId="19387"/>
    <cellStyle name="SAPBEXHLevel3X 3 5" xfId="28119"/>
    <cellStyle name="SAPBEXHLevel3X 4" xfId="1552"/>
    <cellStyle name="SAPBEXHLevel3X 4 2" xfId="848"/>
    <cellStyle name="SAPBEXHLevel3X 4 2 2" xfId="3238"/>
    <cellStyle name="SAPBEXHLevel3X 4 2 2 2" xfId="9993"/>
    <cellStyle name="SAPBEXHLevel3X 4 2 2 2 2" xfId="16546"/>
    <cellStyle name="SAPBEXHLevel3X 4 2 2 2 2 2" xfId="26601"/>
    <cellStyle name="SAPBEXHLevel3X 4 2 2 2 3" xfId="23059"/>
    <cellStyle name="SAPBEXHLevel3X 4 2 2 3" xfId="11923"/>
    <cellStyle name="SAPBEXHLevel3X 4 2 2 3 2" xfId="18248"/>
    <cellStyle name="SAPBEXHLevel3X 4 2 2 3 2 2" xfId="27613"/>
    <cellStyle name="SAPBEXHLevel3X 4 2 2 3 3" xfId="24031"/>
    <cellStyle name="SAPBEXHLevel3X 4 2 2 4" xfId="7814"/>
    <cellStyle name="SAPBEXHLevel3X 4 2 2 4 2" xfId="21818"/>
    <cellStyle name="SAPBEXHLevel3X 4 2 2 5" xfId="14972"/>
    <cellStyle name="SAPBEXHLevel3X 4 2 2 5 2" xfId="25533"/>
    <cellStyle name="SAPBEXHLevel3X 4 2 2 6" xfId="19737"/>
    <cellStyle name="SAPBEXHLevel3X 4 2 3" xfId="3711"/>
    <cellStyle name="SAPBEXHLevel3X 4 2 3 2" xfId="10466"/>
    <cellStyle name="SAPBEXHLevel3X 4 2 3 2 2" xfId="16869"/>
    <cellStyle name="SAPBEXHLevel3X 4 2 3 2 2 2" xfId="26873"/>
    <cellStyle name="SAPBEXHLevel3X 4 2 3 2 3" xfId="23325"/>
    <cellStyle name="SAPBEXHLevel3X 4 2 3 3" xfId="12396"/>
    <cellStyle name="SAPBEXHLevel3X 4 2 3 3 2" xfId="18719"/>
    <cellStyle name="SAPBEXHLevel3X 4 2 3 3 2 2" xfId="27883"/>
    <cellStyle name="SAPBEXHLevel3X 4 2 3 3 3" xfId="24295"/>
    <cellStyle name="SAPBEXHLevel3X 4 2 3 4" xfId="8283"/>
    <cellStyle name="SAPBEXHLevel3X 4 2 3 4 2" xfId="22279"/>
    <cellStyle name="SAPBEXHLevel3X 4 2 3 5" xfId="15443"/>
    <cellStyle name="SAPBEXHLevel3X 4 2 3 5 2" xfId="25803"/>
    <cellStyle name="SAPBEXHLevel3X 4 2 3 6" xfId="20001"/>
    <cellStyle name="SAPBEXHLevel3X 4 2 4" xfId="5893"/>
    <cellStyle name="SAPBEXHLevel3X 4 2 4 2" xfId="13154"/>
    <cellStyle name="SAPBEXHLevel3X 4 2 4 2 2" xfId="24734"/>
    <cellStyle name="SAPBEXHLevel3X 4 2 4 3" xfId="20985"/>
    <cellStyle name="SAPBEXHLevel3X 4 2 5" xfId="5860"/>
    <cellStyle name="SAPBEXHLevel3X 4 2 5 2" xfId="13122"/>
    <cellStyle name="SAPBEXHLevel3X 4 2 5 2 2" xfId="24718"/>
    <cellStyle name="SAPBEXHLevel3X 4 2 5 3" xfId="20969"/>
    <cellStyle name="SAPBEXHLevel3X 4 2 6" xfId="5688"/>
    <cellStyle name="SAPBEXHLevel3X 4 2 6 2" xfId="13007"/>
    <cellStyle name="SAPBEXHLevel3X 4 2 6 2 2" xfId="24666"/>
    <cellStyle name="SAPBEXHLevel3X 4 2 6 3" xfId="20917"/>
    <cellStyle name="SAPBEXHLevel3X 4 2 7" xfId="4129"/>
    <cellStyle name="SAPBEXHLevel3X 4 2 7 2" xfId="20212"/>
    <cellStyle name="SAPBEXHLevel3X 4 2 8" xfId="19016"/>
    <cellStyle name="SAPBEXHLevel3X 4 3" xfId="2761"/>
    <cellStyle name="SAPBEXHLevel3X 4 3 2" xfId="9534"/>
    <cellStyle name="SAPBEXHLevel3X 4 3 2 2" xfId="16185"/>
    <cellStyle name="SAPBEXHLevel3X 4 3 2 2 2" xfId="26311"/>
    <cellStyle name="SAPBEXHLevel3X 4 3 2 3" xfId="22786"/>
    <cellStyle name="SAPBEXHLevel3X 4 3 3" xfId="11489"/>
    <cellStyle name="SAPBEXHLevel3X 4 3 3 2" xfId="17816"/>
    <cellStyle name="SAPBEXHLevel3X 4 3 3 2 2" xfId="27327"/>
    <cellStyle name="SAPBEXHLevel3X 4 3 3 3" xfId="23762"/>
    <cellStyle name="SAPBEXHLevel3X 4 3 4" xfId="7353"/>
    <cellStyle name="SAPBEXHLevel3X 4 3 4 2" xfId="21506"/>
    <cellStyle name="SAPBEXHLevel3X 4 3 5" xfId="14521"/>
    <cellStyle name="SAPBEXHLevel3X 4 3 5 2" xfId="25247"/>
    <cellStyle name="SAPBEXHLevel3X 4 3 6" xfId="19468"/>
    <cellStyle name="SAPBEXHLevel3X 4 4" xfId="2867"/>
    <cellStyle name="SAPBEXHLevel3X 4 4 2" xfId="9634"/>
    <cellStyle name="SAPBEXHLevel3X 4 4 2 2" xfId="16282"/>
    <cellStyle name="SAPBEXHLevel3X 4 4 2 2 2" xfId="26395"/>
    <cellStyle name="SAPBEXHLevel3X 4 4 2 3" xfId="22863"/>
    <cellStyle name="SAPBEXHLevel3X 4 4 3" xfId="11586"/>
    <cellStyle name="SAPBEXHLevel3X 4 4 3 2" xfId="17913"/>
    <cellStyle name="SAPBEXHLevel3X 4 4 3 2 2" xfId="27411"/>
    <cellStyle name="SAPBEXHLevel3X 4 4 3 3" xfId="23839"/>
    <cellStyle name="SAPBEXHLevel3X 4 4 4" xfId="7454"/>
    <cellStyle name="SAPBEXHLevel3X 4 4 4 2" xfId="21591"/>
    <cellStyle name="SAPBEXHLevel3X 4 4 5" xfId="14621"/>
    <cellStyle name="SAPBEXHLevel3X 4 4 5 2" xfId="25331"/>
    <cellStyle name="SAPBEXHLevel3X 4 4 6" xfId="19545"/>
    <cellStyle name="SAPBEXHLevel3X 4 5" xfId="4149"/>
    <cellStyle name="SAPBEXHLevel3X 4 5 2" xfId="20224"/>
    <cellStyle name="SAPBEXHLevel3X 4 6" xfId="19156"/>
    <cellStyle name="SAPBEXHLevel3X 4 7" xfId="28251"/>
    <cellStyle name="SAPBEXHLevel3X 5" xfId="2121"/>
    <cellStyle name="SAPBEXHLevel3X 5 2" xfId="5199"/>
    <cellStyle name="SAPBEXHLevel3X 5 2 2" xfId="12768"/>
    <cellStyle name="SAPBEXHLevel3X 5 2 2 2" xfId="24533"/>
    <cellStyle name="SAPBEXHLevel3X 5 2 3" xfId="20723"/>
    <cellStyle name="SAPBEXHLevel3X 5 3" xfId="6721"/>
    <cellStyle name="SAPBEXHLevel3X 5 3 2" xfId="13897"/>
    <cellStyle name="SAPBEXHLevel3X 5 3 2 2" xfId="24983"/>
    <cellStyle name="SAPBEXHLevel3X 5 3 3" xfId="21228"/>
    <cellStyle name="SAPBEXHLevel3X 5 4" xfId="8904"/>
    <cellStyle name="SAPBEXHLevel3X 5 4 2" xfId="15836"/>
    <cellStyle name="SAPBEXHLevel3X 5 4 2 2" xfId="26043"/>
    <cellStyle name="SAPBEXHLevel3X 5 4 3" xfId="22530"/>
    <cellStyle name="SAPBEXHLevel3X 5 5" xfId="11002"/>
    <cellStyle name="SAPBEXHLevel3X 5 5 2" xfId="17332"/>
    <cellStyle name="SAPBEXHLevel3X 5 5 2 2" xfId="27066"/>
    <cellStyle name="SAPBEXHLevel3X 5 5 3" xfId="23513"/>
    <cellStyle name="SAPBEXHLevel3X 5 6" xfId="4320"/>
    <cellStyle name="SAPBEXHLevel3X 5 6 2" xfId="20364"/>
    <cellStyle name="SAPBEXHLevel3X 5 7" xfId="4261"/>
    <cellStyle name="SAPBEXHLevel3X 5 7 2" xfId="20311"/>
    <cellStyle name="SAPBEXHLevel3X 6" xfId="2598"/>
    <cellStyle name="SAPBEXHLevel3X 6 2" xfId="9379"/>
    <cellStyle name="SAPBEXHLevel3X 6 2 2" xfId="16030"/>
    <cellStyle name="SAPBEXHLevel3X 6 2 2 2" xfId="26182"/>
    <cellStyle name="SAPBEXHLevel3X 6 2 3" xfId="22663"/>
    <cellStyle name="SAPBEXHLevel3X 6 3" xfId="11339"/>
    <cellStyle name="SAPBEXHLevel3X 6 3 2" xfId="17667"/>
    <cellStyle name="SAPBEXHLevel3X 6 3 2 2" xfId="27201"/>
    <cellStyle name="SAPBEXHLevel3X 6 3 3" xfId="23642"/>
    <cellStyle name="SAPBEXHLevel3X 6 4" xfId="7198"/>
    <cellStyle name="SAPBEXHLevel3X 6 4 2" xfId="21362"/>
    <cellStyle name="SAPBEXHLevel3X 6 5" xfId="14371"/>
    <cellStyle name="SAPBEXHLevel3X 6 5 2" xfId="25120"/>
    <cellStyle name="SAPBEXHLevel3X 6 6" xfId="19347"/>
    <cellStyle name="SAPBEXHLevel3X 7" xfId="18972"/>
    <cellStyle name="SAPBEXHLevel3X 8" xfId="28066"/>
    <cellStyle name="SAPBEXresData" xfId="277"/>
    <cellStyle name="SAPBEXresData 2" xfId="1554"/>
    <cellStyle name="SAPBEXresData 2 2" xfId="1046"/>
    <cellStyle name="SAPBEXresData 2 2 2" xfId="3240"/>
    <cellStyle name="SAPBEXresData 2 2 2 2" xfId="9995"/>
    <cellStyle name="SAPBEXresData 2 2 2 2 2" xfId="16548"/>
    <cellStyle name="SAPBEXresData 2 2 2 2 2 2" xfId="26603"/>
    <cellStyle name="SAPBEXresData 2 2 2 2 3" xfId="23061"/>
    <cellStyle name="SAPBEXresData 2 2 2 3" xfId="11925"/>
    <cellStyle name="SAPBEXresData 2 2 2 3 2" xfId="18250"/>
    <cellStyle name="SAPBEXresData 2 2 2 3 2 2" xfId="27615"/>
    <cellStyle name="SAPBEXresData 2 2 2 3 3" xfId="24033"/>
    <cellStyle name="SAPBEXresData 2 2 2 4" xfId="7816"/>
    <cellStyle name="SAPBEXresData 2 2 2 4 2" xfId="21820"/>
    <cellStyle name="SAPBEXresData 2 2 2 5" xfId="14974"/>
    <cellStyle name="SAPBEXresData 2 2 2 5 2" xfId="25535"/>
    <cellStyle name="SAPBEXresData 2 2 2 6" xfId="19739"/>
    <cellStyle name="SAPBEXresData 2 2 3" xfId="3713"/>
    <cellStyle name="SAPBEXresData 2 2 3 2" xfId="10468"/>
    <cellStyle name="SAPBEXresData 2 2 3 2 2" xfId="16871"/>
    <cellStyle name="SAPBEXresData 2 2 3 2 2 2" xfId="26875"/>
    <cellStyle name="SAPBEXresData 2 2 3 2 3" xfId="23327"/>
    <cellStyle name="SAPBEXresData 2 2 3 3" xfId="12398"/>
    <cellStyle name="SAPBEXresData 2 2 3 3 2" xfId="18721"/>
    <cellStyle name="SAPBEXresData 2 2 3 3 2 2" xfId="27885"/>
    <cellStyle name="SAPBEXresData 2 2 3 3 3" xfId="24297"/>
    <cellStyle name="SAPBEXresData 2 2 3 4" xfId="8285"/>
    <cellStyle name="SAPBEXresData 2 2 3 4 2" xfId="22281"/>
    <cellStyle name="SAPBEXresData 2 2 3 5" xfId="15445"/>
    <cellStyle name="SAPBEXresData 2 2 3 5 2" xfId="25805"/>
    <cellStyle name="SAPBEXresData 2 2 3 6" xfId="20003"/>
    <cellStyle name="SAPBEXresData 2 2 4" xfId="6017"/>
    <cellStyle name="SAPBEXresData 2 2 4 2" xfId="13273"/>
    <cellStyle name="SAPBEXresData 2 2 4 2 2" xfId="24791"/>
    <cellStyle name="SAPBEXresData 2 2 4 3" xfId="21042"/>
    <cellStyle name="SAPBEXresData 2 2 5" xfId="5838"/>
    <cellStyle name="SAPBEXresData 2 2 5 2" xfId="13103"/>
    <cellStyle name="SAPBEXresData 2 2 5 2 2" xfId="24704"/>
    <cellStyle name="SAPBEXresData 2 2 5 3" xfId="20955"/>
    <cellStyle name="SAPBEXresData 2 2 6" xfId="6424"/>
    <cellStyle name="SAPBEXresData 2 2 6 2" xfId="13606"/>
    <cellStyle name="SAPBEXresData 2 2 6 2 2" xfId="24883"/>
    <cellStyle name="SAPBEXresData 2 2 6 3" xfId="21133"/>
    <cellStyle name="SAPBEXresData 2 2 7" xfId="4217"/>
    <cellStyle name="SAPBEXresData 2 2 7 2" xfId="20279"/>
    <cellStyle name="SAPBEXresData 2 2 8" xfId="19069"/>
    <cellStyle name="SAPBEXresData 2 3" xfId="2763"/>
    <cellStyle name="SAPBEXresData 2 3 2" xfId="9536"/>
    <cellStyle name="SAPBEXresData 2 3 2 2" xfId="16187"/>
    <cellStyle name="SAPBEXresData 2 3 2 2 2" xfId="26313"/>
    <cellStyle name="SAPBEXresData 2 3 2 3" xfId="22788"/>
    <cellStyle name="SAPBEXresData 2 3 3" xfId="11491"/>
    <cellStyle name="SAPBEXresData 2 3 3 2" xfId="17818"/>
    <cellStyle name="SAPBEXresData 2 3 3 2 2" xfId="27329"/>
    <cellStyle name="SAPBEXresData 2 3 3 3" xfId="23764"/>
    <cellStyle name="SAPBEXresData 2 3 4" xfId="7355"/>
    <cellStyle name="SAPBEXresData 2 3 4 2" xfId="21508"/>
    <cellStyle name="SAPBEXresData 2 3 5" xfId="14523"/>
    <cellStyle name="SAPBEXresData 2 3 5 2" xfId="25249"/>
    <cellStyle name="SAPBEXresData 2 3 6" xfId="19470"/>
    <cellStyle name="SAPBEXresData 2 4" xfId="2549"/>
    <cellStyle name="SAPBEXresData 2 4 2" xfId="9331"/>
    <cellStyle name="SAPBEXresData 2 4 2 2" xfId="15983"/>
    <cellStyle name="SAPBEXresData 2 4 2 2 2" xfId="26137"/>
    <cellStyle name="SAPBEXresData 2 4 2 3" xfId="22618"/>
    <cellStyle name="SAPBEXresData 2 4 3" xfId="11291"/>
    <cellStyle name="SAPBEXresData 2 4 3 2" xfId="17620"/>
    <cellStyle name="SAPBEXresData 2 4 3 2 2" xfId="27157"/>
    <cellStyle name="SAPBEXresData 2 4 3 3" xfId="23598"/>
    <cellStyle name="SAPBEXresData 2 4 4" xfId="7149"/>
    <cellStyle name="SAPBEXresData 2 4 4 2" xfId="21316"/>
    <cellStyle name="SAPBEXresData 2 4 5" xfId="14323"/>
    <cellStyle name="SAPBEXresData 2 4 5 2" xfId="25076"/>
    <cellStyle name="SAPBEXresData 2 4 6" xfId="19302"/>
    <cellStyle name="SAPBEXresData 2 5" xfId="4251"/>
    <cellStyle name="SAPBEXresData 2 5 2" xfId="20303"/>
    <cellStyle name="SAPBEXresData 2 6" xfId="19158"/>
    <cellStyle name="SAPBEXresData 2 7" xfId="28253"/>
    <cellStyle name="SAPBEXresData 3" xfId="2108"/>
    <cellStyle name="SAPBEXresData 3 2" xfId="5187"/>
    <cellStyle name="SAPBEXresData 3 2 2" xfId="12758"/>
    <cellStyle name="SAPBEXresData 3 2 2 2" xfId="24524"/>
    <cellStyle name="SAPBEXresData 3 2 3" xfId="20713"/>
    <cellStyle name="SAPBEXresData 3 3" xfId="6708"/>
    <cellStyle name="SAPBEXresData 3 3 2" xfId="13884"/>
    <cellStyle name="SAPBEXresData 3 3 2 2" xfId="24974"/>
    <cellStyle name="SAPBEXresData 3 3 3" xfId="21219"/>
    <cellStyle name="SAPBEXresData 3 4" xfId="8891"/>
    <cellStyle name="SAPBEXresData 3 4 2" xfId="15826"/>
    <cellStyle name="SAPBEXresData 3 4 2 2" xfId="26034"/>
    <cellStyle name="SAPBEXresData 3 4 3" xfId="22521"/>
    <cellStyle name="SAPBEXresData 3 5" xfId="10991"/>
    <cellStyle name="SAPBEXresData 3 5 2" xfId="17321"/>
    <cellStyle name="SAPBEXresData 3 5 2 2" xfId="27057"/>
    <cellStyle name="SAPBEXresData 3 5 3" xfId="23504"/>
    <cellStyle name="SAPBEXresData 3 6" xfId="4322"/>
    <cellStyle name="SAPBEXresData 3 6 2" xfId="20366"/>
    <cellStyle name="SAPBEXresData 3 7" xfId="4000"/>
    <cellStyle name="SAPBEXresData 3 7 2" xfId="20152"/>
    <cellStyle name="SAPBEXresData 4" xfId="2600"/>
    <cellStyle name="SAPBEXresData 4 2" xfId="9381"/>
    <cellStyle name="SAPBEXresData 4 2 2" xfId="16032"/>
    <cellStyle name="SAPBEXresData 4 2 2 2" xfId="26184"/>
    <cellStyle name="SAPBEXresData 4 2 3" xfId="22665"/>
    <cellStyle name="SAPBEXresData 4 3" xfId="11341"/>
    <cellStyle name="SAPBEXresData 4 3 2" xfId="17669"/>
    <cellStyle name="SAPBEXresData 4 3 2 2" xfId="27203"/>
    <cellStyle name="SAPBEXresData 4 3 3" xfId="23644"/>
    <cellStyle name="SAPBEXresData 4 4" xfId="7200"/>
    <cellStyle name="SAPBEXresData 4 4 2" xfId="21364"/>
    <cellStyle name="SAPBEXresData 4 5" xfId="14373"/>
    <cellStyle name="SAPBEXresData 4 5 2" xfId="25122"/>
    <cellStyle name="SAPBEXresData 4 6" xfId="19349"/>
    <cellStyle name="SAPBEXresData 5" xfId="18974"/>
    <cellStyle name="SAPBEXresData 6" xfId="28068"/>
    <cellStyle name="SAPBEXresDataEmph" xfId="278"/>
    <cellStyle name="SAPBEXresDataEmph 2" xfId="1555"/>
    <cellStyle name="SAPBEXresDataEmph 2 2" xfId="929"/>
    <cellStyle name="SAPBEXresDataEmph 2 2 2" xfId="3241"/>
    <cellStyle name="SAPBEXresDataEmph 2 2 2 2" xfId="9996"/>
    <cellStyle name="SAPBEXresDataEmph 2 2 2 2 2" xfId="16549"/>
    <cellStyle name="SAPBEXresDataEmph 2 2 2 2 2 2" xfId="26604"/>
    <cellStyle name="SAPBEXresDataEmph 2 2 2 2 3" xfId="23062"/>
    <cellStyle name="SAPBEXresDataEmph 2 2 2 3" xfId="11926"/>
    <cellStyle name="SAPBEXresDataEmph 2 2 2 3 2" xfId="18251"/>
    <cellStyle name="SAPBEXresDataEmph 2 2 2 3 2 2" xfId="27616"/>
    <cellStyle name="SAPBEXresDataEmph 2 2 2 3 3" xfId="24034"/>
    <cellStyle name="SAPBEXresDataEmph 2 2 2 4" xfId="7817"/>
    <cellStyle name="SAPBEXresDataEmph 2 2 2 4 2" xfId="21821"/>
    <cellStyle name="SAPBEXresDataEmph 2 2 2 5" xfId="14975"/>
    <cellStyle name="SAPBEXresDataEmph 2 2 2 5 2" xfId="25536"/>
    <cellStyle name="SAPBEXresDataEmph 2 2 2 6" xfId="19740"/>
    <cellStyle name="SAPBEXresDataEmph 2 2 3" xfId="3714"/>
    <cellStyle name="SAPBEXresDataEmph 2 2 3 2" xfId="10469"/>
    <cellStyle name="SAPBEXresDataEmph 2 2 3 2 2" xfId="16872"/>
    <cellStyle name="SAPBEXresDataEmph 2 2 3 2 2 2" xfId="26876"/>
    <cellStyle name="SAPBEXresDataEmph 2 2 3 2 3" xfId="23328"/>
    <cellStyle name="SAPBEXresDataEmph 2 2 3 3" xfId="12399"/>
    <cellStyle name="SAPBEXresDataEmph 2 2 3 3 2" xfId="18722"/>
    <cellStyle name="SAPBEXresDataEmph 2 2 3 3 2 2" xfId="27886"/>
    <cellStyle name="SAPBEXresDataEmph 2 2 3 3 3" xfId="24298"/>
    <cellStyle name="SAPBEXresDataEmph 2 2 3 4" xfId="8286"/>
    <cellStyle name="SAPBEXresDataEmph 2 2 3 4 2" xfId="22282"/>
    <cellStyle name="SAPBEXresDataEmph 2 2 3 5" xfId="15446"/>
    <cellStyle name="SAPBEXresDataEmph 2 2 3 5 2" xfId="25806"/>
    <cellStyle name="SAPBEXresDataEmph 2 2 3 6" xfId="20004"/>
    <cellStyle name="SAPBEXresDataEmph 2 2 4" xfId="5972"/>
    <cellStyle name="SAPBEXresDataEmph 2 2 4 2" xfId="13233"/>
    <cellStyle name="SAPBEXresDataEmph 2 2 4 2 2" xfId="24775"/>
    <cellStyle name="SAPBEXresDataEmph 2 2 4 3" xfId="21026"/>
    <cellStyle name="SAPBEXresDataEmph 2 2 5" xfId="5533"/>
    <cellStyle name="SAPBEXresDataEmph 2 2 5 2" xfId="12899"/>
    <cellStyle name="SAPBEXresDataEmph 2 2 5 2 2" xfId="24612"/>
    <cellStyle name="SAPBEXresDataEmph 2 2 5 3" xfId="20863"/>
    <cellStyle name="SAPBEXresDataEmph 2 2 6" xfId="5881"/>
    <cellStyle name="SAPBEXresDataEmph 2 2 6 2" xfId="13143"/>
    <cellStyle name="SAPBEXresDataEmph 2 2 6 2 2" xfId="24727"/>
    <cellStyle name="SAPBEXresDataEmph 2 2 6 3" xfId="20978"/>
    <cellStyle name="SAPBEXresDataEmph 2 2 7" xfId="4719"/>
    <cellStyle name="SAPBEXresDataEmph 2 2 7 2" xfId="20615"/>
    <cellStyle name="SAPBEXresDataEmph 2 2 8" xfId="19057"/>
    <cellStyle name="SAPBEXresDataEmph 2 3" xfId="2764"/>
    <cellStyle name="SAPBEXresDataEmph 2 3 2" xfId="9537"/>
    <cellStyle name="SAPBEXresDataEmph 2 3 2 2" xfId="16188"/>
    <cellStyle name="SAPBEXresDataEmph 2 3 2 2 2" xfId="26314"/>
    <cellStyle name="SAPBEXresDataEmph 2 3 2 3" xfId="22789"/>
    <cellStyle name="SAPBEXresDataEmph 2 3 3" xfId="11492"/>
    <cellStyle name="SAPBEXresDataEmph 2 3 3 2" xfId="17819"/>
    <cellStyle name="SAPBEXresDataEmph 2 3 3 2 2" xfId="27330"/>
    <cellStyle name="SAPBEXresDataEmph 2 3 3 3" xfId="23765"/>
    <cellStyle name="SAPBEXresDataEmph 2 3 4" xfId="7356"/>
    <cellStyle name="SAPBEXresDataEmph 2 3 4 2" xfId="21509"/>
    <cellStyle name="SAPBEXresDataEmph 2 3 5" xfId="14524"/>
    <cellStyle name="SAPBEXresDataEmph 2 3 5 2" xfId="25250"/>
    <cellStyle name="SAPBEXresDataEmph 2 3 6" xfId="19471"/>
    <cellStyle name="SAPBEXresDataEmph 2 4" xfId="2967"/>
    <cellStyle name="SAPBEXresDataEmph 2 4 2" xfId="9733"/>
    <cellStyle name="SAPBEXresDataEmph 2 4 2 2" xfId="16366"/>
    <cellStyle name="SAPBEXresDataEmph 2 4 2 2 2" xfId="26458"/>
    <cellStyle name="SAPBEXresDataEmph 2 4 2 3" xfId="22917"/>
    <cellStyle name="SAPBEXresDataEmph 2 4 3" xfId="11670"/>
    <cellStyle name="SAPBEXresDataEmph 2 4 3 2" xfId="17996"/>
    <cellStyle name="SAPBEXresDataEmph 2 4 3 2 2" xfId="27473"/>
    <cellStyle name="SAPBEXresDataEmph 2 4 3 3" xfId="23892"/>
    <cellStyle name="SAPBEXresDataEmph 2 4 4" xfId="7554"/>
    <cellStyle name="SAPBEXresDataEmph 2 4 4 2" xfId="21659"/>
    <cellStyle name="SAPBEXresDataEmph 2 4 5" xfId="14719"/>
    <cellStyle name="SAPBEXresDataEmph 2 4 5 2" xfId="25393"/>
    <cellStyle name="SAPBEXresDataEmph 2 4 6" xfId="19598"/>
    <cellStyle name="SAPBEXresDataEmph 2 5" xfId="4148"/>
    <cellStyle name="SAPBEXresDataEmph 2 5 2" xfId="20223"/>
    <cellStyle name="SAPBEXresDataEmph 2 6" xfId="19159"/>
    <cellStyle name="SAPBEXresDataEmph 2 7" xfId="28254"/>
    <cellStyle name="SAPBEXresDataEmph 3" xfId="2077"/>
    <cellStyle name="SAPBEXresDataEmph 3 2" xfId="5160"/>
    <cellStyle name="SAPBEXresDataEmph 3 2 2" xfId="12736"/>
    <cellStyle name="SAPBEXresDataEmph 3 2 2 2" xfId="24508"/>
    <cellStyle name="SAPBEXresDataEmph 3 2 3" xfId="20692"/>
    <cellStyle name="SAPBEXresDataEmph 3 3" xfId="6677"/>
    <cellStyle name="SAPBEXresDataEmph 3 3 2" xfId="13853"/>
    <cellStyle name="SAPBEXresDataEmph 3 3 2 2" xfId="24958"/>
    <cellStyle name="SAPBEXresDataEmph 3 3 3" xfId="21203"/>
    <cellStyle name="SAPBEXresDataEmph 3 4" xfId="8860"/>
    <cellStyle name="SAPBEXresDataEmph 3 4 2" xfId="15804"/>
    <cellStyle name="SAPBEXresDataEmph 3 4 2 2" xfId="26018"/>
    <cellStyle name="SAPBEXresDataEmph 3 4 3" xfId="22505"/>
    <cellStyle name="SAPBEXresDataEmph 3 5" xfId="10967"/>
    <cellStyle name="SAPBEXresDataEmph 3 5 2" xfId="17297"/>
    <cellStyle name="SAPBEXresDataEmph 3 5 2 2" xfId="27041"/>
    <cellStyle name="SAPBEXresDataEmph 3 5 3" xfId="23488"/>
    <cellStyle name="SAPBEXresDataEmph 3 6" xfId="4323"/>
    <cellStyle name="SAPBEXresDataEmph 3 6 2" xfId="20367"/>
    <cellStyle name="SAPBEXresDataEmph 3 7" xfId="4260"/>
    <cellStyle name="SAPBEXresDataEmph 3 7 2" xfId="20310"/>
    <cellStyle name="SAPBEXresDataEmph 4" xfId="2601"/>
    <cellStyle name="SAPBEXresDataEmph 4 2" xfId="9382"/>
    <cellStyle name="SAPBEXresDataEmph 4 2 2" xfId="16033"/>
    <cellStyle name="SAPBEXresDataEmph 4 2 2 2" xfId="26185"/>
    <cellStyle name="SAPBEXresDataEmph 4 2 3" xfId="22666"/>
    <cellStyle name="SAPBEXresDataEmph 4 3" xfId="11342"/>
    <cellStyle name="SAPBEXresDataEmph 4 3 2" xfId="17670"/>
    <cellStyle name="SAPBEXresDataEmph 4 3 2 2" xfId="27204"/>
    <cellStyle name="SAPBEXresDataEmph 4 3 3" xfId="23645"/>
    <cellStyle name="SAPBEXresDataEmph 4 4" xfId="7201"/>
    <cellStyle name="SAPBEXresDataEmph 4 4 2" xfId="21365"/>
    <cellStyle name="SAPBEXresDataEmph 4 5" xfId="14374"/>
    <cellStyle name="SAPBEXresDataEmph 4 5 2" xfId="25123"/>
    <cellStyle name="SAPBEXresDataEmph 4 6" xfId="19350"/>
    <cellStyle name="SAPBEXresDataEmph 5" xfId="18975"/>
    <cellStyle name="SAPBEXresDataEmph 6" xfId="28069"/>
    <cellStyle name="SAPBEXresItem" xfId="279"/>
    <cellStyle name="SAPBEXresItem 2" xfId="1556"/>
    <cellStyle name="SAPBEXresItem 2 2" xfId="847"/>
    <cellStyle name="SAPBEXresItem 2 2 2" xfId="3242"/>
    <cellStyle name="SAPBEXresItem 2 2 2 2" xfId="9997"/>
    <cellStyle name="SAPBEXresItem 2 2 2 2 2" xfId="16550"/>
    <cellStyle name="SAPBEXresItem 2 2 2 2 2 2" xfId="26605"/>
    <cellStyle name="SAPBEXresItem 2 2 2 2 3" xfId="23063"/>
    <cellStyle name="SAPBEXresItem 2 2 2 3" xfId="11927"/>
    <cellStyle name="SAPBEXresItem 2 2 2 3 2" xfId="18252"/>
    <cellStyle name="SAPBEXresItem 2 2 2 3 2 2" xfId="27617"/>
    <cellStyle name="SAPBEXresItem 2 2 2 3 3" xfId="24035"/>
    <cellStyle name="SAPBEXresItem 2 2 2 4" xfId="7818"/>
    <cellStyle name="SAPBEXresItem 2 2 2 4 2" xfId="21822"/>
    <cellStyle name="SAPBEXresItem 2 2 2 5" xfId="14976"/>
    <cellStyle name="SAPBEXresItem 2 2 2 5 2" xfId="25537"/>
    <cellStyle name="SAPBEXresItem 2 2 2 6" xfId="19741"/>
    <cellStyle name="SAPBEXresItem 2 2 3" xfId="3715"/>
    <cellStyle name="SAPBEXresItem 2 2 3 2" xfId="10470"/>
    <cellStyle name="SAPBEXresItem 2 2 3 2 2" xfId="16873"/>
    <cellStyle name="SAPBEXresItem 2 2 3 2 2 2" xfId="26877"/>
    <cellStyle name="SAPBEXresItem 2 2 3 2 3" xfId="23329"/>
    <cellStyle name="SAPBEXresItem 2 2 3 3" xfId="12400"/>
    <cellStyle name="SAPBEXresItem 2 2 3 3 2" xfId="18723"/>
    <cellStyle name="SAPBEXresItem 2 2 3 3 2 2" xfId="27887"/>
    <cellStyle name="SAPBEXresItem 2 2 3 3 3" xfId="24299"/>
    <cellStyle name="SAPBEXresItem 2 2 3 4" xfId="8287"/>
    <cellStyle name="SAPBEXresItem 2 2 3 4 2" xfId="22283"/>
    <cellStyle name="SAPBEXresItem 2 2 3 5" xfId="15447"/>
    <cellStyle name="SAPBEXresItem 2 2 3 5 2" xfId="25807"/>
    <cellStyle name="SAPBEXresItem 2 2 3 6" xfId="20005"/>
    <cellStyle name="SAPBEXresItem 2 2 4" xfId="5892"/>
    <cellStyle name="SAPBEXresItem 2 2 4 2" xfId="13153"/>
    <cellStyle name="SAPBEXresItem 2 2 4 2 2" xfId="24733"/>
    <cellStyle name="SAPBEXresItem 2 2 4 3" xfId="20984"/>
    <cellStyle name="SAPBEXresItem 2 2 5" xfId="6432"/>
    <cellStyle name="SAPBEXresItem 2 2 5 2" xfId="13612"/>
    <cellStyle name="SAPBEXresItem 2 2 5 2 2" xfId="24886"/>
    <cellStyle name="SAPBEXresItem 2 2 5 3" xfId="21136"/>
    <cellStyle name="SAPBEXresItem 2 2 6" xfId="6308"/>
    <cellStyle name="SAPBEXresItem 2 2 6 2" xfId="13529"/>
    <cellStyle name="SAPBEXresItem 2 2 6 2 2" xfId="24872"/>
    <cellStyle name="SAPBEXresItem 2 2 6 3" xfId="21122"/>
    <cellStyle name="SAPBEXresItem 2 2 7" xfId="4233"/>
    <cellStyle name="SAPBEXresItem 2 2 7 2" xfId="20289"/>
    <cellStyle name="SAPBEXresItem 2 2 8" xfId="19015"/>
    <cellStyle name="SAPBEXresItem 2 3" xfId="2765"/>
    <cellStyle name="SAPBEXresItem 2 3 2" xfId="9538"/>
    <cellStyle name="SAPBEXresItem 2 3 2 2" xfId="16189"/>
    <cellStyle name="SAPBEXresItem 2 3 2 2 2" xfId="26315"/>
    <cellStyle name="SAPBEXresItem 2 3 2 3" xfId="22790"/>
    <cellStyle name="SAPBEXresItem 2 3 3" xfId="11493"/>
    <cellStyle name="SAPBEXresItem 2 3 3 2" xfId="17820"/>
    <cellStyle name="SAPBEXresItem 2 3 3 2 2" xfId="27331"/>
    <cellStyle name="SAPBEXresItem 2 3 3 3" xfId="23766"/>
    <cellStyle name="SAPBEXresItem 2 3 4" xfId="7357"/>
    <cellStyle name="SAPBEXresItem 2 3 4 2" xfId="21510"/>
    <cellStyle name="SAPBEXresItem 2 3 5" xfId="14525"/>
    <cellStyle name="SAPBEXresItem 2 3 5 2" xfId="25251"/>
    <cellStyle name="SAPBEXresItem 2 3 6" xfId="19472"/>
    <cellStyle name="SAPBEXresItem 2 4" xfId="2892"/>
    <cellStyle name="SAPBEXresItem 2 4 2" xfId="9659"/>
    <cellStyle name="SAPBEXresItem 2 4 2 2" xfId="16305"/>
    <cellStyle name="SAPBEXresItem 2 4 2 2 2" xfId="26413"/>
    <cellStyle name="SAPBEXresItem 2 4 2 3" xfId="22879"/>
    <cellStyle name="SAPBEXresItem 2 4 3" xfId="11609"/>
    <cellStyle name="SAPBEXresItem 2 4 3 2" xfId="17936"/>
    <cellStyle name="SAPBEXresItem 2 4 3 2 2" xfId="27429"/>
    <cellStyle name="SAPBEXresItem 2 4 3 3" xfId="23855"/>
    <cellStyle name="SAPBEXresItem 2 4 4" xfId="7479"/>
    <cellStyle name="SAPBEXresItem 2 4 4 2" xfId="21611"/>
    <cellStyle name="SAPBEXresItem 2 4 5" xfId="14646"/>
    <cellStyle name="SAPBEXresItem 2 4 5 2" xfId="25349"/>
    <cellStyle name="SAPBEXresItem 2 4 6" xfId="19561"/>
    <cellStyle name="SAPBEXresItem 2 5" xfId="3986"/>
    <cellStyle name="SAPBEXresItem 2 5 2" xfId="20139"/>
    <cellStyle name="SAPBEXresItem 2 6" xfId="19160"/>
    <cellStyle name="SAPBEXresItem 2 7" xfId="28255"/>
    <cellStyle name="SAPBEXresItem 3" xfId="2285"/>
    <cellStyle name="SAPBEXresItem 3 2" xfId="5324"/>
    <cellStyle name="SAPBEXresItem 3 2 2" xfId="12847"/>
    <cellStyle name="SAPBEXresItem 3 2 2 2" xfId="24587"/>
    <cellStyle name="SAPBEXresItem 3 2 3" xfId="20804"/>
    <cellStyle name="SAPBEXresItem 3 3" xfId="6885"/>
    <cellStyle name="SAPBEXresItem 3 3 2" xfId="14059"/>
    <cellStyle name="SAPBEXresItem 3 3 2 2" xfId="25036"/>
    <cellStyle name="SAPBEXresItem 3 3 3" xfId="21278"/>
    <cellStyle name="SAPBEXresItem 3 4" xfId="9068"/>
    <cellStyle name="SAPBEXresItem 3 4 2" xfId="15916"/>
    <cellStyle name="SAPBEXresItem 3 4 2 2" xfId="26098"/>
    <cellStyle name="SAPBEXresItem 3 4 3" xfId="22582"/>
    <cellStyle name="SAPBEXresItem 3 5" xfId="11096"/>
    <cellStyle name="SAPBEXresItem 3 5 2" xfId="17425"/>
    <cellStyle name="SAPBEXresItem 3 5 2 2" xfId="27118"/>
    <cellStyle name="SAPBEXresItem 3 5 3" xfId="23562"/>
    <cellStyle name="SAPBEXresItem 3 6" xfId="4324"/>
    <cellStyle name="SAPBEXresItem 3 6 2" xfId="20368"/>
    <cellStyle name="SAPBEXresItem 3 7" xfId="4157"/>
    <cellStyle name="SAPBEXresItem 3 7 2" xfId="20231"/>
    <cellStyle name="SAPBEXresItem 4" xfId="2602"/>
    <cellStyle name="SAPBEXresItem 4 2" xfId="9383"/>
    <cellStyle name="SAPBEXresItem 4 2 2" xfId="16034"/>
    <cellStyle name="SAPBEXresItem 4 2 2 2" xfId="26186"/>
    <cellStyle name="SAPBEXresItem 4 2 3" xfId="22667"/>
    <cellStyle name="SAPBEXresItem 4 3" xfId="11343"/>
    <cellStyle name="SAPBEXresItem 4 3 2" xfId="17671"/>
    <cellStyle name="SAPBEXresItem 4 3 2 2" xfId="27205"/>
    <cellStyle name="SAPBEXresItem 4 3 3" xfId="23646"/>
    <cellStyle name="SAPBEXresItem 4 4" xfId="7202"/>
    <cellStyle name="SAPBEXresItem 4 4 2" xfId="21366"/>
    <cellStyle name="SAPBEXresItem 4 5" xfId="14375"/>
    <cellStyle name="SAPBEXresItem 4 5 2" xfId="25124"/>
    <cellStyle name="SAPBEXresItem 4 6" xfId="19351"/>
    <cellStyle name="SAPBEXresItem 5" xfId="18976"/>
    <cellStyle name="SAPBEXresItem 6" xfId="28070"/>
    <cellStyle name="SAPBEXresItemX" xfId="280"/>
    <cellStyle name="SAPBEXresItemX 2" xfId="1557"/>
    <cellStyle name="SAPBEXresItemX 2 2" xfId="1440"/>
    <cellStyle name="SAPBEXresItemX 2 2 2" xfId="3243"/>
    <cellStyle name="SAPBEXresItemX 2 2 2 2" xfId="9998"/>
    <cellStyle name="SAPBEXresItemX 2 2 2 2 2" xfId="16551"/>
    <cellStyle name="SAPBEXresItemX 2 2 2 2 2 2" xfId="26606"/>
    <cellStyle name="SAPBEXresItemX 2 2 2 2 3" xfId="23064"/>
    <cellStyle name="SAPBEXresItemX 2 2 2 3" xfId="11928"/>
    <cellStyle name="SAPBEXresItemX 2 2 2 3 2" xfId="18253"/>
    <cellStyle name="SAPBEXresItemX 2 2 2 3 2 2" xfId="27618"/>
    <cellStyle name="SAPBEXresItemX 2 2 2 3 3" xfId="24036"/>
    <cellStyle name="SAPBEXresItemX 2 2 2 4" xfId="7819"/>
    <cellStyle name="SAPBEXresItemX 2 2 2 4 2" xfId="21823"/>
    <cellStyle name="SAPBEXresItemX 2 2 2 5" xfId="14977"/>
    <cellStyle name="SAPBEXresItemX 2 2 2 5 2" xfId="25538"/>
    <cellStyle name="SAPBEXresItemX 2 2 2 6" xfId="19742"/>
    <cellStyle name="SAPBEXresItemX 2 2 3" xfId="3716"/>
    <cellStyle name="SAPBEXresItemX 2 2 3 2" xfId="10471"/>
    <cellStyle name="SAPBEXresItemX 2 2 3 2 2" xfId="16874"/>
    <cellStyle name="SAPBEXresItemX 2 2 3 2 2 2" xfId="26878"/>
    <cellStyle name="SAPBEXresItemX 2 2 3 2 3" xfId="23330"/>
    <cellStyle name="SAPBEXresItemX 2 2 3 3" xfId="12401"/>
    <cellStyle name="SAPBEXresItemX 2 2 3 3 2" xfId="18724"/>
    <cellStyle name="SAPBEXresItemX 2 2 3 3 2 2" xfId="27888"/>
    <cellStyle name="SAPBEXresItemX 2 2 3 3 3" xfId="24300"/>
    <cellStyle name="SAPBEXresItemX 2 2 3 4" xfId="8288"/>
    <cellStyle name="SAPBEXresItemX 2 2 3 4 2" xfId="22284"/>
    <cellStyle name="SAPBEXresItemX 2 2 3 5" xfId="15448"/>
    <cellStyle name="SAPBEXresItemX 2 2 3 5 2" xfId="25808"/>
    <cellStyle name="SAPBEXresItemX 2 2 3 6" xfId="20006"/>
    <cellStyle name="SAPBEXresItemX 2 2 4" xfId="6218"/>
    <cellStyle name="SAPBEXresItemX 2 2 4 2" xfId="13453"/>
    <cellStyle name="SAPBEXresItemX 2 2 4 2 2" xfId="24856"/>
    <cellStyle name="SAPBEXresItemX 2 2 4 3" xfId="21106"/>
    <cellStyle name="SAPBEXresItemX 2 2 5" xfId="8491"/>
    <cellStyle name="SAPBEXresItemX 2 2 5 2" xfId="15683"/>
    <cellStyle name="SAPBEXresItemX 2 2 5 2 2" xfId="25934"/>
    <cellStyle name="SAPBEXresItemX 2 2 5 3" xfId="22427"/>
    <cellStyle name="SAPBEXresItemX 2 2 6" xfId="6026"/>
    <cellStyle name="SAPBEXresItemX 2 2 6 2" xfId="13280"/>
    <cellStyle name="SAPBEXresItemX 2 2 6 2 2" xfId="24793"/>
    <cellStyle name="SAPBEXresItemX 2 2 6 3" xfId="21044"/>
    <cellStyle name="SAPBEXresItemX 2 2 7" xfId="12642"/>
    <cellStyle name="SAPBEXresItemX 2 2 7 2" xfId="24432"/>
    <cellStyle name="SAPBEXresItemX 2 2 8" xfId="19115"/>
    <cellStyle name="SAPBEXresItemX 2 3" xfId="2766"/>
    <cellStyle name="SAPBEXresItemX 2 3 2" xfId="9539"/>
    <cellStyle name="SAPBEXresItemX 2 3 2 2" xfId="16190"/>
    <cellStyle name="SAPBEXresItemX 2 3 2 2 2" xfId="26316"/>
    <cellStyle name="SAPBEXresItemX 2 3 2 3" xfId="22791"/>
    <cellStyle name="SAPBEXresItemX 2 3 3" xfId="11494"/>
    <cellStyle name="SAPBEXresItemX 2 3 3 2" xfId="17821"/>
    <cellStyle name="SAPBEXresItemX 2 3 3 2 2" xfId="27332"/>
    <cellStyle name="SAPBEXresItemX 2 3 3 3" xfId="23767"/>
    <cellStyle name="SAPBEXresItemX 2 3 4" xfId="7358"/>
    <cellStyle name="SAPBEXresItemX 2 3 4 2" xfId="21511"/>
    <cellStyle name="SAPBEXresItemX 2 3 5" xfId="14526"/>
    <cellStyle name="SAPBEXresItemX 2 3 5 2" xfId="25252"/>
    <cellStyle name="SAPBEXresItemX 2 3 6" xfId="19473"/>
    <cellStyle name="SAPBEXresItemX 2 4" xfId="2868"/>
    <cellStyle name="SAPBEXresItemX 2 4 2" xfId="9635"/>
    <cellStyle name="SAPBEXresItemX 2 4 2 2" xfId="16283"/>
    <cellStyle name="SAPBEXresItemX 2 4 2 2 2" xfId="26396"/>
    <cellStyle name="SAPBEXresItemX 2 4 2 3" xfId="22864"/>
    <cellStyle name="SAPBEXresItemX 2 4 3" xfId="11587"/>
    <cellStyle name="SAPBEXresItemX 2 4 3 2" xfId="17914"/>
    <cellStyle name="SAPBEXresItemX 2 4 3 2 2" xfId="27412"/>
    <cellStyle name="SAPBEXresItemX 2 4 3 3" xfId="23840"/>
    <cellStyle name="SAPBEXresItemX 2 4 4" xfId="7455"/>
    <cellStyle name="SAPBEXresItemX 2 4 4 2" xfId="21592"/>
    <cellStyle name="SAPBEXresItemX 2 4 5" xfId="14622"/>
    <cellStyle name="SAPBEXresItemX 2 4 5 2" xfId="25332"/>
    <cellStyle name="SAPBEXresItemX 2 4 6" xfId="19546"/>
    <cellStyle name="SAPBEXresItemX 2 5" xfId="4250"/>
    <cellStyle name="SAPBEXresItemX 2 5 2" xfId="20302"/>
    <cellStyle name="SAPBEXresItemX 2 6" xfId="19161"/>
    <cellStyle name="SAPBEXresItemX 2 7" xfId="28256"/>
    <cellStyle name="SAPBEXresItemX 3" xfId="2331"/>
    <cellStyle name="SAPBEXresItemX 3 2" xfId="5365"/>
    <cellStyle name="SAPBEXresItemX 3 2 2" xfId="12867"/>
    <cellStyle name="SAPBEXresItemX 3 2 2 2" xfId="24604"/>
    <cellStyle name="SAPBEXresItemX 3 2 3" xfId="20824"/>
    <cellStyle name="SAPBEXresItemX 3 3" xfId="6931"/>
    <cellStyle name="SAPBEXresItemX 3 3 2" xfId="14105"/>
    <cellStyle name="SAPBEXresItemX 3 3 2 2" xfId="25053"/>
    <cellStyle name="SAPBEXresItemX 3 3 3" xfId="21295"/>
    <cellStyle name="SAPBEXresItemX 3 4" xfId="9114"/>
    <cellStyle name="SAPBEXresItemX 3 4 2" xfId="15936"/>
    <cellStyle name="SAPBEXresItemX 3 4 2 2" xfId="26115"/>
    <cellStyle name="SAPBEXresItemX 3 4 3" xfId="22599"/>
    <cellStyle name="SAPBEXresItemX 3 5" xfId="11134"/>
    <cellStyle name="SAPBEXresItemX 3 5 2" xfId="17463"/>
    <cellStyle name="SAPBEXresItemX 3 5 2 2" xfId="27135"/>
    <cellStyle name="SAPBEXresItemX 3 5 3" xfId="23579"/>
    <cellStyle name="SAPBEXresItemX 3 6" xfId="4325"/>
    <cellStyle name="SAPBEXresItemX 3 6 2" xfId="20369"/>
    <cellStyle name="SAPBEXresItemX 3 7" xfId="4046"/>
    <cellStyle name="SAPBEXresItemX 3 7 2" xfId="20179"/>
    <cellStyle name="SAPBEXresItemX 4" xfId="2603"/>
    <cellStyle name="SAPBEXresItemX 4 2" xfId="9384"/>
    <cellStyle name="SAPBEXresItemX 4 2 2" xfId="16035"/>
    <cellStyle name="SAPBEXresItemX 4 2 2 2" xfId="26187"/>
    <cellStyle name="SAPBEXresItemX 4 2 3" xfId="22668"/>
    <cellStyle name="SAPBEXresItemX 4 3" xfId="11344"/>
    <cellStyle name="SAPBEXresItemX 4 3 2" xfId="17672"/>
    <cellStyle name="SAPBEXresItemX 4 3 2 2" xfId="27206"/>
    <cellStyle name="SAPBEXresItemX 4 3 3" xfId="23647"/>
    <cellStyle name="SAPBEXresItemX 4 4" xfId="7203"/>
    <cellStyle name="SAPBEXresItemX 4 4 2" xfId="21367"/>
    <cellStyle name="SAPBEXresItemX 4 5" xfId="14376"/>
    <cellStyle name="SAPBEXresItemX 4 5 2" xfId="25125"/>
    <cellStyle name="SAPBEXresItemX 4 6" xfId="19352"/>
    <cellStyle name="SAPBEXresItemX 5" xfId="18977"/>
    <cellStyle name="SAPBEXresItemX 6" xfId="28071"/>
    <cellStyle name="SAPBEXstdData" xfId="11"/>
    <cellStyle name="SAPBEXstdData 10" xfId="28023"/>
    <cellStyle name="SAPBEXstdData 2" xfId="18"/>
    <cellStyle name="SAPBEXstdData 2 2" xfId="1284"/>
    <cellStyle name="SAPBEXstdData 2 2 2" xfId="1618"/>
    <cellStyle name="SAPBEXstdData 2 2 2 2" xfId="1384"/>
    <cellStyle name="SAPBEXstdData 2 2 2 2 2" xfId="3280"/>
    <cellStyle name="SAPBEXstdData 2 2 2 2 2 2" xfId="10035"/>
    <cellStyle name="SAPBEXstdData 2 2 2 2 2 2 2" xfId="16581"/>
    <cellStyle name="SAPBEXstdData 2 2 2 2 2 2 2 2" xfId="26621"/>
    <cellStyle name="SAPBEXstdData 2 2 2 2 2 2 3" xfId="23079"/>
    <cellStyle name="SAPBEXstdData 2 2 2 2 2 3" xfId="11965"/>
    <cellStyle name="SAPBEXstdData 2 2 2 2 2 3 2" xfId="18290"/>
    <cellStyle name="SAPBEXstdData 2 2 2 2 2 3 2 2" xfId="27633"/>
    <cellStyle name="SAPBEXstdData 2 2 2 2 2 3 3" xfId="24051"/>
    <cellStyle name="SAPBEXstdData 2 2 2 2 2 4" xfId="7856"/>
    <cellStyle name="SAPBEXstdData 2 2 2 2 2 4 2" xfId="21860"/>
    <cellStyle name="SAPBEXstdData 2 2 2 2 2 5" xfId="15014"/>
    <cellStyle name="SAPBEXstdData 2 2 2 2 2 5 2" xfId="25553"/>
    <cellStyle name="SAPBEXstdData 2 2 2 2 2 6" xfId="19757"/>
    <cellStyle name="SAPBEXstdData 2 2 2 2 3" xfId="3753"/>
    <cellStyle name="SAPBEXstdData 2 2 2 2 3 2" xfId="10508"/>
    <cellStyle name="SAPBEXstdData 2 2 2 2 3 2 2" xfId="16904"/>
    <cellStyle name="SAPBEXstdData 2 2 2 2 3 2 2 2" xfId="26893"/>
    <cellStyle name="SAPBEXstdData 2 2 2 2 3 2 3" xfId="23345"/>
    <cellStyle name="SAPBEXstdData 2 2 2 2 3 3" xfId="12438"/>
    <cellStyle name="SAPBEXstdData 2 2 2 2 3 3 2" xfId="18761"/>
    <cellStyle name="SAPBEXstdData 2 2 2 2 3 3 2 2" xfId="27903"/>
    <cellStyle name="SAPBEXstdData 2 2 2 2 3 3 3" xfId="24315"/>
    <cellStyle name="SAPBEXstdData 2 2 2 2 3 4" xfId="8307"/>
    <cellStyle name="SAPBEXstdData 2 2 2 2 3 4 2" xfId="22301"/>
    <cellStyle name="SAPBEXstdData 2 2 2 2 3 5" xfId="15485"/>
    <cellStyle name="SAPBEXstdData 2 2 2 2 3 5 2" xfId="25823"/>
    <cellStyle name="SAPBEXstdData 2 2 2 2 3 6" xfId="20021"/>
    <cellStyle name="SAPBEXstdData 2 2 2 2 4" xfId="6167"/>
    <cellStyle name="SAPBEXstdData 2 2 2 2 4 2" xfId="13403"/>
    <cellStyle name="SAPBEXstdData 2 2 2 2 4 2 2" xfId="24835"/>
    <cellStyle name="SAPBEXstdData 2 2 2 2 4 3" xfId="21085"/>
    <cellStyle name="SAPBEXstdData 2 2 2 2 5" xfId="8436"/>
    <cellStyle name="SAPBEXstdData 2 2 2 2 5 2" xfId="15653"/>
    <cellStyle name="SAPBEXstdData 2 2 2 2 5 2 2" xfId="25909"/>
    <cellStyle name="SAPBEXstdData 2 2 2 2 5 3" xfId="22402"/>
    <cellStyle name="SAPBEXstdData 2 2 2 2 6" xfId="6297"/>
    <cellStyle name="SAPBEXstdData 2 2 2 2 6 2" xfId="13522"/>
    <cellStyle name="SAPBEXstdData 2 2 2 2 6 2 2" xfId="24870"/>
    <cellStyle name="SAPBEXstdData 2 2 2 2 6 3" xfId="21120"/>
    <cellStyle name="SAPBEXstdData 2 2 2 2 7" xfId="12617"/>
    <cellStyle name="SAPBEXstdData 2 2 2 2 7 2" xfId="24411"/>
    <cellStyle name="SAPBEXstdData 2 2 2 2 8" xfId="19094"/>
    <cellStyle name="SAPBEXstdData 2 2 2 3" xfId="3017"/>
    <cellStyle name="SAPBEXstdData 2 2 2 3 2" xfId="9783"/>
    <cellStyle name="SAPBEXstdData 2 2 2 3 2 2" xfId="16405"/>
    <cellStyle name="SAPBEXstdData 2 2 2 3 2 2 2" xfId="26484"/>
    <cellStyle name="SAPBEXstdData 2 2 2 3 2 3" xfId="22942"/>
    <cellStyle name="SAPBEXstdData 2 2 2 3 3" xfId="11720"/>
    <cellStyle name="SAPBEXstdData 2 2 2 3 3 2" xfId="18045"/>
    <cellStyle name="SAPBEXstdData 2 2 2 3 3 2 2" xfId="27498"/>
    <cellStyle name="SAPBEXstdData 2 2 2 3 3 3" xfId="23916"/>
    <cellStyle name="SAPBEXstdData 2 2 2 3 4" xfId="7604"/>
    <cellStyle name="SAPBEXstdData 2 2 2 3 4 2" xfId="21691"/>
    <cellStyle name="SAPBEXstdData 2 2 2 3 5" xfId="14768"/>
    <cellStyle name="SAPBEXstdData 2 2 2 3 5 2" xfId="25418"/>
    <cellStyle name="SAPBEXstdData 2 2 2 3 6" xfId="19622"/>
    <cellStyle name="SAPBEXstdData 2 2 2 4" xfId="3522"/>
    <cellStyle name="SAPBEXstdData 2 2 2 4 2" xfId="10277"/>
    <cellStyle name="SAPBEXstdData 2 2 2 4 2 2" xfId="16748"/>
    <cellStyle name="SAPBEXstdData 2 2 2 4 2 2 2" xfId="26758"/>
    <cellStyle name="SAPBEXstdData 2 2 2 4 2 3" xfId="23210"/>
    <cellStyle name="SAPBEXstdData 2 2 2 4 3" xfId="12207"/>
    <cellStyle name="SAPBEXstdData 2 2 2 4 3 2" xfId="18530"/>
    <cellStyle name="SAPBEXstdData 2 2 2 4 3 2 2" xfId="27768"/>
    <cellStyle name="SAPBEXstdData 2 2 2 4 3 3" xfId="24180"/>
    <cellStyle name="SAPBEXstdData 2 2 2 4 4" xfId="8098"/>
    <cellStyle name="SAPBEXstdData 2 2 2 4 4 2" xfId="22095"/>
    <cellStyle name="SAPBEXstdData 2 2 2 4 5" xfId="15254"/>
    <cellStyle name="SAPBEXstdData 2 2 2 4 5 2" xfId="25688"/>
    <cellStyle name="SAPBEXstdData 2 2 2 4 6" xfId="19886"/>
    <cellStyle name="SAPBEXstdData 2 2 2 5" xfId="4247"/>
    <cellStyle name="SAPBEXstdData 2 2 2 5 2" xfId="20300"/>
    <cellStyle name="SAPBEXstdData 2 2 2 6" xfId="19177"/>
    <cellStyle name="SAPBEXstdData 2 2 2 7" xfId="28286"/>
    <cellStyle name="SAPBEXstdData 2 2 3" xfId="2270"/>
    <cellStyle name="SAPBEXstdData 2 2 3 2" xfId="5309"/>
    <cellStyle name="SAPBEXstdData 2 2 3 2 2" xfId="12834"/>
    <cellStyle name="SAPBEXstdData 2 2 3 2 2 2" xfId="24577"/>
    <cellStyle name="SAPBEXstdData 2 2 3 2 3" xfId="20793"/>
    <cellStyle name="SAPBEXstdData 2 2 3 3" xfId="6870"/>
    <cellStyle name="SAPBEXstdData 2 2 3 3 2" xfId="14044"/>
    <cellStyle name="SAPBEXstdData 2 2 3 3 2 2" xfId="25026"/>
    <cellStyle name="SAPBEXstdData 2 2 3 3 3" xfId="21268"/>
    <cellStyle name="SAPBEXstdData 2 2 3 4" xfId="9053"/>
    <cellStyle name="SAPBEXstdData 2 2 3 4 2" xfId="15903"/>
    <cellStyle name="SAPBEXstdData 2 2 3 4 2 2" xfId="26088"/>
    <cellStyle name="SAPBEXstdData 2 2 3 4 3" xfId="22572"/>
    <cellStyle name="SAPBEXstdData 2 2 3 5" xfId="11081"/>
    <cellStyle name="SAPBEXstdData 2 2 3 5 2" xfId="17410"/>
    <cellStyle name="SAPBEXstdData 2 2 3 5 2 2" xfId="27108"/>
    <cellStyle name="SAPBEXstdData 2 2 3 5 3" xfId="23552"/>
    <cellStyle name="SAPBEXstdData 2 2 3 6" xfId="4421"/>
    <cellStyle name="SAPBEXstdData 2 2 3 6 2" xfId="20463"/>
    <cellStyle name="SAPBEXstdData 2 2 3 7" xfId="4268"/>
    <cellStyle name="SAPBEXstdData 2 2 3 7 2" xfId="20316"/>
    <cellStyle name="SAPBEXstdData 2 2 4" xfId="2768"/>
    <cellStyle name="SAPBEXstdData 2 2 4 2" xfId="9541"/>
    <cellStyle name="SAPBEXstdData 2 2 4 2 2" xfId="16192"/>
    <cellStyle name="SAPBEXstdData 2 2 4 2 2 2" xfId="26318"/>
    <cellStyle name="SAPBEXstdData 2 2 4 2 3" xfId="22793"/>
    <cellStyle name="SAPBEXstdData 2 2 4 3" xfId="11496"/>
    <cellStyle name="SAPBEXstdData 2 2 4 3 2" xfId="17823"/>
    <cellStyle name="SAPBEXstdData 2 2 4 3 2 2" xfId="27334"/>
    <cellStyle name="SAPBEXstdData 2 2 4 3 3" xfId="23769"/>
    <cellStyle name="SAPBEXstdData 2 2 4 4" xfId="7360"/>
    <cellStyle name="SAPBEXstdData 2 2 4 4 2" xfId="21513"/>
    <cellStyle name="SAPBEXstdData 2 2 4 5" xfId="14528"/>
    <cellStyle name="SAPBEXstdData 2 2 4 5 2" xfId="25254"/>
    <cellStyle name="SAPBEXstdData 2 2 4 6" xfId="19475"/>
    <cellStyle name="SAPBEXstdData 2 2 5" xfId="2548"/>
    <cellStyle name="SAPBEXstdData 2 2 5 2" xfId="9330"/>
    <cellStyle name="SAPBEXstdData 2 2 5 2 2" xfId="15982"/>
    <cellStyle name="SAPBEXstdData 2 2 5 2 2 2" xfId="26136"/>
    <cellStyle name="SAPBEXstdData 2 2 5 2 3" xfId="22617"/>
    <cellStyle name="SAPBEXstdData 2 2 5 3" xfId="11290"/>
    <cellStyle name="SAPBEXstdData 2 2 5 3 2" xfId="17619"/>
    <cellStyle name="SAPBEXstdData 2 2 5 3 2 2" xfId="27156"/>
    <cellStyle name="SAPBEXstdData 2 2 5 3 3" xfId="23597"/>
    <cellStyle name="SAPBEXstdData 2 2 5 4" xfId="7148"/>
    <cellStyle name="SAPBEXstdData 2 2 5 4 2" xfId="21315"/>
    <cellStyle name="SAPBEXstdData 2 2 5 5" xfId="14322"/>
    <cellStyle name="SAPBEXstdData 2 2 5 5 2" xfId="25075"/>
    <cellStyle name="SAPBEXstdData 2 2 5 6" xfId="19301"/>
    <cellStyle name="SAPBEXstdData 2 2 6" xfId="28202"/>
    <cellStyle name="SAPBEXstdData 2 3" xfId="1559"/>
    <cellStyle name="SAPBEXstdData 2 3 2" xfId="930"/>
    <cellStyle name="SAPBEXstdData 2 3 2 2" xfId="3245"/>
    <cellStyle name="SAPBEXstdData 2 3 2 2 2" xfId="10000"/>
    <cellStyle name="SAPBEXstdData 2 3 2 2 2 2" xfId="16553"/>
    <cellStyle name="SAPBEXstdData 2 3 2 2 2 2 2" xfId="26608"/>
    <cellStyle name="SAPBEXstdData 2 3 2 2 2 3" xfId="23066"/>
    <cellStyle name="SAPBEXstdData 2 3 2 2 3" xfId="11930"/>
    <cellStyle name="SAPBEXstdData 2 3 2 2 3 2" xfId="18255"/>
    <cellStyle name="SAPBEXstdData 2 3 2 2 3 2 2" xfId="27620"/>
    <cellStyle name="SAPBEXstdData 2 3 2 2 3 3" xfId="24038"/>
    <cellStyle name="SAPBEXstdData 2 3 2 2 4" xfId="7821"/>
    <cellStyle name="SAPBEXstdData 2 3 2 2 4 2" xfId="21825"/>
    <cellStyle name="SAPBEXstdData 2 3 2 2 5" xfId="14979"/>
    <cellStyle name="SAPBEXstdData 2 3 2 2 5 2" xfId="25540"/>
    <cellStyle name="SAPBEXstdData 2 3 2 2 6" xfId="19744"/>
    <cellStyle name="SAPBEXstdData 2 3 2 3" xfId="3718"/>
    <cellStyle name="SAPBEXstdData 2 3 2 3 2" xfId="10473"/>
    <cellStyle name="SAPBEXstdData 2 3 2 3 2 2" xfId="16876"/>
    <cellStyle name="SAPBEXstdData 2 3 2 3 2 2 2" xfId="26880"/>
    <cellStyle name="SAPBEXstdData 2 3 2 3 2 3" xfId="23332"/>
    <cellStyle name="SAPBEXstdData 2 3 2 3 3" xfId="12403"/>
    <cellStyle name="SAPBEXstdData 2 3 2 3 3 2" xfId="18726"/>
    <cellStyle name="SAPBEXstdData 2 3 2 3 3 2 2" xfId="27890"/>
    <cellStyle name="SAPBEXstdData 2 3 2 3 3 3" xfId="24302"/>
    <cellStyle name="SAPBEXstdData 2 3 2 3 4" xfId="8290"/>
    <cellStyle name="SAPBEXstdData 2 3 2 3 4 2" xfId="22286"/>
    <cellStyle name="SAPBEXstdData 2 3 2 3 5" xfId="15450"/>
    <cellStyle name="SAPBEXstdData 2 3 2 3 5 2" xfId="25810"/>
    <cellStyle name="SAPBEXstdData 2 3 2 3 6" xfId="20008"/>
    <cellStyle name="SAPBEXstdData 2 3 2 4" xfId="5973"/>
    <cellStyle name="SAPBEXstdData 2 3 2 4 2" xfId="13234"/>
    <cellStyle name="SAPBEXstdData 2 3 2 4 2 2" xfId="24776"/>
    <cellStyle name="SAPBEXstdData 2 3 2 4 3" xfId="21027"/>
    <cellStyle name="SAPBEXstdData 2 3 2 5" xfId="5842"/>
    <cellStyle name="SAPBEXstdData 2 3 2 5 2" xfId="13107"/>
    <cellStyle name="SAPBEXstdData 2 3 2 5 2 2" xfId="24706"/>
    <cellStyle name="SAPBEXstdData 2 3 2 5 3" xfId="20957"/>
    <cellStyle name="SAPBEXstdData 2 3 2 6" xfId="5676"/>
    <cellStyle name="SAPBEXstdData 2 3 2 6 2" xfId="12998"/>
    <cellStyle name="SAPBEXstdData 2 3 2 6 2 2" xfId="24660"/>
    <cellStyle name="SAPBEXstdData 2 3 2 6 3" xfId="20912"/>
    <cellStyle name="SAPBEXstdData 2 3 2 7" xfId="4228"/>
    <cellStyle name="SAPBEXstdData 2 3 2 7 2" xfId="20285"/>
    <cellStyle name="SAPBEXstdData 2 3 2 8" xfId="19058"/>
    <cellStyle name="SAPBEXstdData 2 3 3" xfId="2986"/>
    <cellStyle name="SAPBEXstdData 2 3 3 2" xfId="9752"/>
    <cellStyle name="SAPBEXstdData 2 3 3 2 2" xfId="16381"/>
    <cellStyle name="SAPBEXstdData 2 3 3 2 2 2" xfId="26473"/>
    <cellStyle name="SAPBEXstdData 2 3 3 2 3" xfId="22932"/>
    <cellStyle name="SAPBEXstdData 2 3 3 3" xfId="11689"/>
    <cellStyle name="SAPBEXstdData 2 3 3 3 2" xfId="18015"/>
    <cellStyle name="SAPBEXstdData 2 3 3 3 2 2" xfId="27488"/>
    <cellStyle name="SAPBEXstdData 2 3 3 3 3" xfId="23907"/>
    <cellStyle name="SAPBEXstdData 2 3 3 4" xfId="7573"/>
    <cellStyle name="SAPBEXstdData 2 3 3 4 2" xfId="21674"/>
    <cellStyle name="SAPBEXstdData 2 3 3 5" xfId="14738"/>
    <cellStyle name="SAPBEXstdData 2 3 3 5 2" xfId="25408"/>
    <cellStyle name="SAPBEXstdData 2 3 3 6" xfId="19613"/>
    <cellStyle name="SAPBEXstdData 2 3 4" xfId="3501"/>
    <cellStyle name="SAPBEXstdData 2 3 4 2" xfId="10256"/>
    <cellStyle name="SAPBEXstdData 2 3 4 2 2" xfId="16734"/>
    <cellStyle name="SAPBEXstdData 2 3 4 2 2 2" xfId="26750"/>
    <cellStyle name="SAPBEXstdData 2 3 4 2 3" xfId="23202"/>
    <cellStyle name="SAPBEXstdData 2 3 4 3" xfId="12186"/>
    <cellStyle name="SAPBEXstdData 2 3 4 3 2" xfId="18509"/>
    <cellStyle name="SAPBEXstdData 2 3 4 3 2 2" xfId="27760"/>
    <cellStyle name="SAPBEXstdData 2 3 4 3 3" xfId="24172"/>
    <cellStyle name="SAPBEXstdData 2 3 4 4" xfId="8077"/>
    <cellStyle name="SAPBEXstdData 2 3 4 4 2" xfId="22074"/>
    <cellStyle name="SAPBEXstdData 2 3 4 5" xfId="15233"/>
    <cellStyle name="SAPBEXstdData 2 3 4 5 2" xfId="25680"/>
    <cellStyle name="SAPBEXstdData 2 3 4 6" xfId="19878"/>
    <cellStyle name="SAPBEXstdData 2 3 5" xfId="4044"/>
    <cellStyle name="SAPBEXstdData 2 3 5 2" xfId="20177"/>
    <cellStyle name="SAPBEXstdData 2 3 6" xfId="19163"/>
    <cellStyle name="SAPBEXstdData 2 3 7" xfId="28258"/>
    <cellStyle name="SAPBEXstdData 2 4" xfId="906"/>
    <cellStyle name="SAPBEXstdData 2 4 2" xfId="2796"/>
    <cellStyle name="SAPBEXstdData 2 4 2 2" xfId="7383"/>
    <cellStyle name="SAPBEXstdData 2 4 2 2 2" xfId="14550"/>
    <cellStyle name="SAPBEXstdData 2 4 2 2 2 2" xfId="25271"/>
    <cellStyle name="SAPBEXstdData 2 4 2 2 3" xfId="21530"/>
    <cellStyle name="SAPBEXstdData 2 4 2 3" xfId="9563"/>
    <cellStyle name="SAPBEXstdData 2 4 2 3 2" xfId="16212"/>
    <cellStyle name="SAPBEXstdData 2 4 2 3 2 2" xfId="26335"/>
    <cellStyle name="SAPBEXstdData 2 4 2 3 3" xfId="22806"/>
    <cellStyle name="SAPBEXstdData 2 4 2 4" xfId="11516"/>
    <cellStyle name="SAPBEXstdData 2 4 2 4 2" xfId="17843"/>
    <cellStyle name="SAPBEXstdData 2 4 2 4 2 2" xfId="27351"/>
    <cellStyle name="SAPBEXstdData 2 4 2 4 3" xfId="23782"/>
    <cellStyle name="SAPBEXstdData 2 4 2 5" xfId="4696"/>
    <cellStyle name="SAPBEXstdData 2 4 2 5 2" xfId="20612"/>
    <cellStyle name="SAPBEXstdData 2 4 2 6" xfId="4015"/>
    <cellStyle name="SAPBEXstdData 2 4 2 6 2" xfId="20165"/>
    <cellStyle name="SAPBEXstdData 2 4 2 7" xfId="19488"/>
    <cellStyle name="SAPBEXstdData 2 4 3" xfId="2872"/>
    <cellStyle name="SAPBEXstdData 2 4 3 2" xfId="9639"/>
    <cellStyle name="SAPBEXstdData 2 4 3 2 2" xfId="16287"/>
    <cellStyle name="SAPBEXstdData 2 4 3 2 2 2" xfId="26400"/>
    <cellStyle name="SAPBEXstdData 2 4 3 2 3" xfId="22867"/>
    <cellStyle name="SAPBEXstdData 2 4 3 3" xfId="11591"/>
    <cellStyle name="SAPBEXstdData 2 4 3 3 2" xfId="17918"/>
    <cellStyle name="SAPBEXstdData 2 4 3 3 2 2" xfId="27416"/>
    <cellStyle name="SAPBEXstdData 2 4 3 3 3" xfId="23843"/>
    <cellStyle name="SAPBEXstdData 2 4 3 4" xfId="7459"/>
    <cellStyle name="SAPBEXstdData 2 4 3 4 2" xfId="21595"/>
    <cellStyle name="SAPBEXstdData 2 4 3 5" xfId="14626"/>
    <cellStyle name="SAPBEXstdData 2 4 3 5 2" xfId="25336"/>
    <cellStyle name="SAPBEXstdData 2 4 3 6" xfId="19549"/>
    <cellStyle name="SAPBEXstdData 2 4 4" xfId="5951"/>
    <cellStyle name="SAPBEXstdData 2 4 4 2" xfId="13212"/>
    <cellStyle name="SAPBEXstdData 2 4 4 2 2" xfId="24769"/>
    <cellStyle name="SAPBEXstdData 2 4 4 3" xfId="21020"/>
    <cellStyle name="SAPBEXstdData 2 4 5" xfId="4327"/>
    <cellStyle name="SAPBEXstdData 2 4 5 2" xfId="20371"/>
    <cellStyle name="SAPBEXstdData 2 4 6" xfId="4727"/>
    <cellStyle name="SAPBEXstdData 2 4 6 2" xfId="20620"/>
    <cellStyle name="SAPBEXstdData 2 4 7" xfId="19051"/>
    <cellStyle name="SAPBEXstdData 2 4 8" xfId="28152"/>
    <cellStyle name="SAPBEXstdData 2 5" xfId="2324"/>
    <cellStyle name="SAPBEXstdData 2 5 2" xfId="6924"/>
    <cellStyle name="SAPBEXstdData 2 5 2 2" xfId="14098"/>
    <cellStyle name="SAPBEXstdData 2 5 2 2 2" xfId="25049"/>
    <cellStyle name="SAPBEXstdData 2 5 2 3" xfId="21291"/>
    <cellStyle name="SAPBEXstdData 2 5 3" xfId="9107"/>
    <cellStyle name="SAPBEXstdData 2 5 3 2" xfId="15932"/>
    <cellStyle name="SAPBEXstdData 2 5 3 2 2" xfId="26111"/>
    <cellStyle name="SAPBEXstdData 2 5 3 3" xfId="22595"/>
    <cellStyle name="SAPBEXstdData 2 5 4" xfId="11128"/>
    <cellStyle name="SAPBEXstdData 2 5 4 2" xfId="17457"/>
    <cellStyle name="SAPBEXstdData 2 5 4 2 2" xfId="27131"/>
    <cellStyle name="SAPBEXstdData 2 5 4 3" xfId="23575"/>
    <cellStyle name="SAPBEXstdData 2 5 5" xfId="5358"/>
    <cellStyle name="SAPBEXstdData 2 5 5 2" xfId="20819"/>
    <cellStyle name="SAPBEXstdData 2 5 6" xfId="12863"/>
    <cellStyle name="SAPBEXstdData 2 5 6 2" xfId="24600"/>
    <cellStyle name="SAPBEXstdData 2 6" xfId="2537"/>
    <cellStyle name="SAPBEXstdData 2 6 2" xfId="9319"/>
    <cellStyle name="SAPBEXstdData 2 6 2 2" xfId="15971"/>
    <cellStyle name="SAPBEXstdData 2 6 2 2 2" xfId="26126"/>
    <cellStyle name="SAPBEXstdData 2 6 2 3" xfId="22609"/>
    <cellStyle name="SAPBEXstdData 2 6 3" xfId="11279"/>
    <cellStyle name="SAPBEXstdData 2 6 3 2" xfId="17608"/>
    <cellStyle name="SAPBEXstdData 2 6 3 2 2" xfId="27146"/>
    <cellStyle name="SAPBEXstdData 2 6 3 3" xfId="23589"/>
    <cellStyle name="SAPBEXstdData 2 6 4" xfId="7137"/>
    <cellStyle name="SAPBEXstdData 2 6 4 2" xfId="21306"/>
    <cellStyle name="SAPBEXstdData 2 6 5" xfId="14311"/>
    <cellStyle name="SAPBEXstdData 2 6 5 2" xfId="25065"/>
    <cellStyle name="SAPBEXstdData 2 6 6" xfId="19293"/>
    <cellStyle name="SAPBEXstdData 2 7" xfId="18932"/>
    <cellStyle name="SAPBEXstdData 2 8" xfId="28027"/>
    <cellStyle name="SAPBEXstdData 3" xfId="281"/>
    <cellStyle name="SAPBEXstdData 3 2" xfId="1560"/>
    <cellStyle name="SAPBEXstdData 3 2 2" xfId="1986"/>
    <cellStyle name="SAPBEXstdData 3 2 2 2" xfId="3246"/>
    <cellStyle name="SAPBEXstdData 3 2 2 2 2" xfId="10001"/>
    <cellStyle name="SAPBEXstdData 3 2 2 2 2 2" xfId="16554"/>
    <cellStyle name="SAPBEXstdData 3 2 2 2 2 2 2" xfId="26609"/>
    <cellStyle name="SAPBEXstdData 3 2 2 2 2 3" xfId="23067"/>
    <cellStyle name="SAPBEXstdData 3 2 2 2 3" xfId="11931"/>
    <cellStyle name="SAPBEXstdData 3 2 2 2 3 2" xfId="18256"/>
    <cellStyle name="SAPBEXstdData 3 2 2 2 3 2 2" xfId="27621"/>
    <cellStyle name="SAPBEXstdData 3 2 2 2 3 3" xfId="24039"/>
    <cellStyle name="SAPBEXstdData 3 2 2 2 4" xfId="7822"/>
    <cellStyle name="SAPBEXstdData 3 2 2 2 4 2" xfId="21826"/>
    <cellStyle name="SAPBEXstdData 3 2 2 2 5" xfId="14980"/>
    <cellStyle name="SAPBEXstdData 3 2 2 2 5 2" xfId="25541"/>
    <cellStyle name="SAPBEXstdData 3 2 2 2 6" xfId="19745"/>
    <cellStyle name="SAPBEXstdData 3 2 2 3" xfId="3719"/>
    <cellStyle name="SAPBEXstdData 3 2 2 3 2" xfId="10474"/>
    <cellStyle name="SAPBEXstdData 3 2 2 3 2 2" xfId="16877"/>
    <cellStyle name="SAPBEXstdData 3 2 2 3 2 2 2" xfId="26881"/>
    <cellStyle name="SAPBEXstdData 3 2 2 3 2 3" xfId="23333"/>
    <cellStyle name="SAPBEXstdData 3 2 2 3 3" xfId="12404"/>
    <cellStyle name="SAPBEXstdData 3 2 2 3 3 2" xfId="18727"/>
    <cellStyle name="SAPBEXstdData 3 2 2 3 3 2 2" xfId="27891"/>
    <cellStyle name="SAPBEXstdData 3 2 2 3 3 3" xfId="24303"/>
    <cellStyle name="SAPBEXstdData 3 2 2 3 4" xfId="8291"/>
    <cellStyle name="SAPBEXstdData 3 2 2 3 4 2" xfId="22287"/>
    <cellStyle name="SAPBEXstdData 3 2 2 3 5" xfId="15451"/>
    <cellStyle name="SAPBEXstdData 3 2 2 3 5 2" xfId="25811"/>
    <cellStyle name="SAPBEXstdData 3 2 2 3 6" xfId="20009"/>
    <cellStyle name="SAPBEXstdData 3 2 2 4" xfId="6586"/>
    <cellStyle name="SAPBEXstdData 3 2 2 4 2" xfId="13764"/>
    <cellStyle name="SAPBEXstdData 3 2 2 4 2 2" xfId="24908"/>
    <cellStyle name="SAPBEXstdData 3 2 2 4 3" xfId="21158"/>
    <cellStyle name="SAPBEXstdData 3 2 2 5" xfId="8769"/>
    <cellStyle name="SAPBEXstdData 3 2 2 5 2" xfId="15741"/>
    <cellStyle name="SAPBEXstdData 3 2 2 5 2 2" xfId="25966"/>
    <cellStyle name="SAPBEXstdData 3 2 2 5 3" xfId="22458"/>
    <cellStyle name="SAPBEXstdData 3 2 2 6" xfId="10883"/>
    <cellStyle name="SAPBEXstdData 3 2 2 6 2" xfId="17215"/>
    <cellStyle name="SAPBEXstdData 3 2 2 6 2 2" xfId="26992"/>
    <cellStyle name="SAPBEXstdData 3 2 2 6 3" xfId="23444"/>
    <cellStyle name="SAPBEXstdData 3 2 2 7" xfId="12673"/>
    <cellStyle name="SAPBEXstdData 3 2 2 7 2" xfId="24456"/>
    <cellStyle name="SAPBEXstdData 3 2 2 8" xfId="19275"/>
    <cellStyle name="SAPBEXstdData 3 2 3" xfId="2987"/>
    <cellStyle name="SAPBEXstdData 3 2 3 2" xfId="9753"/>
    <cellStyle name="SAPBEXstdData 3 2 3 2 2" xfId="16382"/>
    <cellStyle name="SAPBEXstdData 3 2 3 2 2 2" xfId="26474"/>
    <cellStyle name="SAPBEXstdData 3 2 3 2 3" xfId="22933"/>
    <cellStyle name="SAPBEXstdData 3 2 3 3" xfId="11690"/>
    <cellStyle name="SAPBEXstdData 3 2 3 3 2" xfId="18016"/>
    <cellStyle name="SAPBEXstdData 3 2 3 3 2 2" xfId="27489"/>
    <cellStyle name="SAPBEXstdData 3 2 3 3 3" xfId="23908"/>
    <cellStyle name="SAPBEXstdData 3 2 3 4" xfId="7574"/>
    <cellStyle name="SAPBEXstdData 3 2 3 4 2" xfId="21675"/>
    <cellStyle name="SAPBEXstdData 3 2 3 5" xfId="14739"/>
    <cellStyle name="SAPBEXstdData 3 2 3 5 2" xfId="25409"/>
    <cellStyle name="SAPBEXstdData 3 2 3 6" xfId="19614"/>
    <cellStyle name="SAPBEXstdData 3 2 4" xfId="3502"/>
    <cellStyle name="SAPBEXstdData 3 2 4 2" xfId="10257"/>
    <cellStyle name="SAPBEXstdData 3 2 4 2 2" xfId="16735"/>
    <cellStyle name="SAPBEXstdData 3 2 4 2 2 2" xfId="26751"/>
    <cellStyle name="SAPBEXstdData 3 2 4 2 3" xfId="23203"/>
    <cellStyle name="SAPBEXstdData 3 2 4 3" xfId="12187"/>
    <cellStyle name="SAPBEXstdData 3 2 4 3 2" xfId="18510"/>
    <cellStyle name="SAPBEXstdData 3 2 4 3 2 2" xfId="27761"/>
    <cellStyle name="SAPBEXstdData 3 2 4 3 3" xfId="24173"/>
    <cellStyle name="SAPBEXstdData 3 2 4 4" xfId="8078"/>
    <cellStyle name="SAPBEXstdData 3 2 4 4 2" xfId="22075"/>
    <cellStyle name="SAPBEXstdData 3 2 4 5" xfId="15234"/>
    <cellStyle name="SAPBEXstdData 3 2 4 5 2" xfId="25681"/>
    <cellStyle name="SAPBEXstdData 3 2 4 6" xfId="19879"/>
    <cellStyle name="SAPBEXstdData 3 2 5" xfId="4063"/>
    <cellStyle name="SAPBEXstdData 3 2 5 2" xfId="20188"/>
    <cellStyle name="SAPBEXstdData 3 2 6" xfId="19164"/>
    <cellStyle name="SAPBEXstdData 3 2 7" xfId="28259"/>
    <cellStyle name="SAPBEXstdData 3 3" xfId="2120"/>
    <cellStyle name="SAPBEXstdData 3 3 2" xfId="2797"/>
    <cellStyle name="SAPBEXstdData 3 3 2 2" xfId="7384"/>
    <cellStyle name="SAPBEXstdData 3 3 2 2 2" xfId="14551"/>
    <cellStyle name="SAPBEXstdData 3 3 2 2 2 2" xfId="25272"/>
    <cellStyle name="SAPBEXstdData 3 3 2 2 3" xfId="21531"/>
    <cellStyle name="SAPBEXstdData 3 3 2 3" xfId="9564"/>
    <cellStyle name="SAPBEXstdData 3 3 2 3 2" xfId="16213"/>
    <cellStyle name="SAPBEXstdData 3 3 2 3 2 2" xfId="26336"/>
    <cellStyle name="SAPBEXstdData 3 3 2 3 3" xfId="22807"/>
    <cellStyle name="SAPBEXstdData 3 3 2 4" xfId="11517"/>
    <cellStyle name="SAPBEXstdData 3 3 2 4 2" xfId="17844"/>
    <cellStyle name="SAPBEXstdData 3 3 2 4 2 2" xfId="27352"/>
    <cellStyle name="SAPBEXstdData 3 3 2 4 3" xfId="23783"/>
    <cellStyle name="SAPBEXstdData 3 3 2 5" xfId="5198"/>
    <cellStyle name="SAPBEXstdData 3 3 2 5 2" xfId="20722"/>
    <cellStyle name="SAPBEXstdData 3 3 2 6" xfId="12767"/>
    <cellStyle name="SAPBEXstdData 3 3 2 6 2" xfId="24532"/>
    <cellStyle name="SAPBEXstdData 3 3 2 7" xfId="19489"/>
    <cellStyle name="SAPBEXstdData 3 3 3" xfId="2815"/>
    <cellStyle name="SAPBEXstdData 3 3 3 2" xfId="9582"/>
    <cellStyle name="SAPBEXstdData 3 3 3 2 2" xfId="16231"/>
    <cellStyle name="SAPBEXstdData 3 3 3 2 2 2" xfId="26346"/>
    <cellStyle name="SAPBEXstdData 3 3 3 2 3" xfId="22814"/>
    <cellStyle name="SAPBEXstdData 3 3 3 3" xfId="11535"/>
    <cellStyle name="SAPBEXstdData 3 3 3 3 2" xfId="17862"/>
    <cellStyle name="SAPBEXstdData 3 3 3 3 2 2" xfId="27362"/>
    <cellStyle name="SAPBEXstdData 3 3 3 3 3" xfId="23790"/>
    <cellStyle name="SAPBEXstdData 3 3 3 4" xfId="7402"/>
    <cellStyle name="SAPBEXstdData 3 3 3 4 2" xfId="21540"/>
    <cellStyle name="SAPBEXstdData 3 3 3 5" xfId="14569"/>
    <cellStyle name="SAPBEXstdData 3 3 3 5 2" xfId="25282"/>
    <cellStyle name="SAPBEXstdData 3 3 3 6" xfId="19496"/>
    <cellStyle name="SAPBEXstdData 3 3 4" xfId="6720"/>
    <cellStyle name="SAPBEXstdData 3 3 4 2" xfId="13896"/>
    <cellStyle name="SAPBEXstdData 3 3 4 2 2" xfId="24982"/>
    <cellStyle name="SAPBEXstdData 3 3 4 3" xfId="21227"/>
    <cellStyle name="SAPBEXstdData 3 3 5" xfId="8903"/>
    <cellStyle name="SAPBEXstdData 3 3 5 2" xfId="15835"/>
    <cellStyle name="SAPBEXstdData 3 3 5 2 2" xfId="26042"/>
    <cellStyle name="SAPBEXstdData 3 3 5 3" xfId="22529"/>
    <cellStyle name="SAPBEXstdData 3 3 6" xfId="11001"/>
    <cellStyle name="SAPBEXstdData 3 3 6 2" xfId="17331"/>
    <cellStyle name="SAPBEXstdData 3 3 6 2 2" xfId="27065"/>
    <cellStyle name="SAPBEXstdData 3 3 6 3" xfId="23512"/>
    <cellStyle name="SAPBEXstdData 3 3 7" xfId="4328"/>
    <cellStyle name="SAPBEXstdData 3 3 7 2" xfId="20372"/>
    <cellStyle name="SAPBEXstdData 3 3 8" xfId="4259"/>
    <cellStyle name="SAPBEXstdData 3 3 8 2" xfId="20309"/>
    <cellStyle name="SAPBEXstdData 3 4" xfId="2604"/>
    <cellStyle name="SAPBEXstdData 3 4 2" xfId="9385"/>
    <cellStyle name="SAPBEXstdData 3 4 2 2" xfId="16036"/>
    <cellStyle name="SAPBEXstdData 3 4 2 2 2" xfId="26188"/>
    <cellStyle name="SAPBEXstdData 3 4 2 3" xfId="22669"/>
    <cellStyle name="SAPBEXstdData 3 4 3" xfId="11345"/>
    <cellStyle name="SAPBEXstdData 3 4 3 2" xfId="17673"/>
    <cellStyle name="SAPBEXstdData 3 4 3 2 2" xfId="27207"/>
    <cellStyle name="SAPBEXstdData 3 4 3 3" xfId="23648"/>
    <cellStyle name="SAPBEXstdData 3 4 4" xfId="7204"/>
    <cellStyle name="SAPBEXstdData 3 4 4 2" xfId="21368"/>
    <cellStyle name="SAPBEXstdData 3 4 5" xfId="14377"/>
    <cellStyle name="SAPBEXstdData 3 4 5 2" xfId="25126"/>
    <cellStyle name="SAPBEXstdData 3 4 6" xfId="19353"/>
    <cellStyle name="SAPBEXstdData 3 5" xfId="28072"/>
    <cellStyle name="SAPBEXstdData 4" xfId="448"/>
    <cellStyle name="SAPBEXstdData 4 2" xfId="1753"/>
    <cellStyle name="SAPBEXstdData 4 2 2" xfId="1996"/>
    <cellStyle name="SAPBEXstdData 4 2 2 2" xfId="3372"/>
    <cellStyle name="SAPBEXstdData 4 2 2 2 2" xfId="10127"/>
    <cellStyle name="SAPBEXstdData 4 2 2 2 2 2" xfId="16646"/>
    <cellStyle name="SAPBEXstdData 4 2 2 2 2 2 2" xfId="26673"/>
    <cellStyle name="SAPBEXstdData 4 2 2 2 2 3" xfId="23131"/>
    <cellStyle name="SAPBEXstdData 4 2 2 2 3" xfId="12057"/>
    <cellStyle name="SAPBEXstdData 4 2 2 2 3 2" xfId="18382"/>
    <cellStyle name="SAPBEXstdData 4 2 2 2 3 2 2" xfId="27685"/>
    <cellStyle name="SAPBEXstdData 4 2 2 2 3 3" xfId="24103"/>
    <cellStyle name="SAPBEXstdData 4 2 2 2 4" xfId="7948"/>
    <cellStyle name="SAPBEXstdData 4 2 2 2 4 2" xfId="21952"/>
    <cellStyle name="SAPBEXstdData 4 2 2 2 5" xfId="15106"/>
    <cellStyle name="SAPBEXstdData 4 2 2 2 5 2" xfId="25605"/>
    <cellStyle name="SAPBEXstdData 4 2 2 2 6" xfId="19809"/>
    <cellStyle name="SAPBEXstdData 4 2 2 3" xfId="3845"/>
    <cellStyle name="SAPBEXstdData 4 2 2 3 2" xfId="10600"/>
    <cellStyle name="SAPBEXstdData 4 2 2 3 2 2" xfId="16969"/>
    <cellStyle name="SAPBEXstdData 4 2 2 3 2 2 2" xfId="26945"/>
    <cellStyle name="SAPBEXstdData 4 2 2 3 2 3" xfId="23397"/>
    <cellStyle name="SAPBEXstdData 4 2 2 3 3" xfId="12530"/>
    <cellStyle name="SAPBEXstdData 4 2 2 3 3 2" xfId="18853"/>
    <cellStyle name="SAPBEXstdData 4 2 2 3 3 2 2" xfId="27955"/>
    <cellStyle name="SAPBEXstdData 4 2 2 3 3 3" xfId="24367"/>
    <cellStyle name="SAPBEXstdData 4 2 2 3 4" xfId="8366"/>
    <cellStyle name="SAPBEXstdData 4 2 2 3 4 2" xfId="22357"/>
    <cellStyle name="SAPBEXstdData 4 2 2 3 5" xfId="15577"/>
    <cellStyle name="SAPBEXstdData 4 2 2 3 5 2" xfId="25875"/>
    <cellStyle name="SAPBEXstdData 4 2 2 3 6" xfId="20073"/>
    <cellStyle name="SAPBEXstdData 4 2 2 4" xfId="6596"/>
    <cellStyle name="SAPBEXstdData 4 2 2 4 2" xfId="13774"/>
    <cellStyle name="SAPBEXstdData 4 2 2 4 2 2" xfId="24913"/>
    <cellStyle name="SAPBEXstdData 4 2 2 4 3" xfId="21161"/>
    <cellStyle name="SAPBEXstdData 4 2 2 5" xfId="8779"/>
    <cellStyle name="SAPBEXstdData 4 2 2 5 2" xfId="15746"/>
    <cellStyle name="SAPBEXstdData 4 2 2 5 2 2" xfId="25971"/>
    <cellStyle name="SAPBEXstdData 4 2 2 5 3" xfId="22461"/>
    <cellStyle name="SAPBEXstdData 4 2 2 6" xfId="10893"/>
    <cellStyle name="SAPBEXstdData 4 2 2 6 2" xfId="17225"/>
    <cellStyle name="SAPBEXstdData 4 2 2 6 2 2" xfId="26997"/>
    <cellStyle name="SAPBEXstdData 4 2 2 6 3" xfId="23447"/>
    <cellStyle name="SAPBEXstdData 4 2 2 7" xfId="12678"/>
    <cellStyle name="SAPBEXstdData 4 2 2 7 2" xfId="24461"/>
    <cellStyle name="SAPBEXstdData 4 2 2 8" xfId="19278"/>
    <cellStyle name="SAPBEXstdData 4 2 3" xfId="3112"/>
    <cellStyle name="SAPBEXstdData 4 2 3 2" xfId="9875"/>
    <cellStyle name="SAPBEXstdData 4 2 3 2 2" xfId="16470"/>
    <cellStyle name="SAPBEXstdData 4 2 3 2 2 2" xfId="26536"/>
    <cellStyle name="SAPBEXstdData 4 2 3 2 3" xfId="22994"/>
    <cellStyle name="SAPBEXstdData 4 2 3 3" xfId="11812"/>
    <cellStyle name="SAPBEXstdData 4 2 3 3 2" xfId="18137"/>
    <cellStyle name="SAPBEXstdData 4 2 3 3 2 2" xfId="27550"/>
    <cellStyle name="SAPBEXstdData 4 2 3 3 3" xfId="23968"/>
    <cellStyle name="SAPBEXstdData 4 2 3 4" xfId="7697"/>
    <cellStyle name="SAPBEXstdData 4 2 3 4 2" xfId="21743"/>
    <cellStyle name="SAPBEXstdData 4 2 3 5" xfId="14860"/>
    <cellStyle name="SAPBEXstdData 4 2 3 5 2" xfId="25470"/>
    <cellStyle name="SAPBEXstdData 4 2 3 6" xfId="19674"/>
    <cellStyle name="SAPBEXstdData 4 2 4" xfId="3601"/>
    <cellStyle name="SAPBEXstdData 4 2 4 2" xfId="10356"/>
    <cellStyle name="SAPBEXstdData 4 2 4 2 2" xfId="16800"/>
    <cellStyle name="SAPBEXstdData 4 2 4 2 2 2" xfId="26810"/>
    <cellStyle name="SAPBEXstdData 4 2 4 2 3" xfId="23262"/>
    <cellStyle name="SAPBEXstdData 4 2 4 3" xfId="12286"/>
    <cellStyle name="SAPBEXstdData 4 2 4 3 2" xfId="18609"/>
    <cellStyle name="SAPBEXstdData 4 2 4 3 2 2" xfId="27820"/>
    <cellStyle name="SAPBEXstdData 4 2 4 3 3" xfId="24232"/>
    <cellStyle name="SAPBEXstdData 4 2 4 4" xfId="8177"/>
    <cellStyle name="SAPBEXstdData 4 2 4 4 2" xfId="22174"/>
    <cellStyle name="SAPBEXstdData 4 2 4 5" xfId="15333"/>
    <cellStyle name="SAPBEXstdData 4 2 4 5 2" xfId="25740"/>
    <cellStyle name="SAPBEXstdData 4 2 4 6" xfId="19938"/>
    <cellStyle name="SAPBEXstdData 4 2 5" xfId="4079"/>
    <cellStyle name="SAPBEXstdData 4 2 5 2" xfId="20193"/>
    <cellStyle name="SAPBEXstdData 4 2 6" xfId="19229"/>
    <cellStyle name="SAPBEXstdData 4 2 7" xfId="28351"/>
    <cellStyle name="SAPBEXstdData 4 3" xfId="2154"/>
    <cellStyle name="SAPBEXstdData 4 3 2" xfId="2917"/>
    <cellStyle name="SAPBEXstdData 4 3 2 2" xfId="7504"/>
    <cellStyle name="SAPBEXstdData 4 3 2 2 2" xfId="14671"/>
    <cellStyle name="SAPBEXstdData 4 3 2 2 2 2" xfId="25363"/>
    <cellStyle name="SAPBEXstdData 4 3 2 2 3" xfId="21630"/>
    <cellStyle name="SAPBEXstdData 4 3 2 3" xfId="9684"/>
    <cellStyle name="SAPBEXstdData 4 3 2 3 2" xfId="16329"/>
    <cellStyle name="SAPBEXstdData 4 3 2 3 2 2" xfId="26427"/>
    <cellStyle name="SAPBEXstdData 4 3 2 3 3" xfId="22888"/>
    <cellStyle name="SAPBEXstdData 4 3 2 4" xfId="11633"/>
    <cellStyle name="SAPBEXstdData 4 3 2 4 2" xfId="17960"/>
    <cellStyle name="SAPBEXstdData 4 3 2 4 2 2" xfId="27443"/>
    <cellStyle name="SAPBEXstdData 4 3 2 4 3" xfId="23864"/>
    <cellStyle name="SAPBEXstdData 4 3 2 5" xfId="5226"/>
    <cellStyle name="SAPBEXstdData 4 3 2 5 2" xfId="20745"/>
    <cellStyle name="SAPBEXstdData 4 3 2 6" xfId="12789"/>
    <cellStyle name="SAPBEXstdData 4 3 2 6 2" xfId="24550"/>
    <cellStyle name="SAPBEXstdData 4 3 2 7" xfId="19570"/>
    <cellStyle name="SAPBEXstdData 4 3 3" xfId="3449"/>
    <cellStyle name="SAPBEXstdData 4 3 3 2" xfId="10204"/>
    <cellStyle name="SAPBEXstdData 4 3 3 2 2" xfId="16686"/>
    <cellStyle name="SAPBEXstdData 4 3 3 2 2 2" xfId="26708"/>
    <cellStyle name="SAPBEXstdData 4 3 3 2 3" xfId="23162"/>
    <cellStyle name="SAPBEXstdData 4 3 3 3" xfId="12134"/>
    <cellStyle name="SAPBEXstdData 4 3 3 3 2" xfId="18458"/>
    <cellStyle name="SAPBEXstdData 4 3 3 3 2 2" xfId="27719"/>
    <cellStyle name="SAPBEXstdData 4 3 3 3 3" xfId="24133"/>
    <cellStyle name="SAPBEXstdData 4 3 3 4" xfId="8025"/>
    <cellStyle name="SAPBEXstdData 4 3 3 4 2" xfId="22024"/>
    <cellStyle name="SAPBEXstdData 4 3 3 5" xfId="15182"/>
    <cellStyle name="SAPBEXstdData 4 3 3 5 2" xfId="25639"/>
    <cellStyle name="SAPBEXstdData 4 3 3 6" xfId="19839"/>
    <cellStyle name="SAPBEXstdData 4 3 4" xfId="6754"/>
    <cellStyle name="SAPBEXstdData 4 3 4 2" xfId="13928"/>
    <cellStyle name="SAPBEXstdData 4 3 4 2 2" xfId="24999"/>
    <cellStyle name="SAPBEXstdData 4 3 4 3" xfId="21243"/>
    <cellStyle name="SAPBEXstdData 4 3 5" xfId="8937"/>
    <cellStyle name="SAPBEXstdData 4 3 5 2" xfId="15858"/>
    <cellStyle name="SAPBEXstdData 4 3 5 2 2" xfId="26061"/>
    <cellStyle name="SAPBEXstdData 4 3 5 3" xfId="22547"/>
    <cellStyle name="SAPBEXstdData 4 3 6" xfId="11023"/>
    <cellStyle name="SAPBEXstdData 4 3 6 2" xfId="17352"/>
    <cellStyle name="SAPBEXstdData 4 3 6 2 2" xfId="27081"/>
    <cellStyle name="SAPBEXstdData 4 3 6 3" xfId="23527"/>
    <cellStyle name="SAPBEXstdData 4 3 7" xfId="4452"/>
    <cellStyle name="SAPBEXstdData 4 3 7 2" xfId="20486"/>
    <cellStyle name="SAPBEXstdData 4 3 8" xfId="4579"/>
    <cellStyle name="SAPBEXstdData 4 3 8 2" xfId="20576"/>
    <cellStyle name="SAPBEXstdData 4 4" xfId="2635"/>
    <cellStyle name="SAPBEXstdData 4 4 2" xfId="9416"/>
    <cellStyle name="SAPBEXstdData 4 4 2 2" xfId="16067"/>
    <cellStyle name="SAPBEXstdData 4 4 2 2 2" xfId="26206"/>
    <cellStyle name="SAPBEXstdData 4 4 2 3" xfId="22682"/>
    <cellStyle name="SAPBEXstdData 4 4 3" xfId="11376"/>
    <cellStyle name="SAPBEXstdData 4 4 3 2" xfId="17704"/>
    <cellStyle name="SAPBEXstdData 4 4 3 2 2" xfId="27225"/>
    <cellStyle name="SAPBEXstdData 4 4 3 3" xfId="23661"/>
    <cellStyle name="SAPBEXstdData 4 4 4" xfId="7235"/>
    <cellStyle name="SAPBEXstdData 4 4 4 2" xfId="21394"/>
    <cellStyle name="SAPBEXstdData 4 4 5" xfId="14408"/>
    <cellStyle name="SAPBEXstdData 4 4 5 2" xfId="25144"/>
    <cellStyle name="SAPBEXstdData 4 4 6" xfId="19366"/>
    <cellStyle name="SAPBEXstdData 4 5" xfId="28098"/>
    <cellStyle name="SAPBEXstdData 5" xfId="719"/>
    <cellStyle name="SAPBEXstdData 5 2" xfId="1813"/>
    <cellStyle name="SAPBEXstdData 5 2 2" xfId="903"/>
    <cellStyle name="SAPBEXstdData 5 2 2 2" xfId="3404"/>
    <cellStyle name="SAPBEXstdData 5 2 2 2 2" xfId="10159"/>
    <cellStyle name="SAPBEXstdData 5 2 2 2 2 2" xfId="16668"/>
    <cellStyle name="SAPBEXstdData 5 2 2 2 2 2 2" xfId="26694"/>
    <cellStyle name="SAPBEXstdData 5 2 2 2 2 3" xfId="23152"/>
    <cellStyle name="SAPBEXstdData 5 2 2 2 3" xfId="12089"/>
    <cellStyle name="SAPBEXstdData 5 2 2 2 3 2" xfId="18413"/>
    <cellStyle name="SAPBEXstdData 5 2 2 2 3 2 2" xfId="27705"/>
    <cellStyle name="SAPBEXstdData 5 2 2 2 3 3" xfId="24123"/>
    <cellStyle name="SAPBEXstdData 5 2 2 2 4" xfId="7980"/>
    <cellStyle name="SAPBEXstdData 5 2 2 2 4 2" xfId="21983"/>
    <cellStyle name="SAPBEXstdData 5 2 2 2 5" xfId="15137"/>
    <cellStyle name="SAPBEXstdData 5 2 2 2 5 2" xfId="25625"/>
    <cellStyle name="SAPBEXstdData 5 2 2 2 6" xfId="19829"/>
    <cellStyle name="SAPBEXstdData 5 2 2 3" xfId="3877"/>
    <cellStyle name="SAPBEXstdData 5 2 2 3 2" xfId="10632"/>
    <cellStyle name="SAPBEXstdData 5 2 2 3 2 2" xfId="16991"/>
    <cellStyle name="SAPBEXstdData 5 2 2 3 2 2 2" xfId="26966"/>
    <cellStyle name="SAPBEXstdData 5 2 2 3 2 3" xfId="23418"/>
    <cellStyle name="SAPBEXstdData 5 2 2 3 3" xfId="12562"/>
    <cellStyle name="SAPBEXstdData 5 2 2 3 3 2" xfId="18884"/>
    <cellStyle name="SAPBEXstdData 5 2 2 3 3 2 2" xfId="27975"/>
    <cellStyle name="SAPBEXstdData 5 2 2 3 3 3" xfId="24387"/>
    <cellStyle name="SAPBEXstdData 5 2 2 3 4" xfId="8392"/>
    <cellStyle name="SAPBEXstdData 5 2 2 3 4 2" xfId="22381"/>
    <cellStyle name="SAPBEXstdData 5 2 2 3 5" xfId="15608"/>
    <cellStyle name="SAPBEXstdData 5 2 2 3 5 2" xfId="25895"/>
    <cellStyle name="SAPBEXstdData 5 2 2 3 6" xfId="20093"/>
    <cellStyle name="SAPBEXstdData 5 2 2 4" xfId="5948"/>
    <cellStyle name="SAPBEXstdData 5 2 2 4 2" xfId="13209"/>
    <cellStyle name="SAPBEXstdData 5 2 2 4 2 2" xfId="24768"/>
    <cellStyle name="SAPBEXstdData 5 2 2 4 3" xfId="21019"/>
    <cellStyle name="SAPBEXstdData 5 2 2 5" xfId="5712"/>
    <cellStyle name="SAPBEXstdData 5 2 2 5 2" xfId="13028"/>
    <cellStyle name="SAPBEXstdData 5 2 2 5 2 2" xfId="24674"/>
    <cellStyle name="SAPBEXstdData 5 2 2 5 3" xfId="20925"/>
    <cellStyle name="SAPBEXstdData 5 2 2 6" xfId="5867"/>
    <cellStyle name="SAPBEXstdData 5 2 2 6 2" xfId="13129"/>
    <cellStyle name="SAPBEXstdData 5 2 2 6 2 2" xfId="24722"/>
    <cellStyle name="SAPBEXstdData 5 2 2 6 3" xfId="20973"/>
    <cellStyle name="SAPBEXstdData 5 2 2 7" xfId="4230"/>
    <cellStyle name="SAPBEXstdData 5 2 2 7 2" xfId="20287"/>
    <cellStyle name="SAPBEXstdData 5 2 2 8" xfId="19050"/>
    <cellStyle name="SAPBEXstdData 5 2 3" xfId="3145"/>
    <cellStyle name="SAPBEXstdData 5 2 3 2" xfId="9906"/>
    <cellStyle name="SAPBEXstdData 5 2 3 2 2" xfId="16491"/>
    <cellStyle name="SAPBEXstdData 5 2 3 2 2 2" xfId="26556"/>
    <cellStyle name="SAPBEXstdData 5 2 3 2 3" xfId="23014"/>
    <cellStyle name="SAPBEXstdData 5 2 3 3" xfId="11843"/>
    <cellStyle name="SAPBEXstdData 5 2 3 3 2" xfId="18168"/>
    <cellStyle name="SAPBEXstdData 5 2 3 3 2 2" xfId="27570"/>
    <cellStyle name="SAPBEXstdData 5 2 3 3 3" xfId="23988"/>
    <cellStyle name="SAPBEXstdData 5 2 3 4" xfId="7730"/>
    <cellStyle name="SAPBEXstdData 5 2 3 4 2" xfId="21763"/>
    <cellStyle name="SAPBEXstdData 5 2 3 5" xfId="14891"/>
    <cellStyle name="SAPBEXstdData 5 2 3 5 2" xfId="25490"/>
    <cellStyle name="SAPBEXstdData 5 2 3 6" xfId="19694"/>
    <cellStyle name="SAPBEXstdData 5 2 4" xfId="3631"/>
    <cellStyle name="SAPBEXstdData 5 2 4 2" xfId="10386"/>
    <cellStyle name="SAPBEXstdData 5 2 4 2 2" xfId="16820"/>
    <cellStyle name="SAPBEXstdData 5 2 4 2 2 2" xfId="26830"/>
    <cellStyle name="SAPBEXstdData 5 2 4 2 3" xfId="23282"/>
    <cellStyle name="SAPBEXstdData 5 2 4 3" xfId="12316"/>
    <cellStyle name="SAPBEXstdData 5 2 4 3 2" xfId="18639"/>
    <cellStyle name="SAPBEXstdData 5 2 4 3 2 2" xfId="27840"/>
    <cellStyle name="SAPBEXstdData 5 2 4 3 3" xfId="24252"/>
    <cellStyle name="SAPBEXstdData 5 2 4 4" xfId="8207"/>
    <cellStyle name="SAPBEXstdData 5 2 4 4 2" xfId="22204"/>
    <cellStyle name="SAPBEXstdData 5 2 4 5" xfId="15363"/>
    <cellStyle name="SAPBEXstdData 5 2 4 5 2" xfId="25760"/>
    <cellStyle name="SAPBEXstdData 5 2 4 6" xfId="19958"/>
    <cellStyle name="SAPBEXstdData 5 2 5" xfId="4601"/>
    <cellStyle name="SAPBEXstdData 5 2 5 2" xfId="20589"/>
    <cellStyle name="SAPBEXstdData 5 2 6" xfId="19249"/>
    <cellStyle name="SAPBEXstdData 5 2 7" xfId="28372"/>
    <cellStyle name="SAPBEXstdData 5 3" xfId="2092"/>
    <cellStyle name="SAPBEXstdData 5 3 2" xfId="2948"/>
    <cellStyle name="SAPBEXstdData 5 3 2 2" xfId="7535"/>
    <cellStyle name="SAPBEXstdData 5 3 2 2 2" xfId="14700"/>
    <cellStyle name="SAPBEXstdData 5 3 2 2 2 2" xfId="25384"/>
    <cellStyle name="SAPBEXstdData 5 3 2 2 3" xfId="21650"/>
    <cellStyle name="SAPBEXstdData 5 3 2 3" xfId="9714"/>
    <cellStyle name="SAPBEXstdData 5 3 2 3 2" xfId="16351"/>
    <cellStyle name="SAPBEXstdData 5 3 2 3 2 2" xfId="26449"/>
    <cellStyle name="SAPBEXstdData 5 3 2 3 3" xfId="22909"/>
    <cellStyle name="SAPBEXstdData 5 3 2 4" xfId="11655"/>
    <cellStyle name="SAPBEXstdData 5 3 2 4 2" xfId="17981"/>
    <cellStyle name="SAPBEXstdData 5 3 2 4 2 2" xfId="27464"/>
    <cellStyle name="SAPBEXstdData 5 3 2 4 3" xfId="23884"/>
    <cellStyle name="SAPBEXstdData 5 3 2 5" xfId="5172"/>
    <cellStyle name="SAPBEXstdData 5 3 2 5 2" xfId="20703"/>
    <cellStyle name="SAPBEXstdData 5 3 2 6" xfId="12747"/>
    <cellStyle name="SAPBEXstdData 5 3 2 6 2" xfId="24516"/>
    <cellStyle name="SAPBEXstdData 5 3 2 7" xfId="19590"/>
    <cellStyle name="SAPBEXstdData 5 3 3" xfId="3471"/>
    <cellStyle name="SAPBEXstdData 5 3 3 2" xfId="10226"/>
    <cellStyle name="SAPBEXstdData 5 3 3 2 2" xfId="16708"/>
    <cellStyle name="SAPBEXstdData 5 3 3 2 2 2" xfId="26730"/>
    <cellStyle name="SAPBEXstdData 5 3 3 2 3" xfId="23183"/>
    <cellStyle name="SAPBEXstdData 5 3 3 3" xfId="12156"/>
    <cellStyle name="SAPBEXstdData 5 3 3 3 2" xfId="18479"/>
    <cellStyle name="SAPBEXstdData 5 3 3 3 2 2" xfId="27740"/>
    <cellStyle name="SAPBEXstdData 5 3 3 3 3" xfId="24153"/>
    <cellStyle name="SAPBEXstdData 5 3 3 4" xfId="8047"/>
    <cellStyle name="SAPBEXstdData 5 3 3 4 2" xfId="22045"/>
    <cellStyle name="SAPBEXstdData 5 3 3 5" xfId="15203"/>
    <cellStyle name="SAPBEXstdData 5 3 3 5 2" xfId="25660"/>
    <cellStyle name="SAPBEXstdData 5 3 3 6" xfId="19859"/>
    <cellStyle name="SAPBEXstdData 5 3 4" xfId="6692"/>
    <cellStyle name="SAPBEXstdData 5 3 4 2" xfId="13868"/>
    <cellStyle name="SAPBEXstdData 5 3 4 2 2" xfId="24966"/>
    <cellStyle name="SAPBEXstdData 5 3 4 3" xfId="21211"/>
    <cellStyle name="SAPBEXstdData 5 3 5" xfId="8875"/>
    <cellStyle name="SAPBEXstdData 5 3 5 2" xfId="15815"/>
    <cellStyle name="SAPBEXstdData 5 3 5 2 2" xfId="26026"/>
    <cellStyle name="SAPBEXstdData 5 3 5 3" xfId="22513"/>
    <cellStyle name="SAPBEXstdData 5 3 6" xfId="10979"/>
    <cellStyle name="SAPBEXstdData 5 3 6 2" xfId="17309"/>
    <cellStyle name="SAPBEXstdData 5 3 6 2 2" xfId="27049"/>
    <cellStyle name="SAPBEXstdData 5 3 6 3" xfId="23496"/>
    <cellStyle name="SAPBEXstdData 5 3 7" xfId="4513"/>
    <cellStyle name="SAPBEXstdData 5 3 7 2" xfId="20523"/>
    <cellStyle name="SAPBEXstdData 5 3 8" xfId="4818"/>
    <cellStyle name="SAPBEXstdData 5 3 8 2" xfId="20626"/>
    <cellStyle name="SAPBEXstdData 5 4" xfId="2692"/>
    <cellStyle name="SAPBEXstdData 5 4 2" xfId="9473"/>
    <cellStyle name="SAPBEXstdData 5 4 2 2" xfId="16124"/>
    <cellStyle name="SAPBEXstdData 5 4 2 2 2" xfId="26262"/>
    <cellStyle name="SAPBEXstdData 5 4 2 3" xfId="22738"/>
    <cellStyle name="SAPBEXstdData 5 4 3" xfId="11433"/>
    <cellStyle name="SAPBEXstdData 5 4 3 2" xfId="17761"/>
    <cellStyle name="SAPBEXstdData 5 4 3 2 2" xfId="27281"/>
    <cellStyle name="SAPBEXstdData 5 4 3 3" xfId="23717"/>
    <cellStyle name="SAPBEXstdData 5 4 4" xfId="7292"/>
    <cellStyle name="SAPBEXstdData 5 4 4 2" xfId="21451"/>
    <cellStyle name="SAPBEXstdData 5 4 5" xfId="14465"/>
    <cellStyle name="SAPBEXstdData 5 4 5 2" xfId="25200"/>
    <cellStyle name="SAPBEXstdData 5 4 6" xfId="19422"/>
    <cellStyle name="SAPBEXstdData 5 5" xfId="28130"/>
    <cellStyle name="SAPBEXstdData 6" xfId="1558"/>
    <cellStyle name="SAPBEXstdData 6 2" xfId="1346"/>
    <cellStyle name="SAPBEXstdData 6 2 2" xfId="3244"/>
    <cellStyle name="SAPBEXstdData 6 2 2 2" xfId="9999"/>
    <cellStyle name="SAPBEXstdData 6 2 2 2 2" xfId="16552"/>
    <cellStyle name="SAPBEXstdData 6 2 2 2 2 2" xfId="26607"/>
    <cellStyle name="SAPBEXstdData 6 2 2 2 3" xfId="23065"/>
    <cellStyle name="SAPBEXstdData 6 2 2 3" xfId="11929"/>
    <cellStyle name="SAPBEXstdData 6 2 2 3 2" xfId="18254"/>
    <cellStyle name="SAPBEXstdData 6 2 2 3 2 2" xfId="27619"/>
    <cellStyle name="SAPBEXstdData 6 2 2 3 3" xfId="24037"/>
    <cellStyle name="SAPBEXstdData 6 2 2 4" xfId="7820"/>
    <cellStyle name="SAPBEXstdData 6 2 2 4 2" xfId="21824"/>
    <cellStyle name="SAPBEXstdData 6 2 2 5" xfId="14978"/>
    <cellStyle name="SAPBEXstdData 6 2 2 5 2" xfId="25539"/>
    <cellStyle name="SAPBEXstdData 6 2 2 6" xfId="19743"/>
    <cellStyle name="SAPBEXstdData 6 2 3" xfId="3717"/>
    <cellStyle name="SAPBEXstdData 6 2 3 2" xfId="10472"/>
    <cellStyle name="SAPBEXstdData 6 2 3 2 2" xfId="16875"/>
    <cellStyle name="SAPBEXstdData 6 2 3 2 2 2" xfId="26879"/>
    <cellStyle name="SAPBEXstdData 6 2 3 2 3" xfId="23331"/>
    <cellStyle name="SAPBEXstdData 6 2 3 3" xfId="12402"/>
    <cellStyle name="SAPBEXstdData 6 2 3 3 2" xfId="18725"/>
    <cellStyle name="SAPBEXstdData 6 2 3 3 2 2" xfId="27889"/>
    <cellStyle name="SAPBEXstdData 6 2 3 3 3" xfId="24301"/>
    <cellStyle name="SAPBEXstdData 6 2 3 4" xfId="8289"/>
    <cellStyle name="SAPBEXstdData 6 2 3 4 2" xfId="22285"/>
    <cellStyle name="SAPBEXstdData 6 2 3 5" xfId="15449"/>
    <cellStyle name="SAPBEXstdData 6 2 3 5 2" xfId="25809"/>
    <cellStyle name="SAPBEXstdData 6 2 3 6" xfId="20007"/>
    <cellStyle name="SAPBEXstdData 6 2 4" xfId="6138"/>
    <cellStyle name="SAPBEXstdData 6 2 4 2" xfId="13376"/>
    <cellStyle name="SAPBEXstdData 6 2 4 2 2" xfId="24826"/>
    <cellStyle name="SAPBEXstdData 6 2 4 3" xfId="21076"/>
    <cellStyle name="SAPBEXstdData 6 2 5" xfId="5738"/>
    <cellStyle name="SAPBEXstdData 6 2 5 2" xfId="13034"/>
    <cellStyle name="SAPBEXstdData 6 2 5 2 2" xfId="24677"/>
    <cellStyle name="SAPBEXstdData 6 2 5 3" xfId="20928"/>
    <cellStyle name="SAPBEXstdData 6 2 6" xfId="5614"/>
    <cellStyle name="SAPBEXstdData 6 2 6 2" xfId="12956"/>
    <cellStyle name="SAPBEXstdData 6 2 6 2 2" xfId="24636"/>
    <cellStyle name="SAPBEXstdData 6 2 6 3" xfId="20888"/>
    <cellStyle name="SAPBEXstdData 6 2 7" xfId="12609"/>
    <cellStyle name="SAPBEXstdData 6 2 7 2" xfId="24403"/>
    <cellStyle name="SAPBEXstdData 6 2 8" xfId="19086"/>
    <cellStyle name="SAPBEXstdData 6 3" xfId="2767"/>
    <cellStyle name="SAPBEXstdData 6 3 2" xfId="9540"/>
    <cellStyle name="SAPBEXstdData 6 3 2 2" xfId="16191"/>
    <cellStyle name="SAPBEXstdData 6 3 2 2 2" xfId="26317"/>
    <cellStyle name="SAPBEXstdData 6 3 2 3" xfId="22792"/>
    <cellStyle name="SAPBEXstdData 6 3 3" xfId="11495"/>
    <cellStyle name="SAPBEXstdData 6 3 3 2" xfId="17822"/>
    <cellStyle name="SAPBEXstdData 6 3 3 2 2" xfId="27333"/>
    <cellStyle name="SAPBEXstdData 6 3 3 3" xfId="23768"/>
    <cellStyle name="SAPBEXstdData 6 3 4" xfId="7359"/>
    <cellStyle name="SAPBEXstdData 6 3 4 2" xfId="21512"/>
    <cellStyle name="SAPBEXstdData 6 3 5" xfId="14527"/>
    <cellStyle name="SAPBEXstdData 6 3 5 2" xfId="25253"/>
    <cellStyle name="SAPBEXstdData 6 3 6" xfId="19474"/>
    <cellStyle name="SAPBEXstdData 6 4" xfId="2818"/>
    <cellStyle name="SAPBEXstdData 6 4 2" xfId="9585"/>
    <cellStyle name="SAPBEXstdData 6 4 2 2" xfId="16234"/>
    <cellStyle name="SAPBEXstdData 6 4 2 2 2" xfId="26349"/>
    <cellStyle name="SAPBEXstdData 6 4 2 3" xfId="22817"/>
    <cellStyle name="SAPBEXstdData 6 4 3" xfId="11538"/>
    <cellStyle name="SAPBEXstdData 6 4 3 2" xfId="17865"/>
    <cellStyle name="SAPBEXstdData 6 4 3 2 2" xfId="27365"/>
    <cellStyle name="SAPBEXstdData 6 4 3 3" xfId="23793"/>
    <cellStyle name="SAPBEXstdData 6 4 4" xfId="7405"/>
    <cellStyle name="SAPBEXstdData 6 4 4 2" xfId="21543"/>
    <cellStyle name="SAPBEXstdData 6 4 5" xfId="14572"/>
    <cellStyle name="SAPBEXstdData 6 4 5 2" xfId="25285"/>
    <cellStyle name="SAPBEXstdData 6 4 6" xfId="19499"/>
    <cellStyle name="SAPBEXstdData 6 5" xfId="4147"/>
    <cellStyle name="SAPBEXstdData 6 5 2" xfId="20222"/>
    <cellStyle name="SAPBEXstdData 6 6" xfId="19162"/>
    <cellStyle name="SAPBEXstdData 6 7" xfId="28257"/>
    <cellStyle name="SAPBEXstdData 7" xfId="2130"/>
    <cellStyle name="SAPBEXstdData 7 2" xfId="5208"/>
    <cellStyle name="SAPBEXstdData 7 2 2" xfId="12775"/>
    <cellStyle name="SAPBEXstdData 7 2 2 2" xfId="24539"/>
    <cellStyle name="SAPBEXstdData 7 2 3" xfId="20730"/>
    <cellStyle name="SAPBEXstdData 7 3" xfId="6730"/>
    <cellStyle name="SAPBEXstdData 7 3 2" xfId="13905"/>
    <cellStyle name="SAPBEXstdData 7 3 2 2" xfId="24988"/>
    <cellStyle name="SAPBEXstdData 7 3 3" xfId="21233"/>
    <cellStyle name="SAPBEXstdData 7 4" xfId="8913"/>
    <cellStyle name="SAPBEXstdData 7 4 2" xfId="15843"/>
    <cellStyle name="SAPBEXstdData 7 4 2 2" xfId="26049"/>
    <cellStyle name="SAPBEXstdData 7 4 3" xfId="22536"/>
    <cellStyle name="SAPBEXstdData 7 5" xfId="11009"/>
    <cellStyle name="SAPBEXstdData 7 5 2" xfId="17338"/>
    <cellStyle name="SAPBEXstdData 7 5 2 2" xfId="27071"/>
    <cellStyle name="SAPBEXstdData 7 5 3" xfId="23518"/>
    <cellStyle name="SAPBEXstdData 7 6" xfId="4326"/>
    <cellStyle name="SAPBEXstdData 7 6 2" xfId="20370"/>
    <cellStyle name="SAPBEXstdData 7 7" xfId="4061"/>
    <cellStyle name="SAPBEXstdData 7 7 2" xfId="20187"/>
    <cellStyle name="SAPBEXstdData 8" xfId="2533"/>
    <cellStyle name="SAPBEXstdData 8 2" xfId="9315"/>
    <cellStyle name="SAPBEXstdData 8 2 2" xfId="15967"/>
    <cellStyle name="SAPBEXstdData 8 2 2 2" xfId="26122"/>
    <cellStyle name="SAPBEXstdData 8 2 3" xfId="22605"/>
    <cellStyle name="SAPBEXstdData 8 3" xfId="11275"/>
    <cellStyle name="SAPBEXstdData 8 3 2" xfId="17604"/>
    <cellStyle name="SAPBEXstdData 8 3 2 2" xfId="27142"/>
    <cellStyle name="SAPBEXstdData 8 3 3" xfId="23585"/>
    <cellStyle name="SAPBEXstdData 8 4" xfId="7133"/>
    <cellStyle name="SAPBEXstdData 8 4 2" xfId="21302"/>
    <cellStyle name="SAPBEXstdData 8 5" xfId="14307"/>
    <cellStyle name="SAPBEXstdData 8 5 2" xfId="25061"/>
    <cellStyle name="SAPBEXstdData 8 6" xfId="19289"/>
    <cellStyle name="SAPBEXstdData 9" xfId="18926"/>
    <cellStyle name="SAPBEXstdData_Первоочер. 2010 г." xfId="14"/>
    <cellStyle name="SAPBEXstdDataEmph" xfId="282"/>
    <cellStyle name="SAPBEXstdDataEmph 2" xfId="1561"/>
    <cellStyle name="SAPBEXstdDataEmph 2 2" xfId="846"/>
    <cellStyle name="SAPBEXstdDataEmph 2 2 2" xfId="3247"/>
    <cellStyle name="SAPBEXstdDataEmph 2 2 2 2" xfId="10002"/>
    <cellStyle name="SAPBEXstdDataEmph 2 2 2 2 2" xfId="16555"/>
    <cellStyle name="SAPBEXstdDataEmph 2 2 2 2 2 2" xfId="26610"/>
    <cellStyle name="SAPBEXstdDataEmph 2 2 2 2 3" xfId="23068"/>
    <cellStyle name="SAPBEXstdDataEmph 2 2 2 3" xfId="11932"/>
    <cellStyle name="SAPBEXstdDataEmph 2 2 2 3 2" xfId="18257"/>
    <cellStyle name="SAPBEXstdDataEmph 2 2 2 3 2 2" xfId="27622"/>
    <cellStyle name="SAPBEXstdDataEmph 2 2 2 3 3" xfId="24040"/>
    <cellStyle name="SAPBEXstdDataEmph 2 2 2 4" xfId="7823"/>
    <cellStyle name="SAPBEXstdDataEmph 2 2 2 4 2" xfId="21827"/>
    <cellStyle name="SAPBEXstdDataEmph 2 2 2 5" xfId="14981"/>
    <cellStyle name="SAPBEXstdDataEmph 2 2 2 5 2" xfId="25542"/>
    <cellStyle name="SAPBEXstdDataEmph 2 2 2 6" xfId="19746"/>
    <cellStyle name="SAPBEXstdDataEmph 2 2 3" xfId="3720"/>
    <cellStyle name="SAPBEXstdDataEmph 2 2 3 2" xfId="10475"/>
    <cellStyle name="SAPBEXstdDataEmph 2 2 3 2 2" xfId="16878"/>
    <cellStyle name="SAPBEXstdDataEmph 2 2 3 2 2 2" xfId="26882"/>
    <cellStyle name="SAPBEXstdDataEmph 2 2 3 2 3" xfId="23334"/>
    <cellStyle name="SAPBEXstdDataEmph 2 2 3 3" xfId="12405"/>
    <cellStyle name="SAPBEXstdDataEmph 2 2 3 3 2" xfId="18728"/>
    <cellStyle name="SAPBEXstdDataEmph 2 2 3 3 2 2" xfId="27892"/>
    <cellStyle name="SAPBEXstdDataEmph 2 2 3 3 3" xfId="24304"/>
    <cellStyle name="SAPBEXstdDataEmph 2 2 3 4" xfId="8292"/>
    <cellStyle name="SAPBEXstdDataEmph 2 2 3 4 2" xfId="22288"/>
    <cellStyle name="SAPBEXstdDataEmph 2 2 3 5" xfId="15452"/>
    <cellStyle name="SAPBEXstdDataEmph 2 2 3 5 2" xfId="25812"/>
    <cellStyle name="SAPBEXstdDataEmph 2 2 3 6" xfId="20010"/>
    <cellStyle name="SAPBEXstdDataEmph 2 2 4" xfId="5891"/>
    <cellStyle name="SAPBEXstdDataEmph 2 2 4 2" xfId="13152"/>
    <cellStyle name="SAPBEXstdDataEmph 2 2 4 2 2" xfId="24732"/>
    <cellStyle name="SAPBEXstdDataEmph 2 2 4 3" xfId="20983"/>
    <cellStyle name="SAPBEXstdDataEmph 2 2 5" xfId="6310"/>
    <cellStyle name="SAPBEXstdDataEmph 2 2 5 2" xfId="13531"/>
    <cellStyle name="SAPBEXstdDataEmph 2 2 5 2 2" xfId="24873"/>
    <cellStyle name="SAPBEXstdDataEmph 2 2 5 3" xfId="21123"/>
    <cellStyle name="SAPBEXstdDataEmph 2 2 6" xfId="5698"/>
    <cellStyle name="SAPBEXstdDataEmph 2 2 6 2" xfId="13015"/>
    <cellStyle name="SAPBEXstdDataEmph 2 2 6 2 2" xfId="24670"/>
    <cellStyle name="SAPBEXstdDataEmph 2 2 6 3" xfId="20921"/>
    <cellStyle name="SAPBEXstdDataEmph 2 2 7" xfId="4598"/>
    <cellStyle name="SAPBEXstdDataEmph 2 2 7 2" xfId="20587"/>
    <cellStyle name="SAPBEXstdDataEmph 2 2 8" xfId="19014"/>
    <cellStyle name="SAPBEXstdDataEmph 2 3" xfId="2769"/>
    <cellStyle name="SAPBEXstdDataEmph 2 3 2" xfId="9542"/>
    <cellStyle name="SAPBEXstdDataEmph 2 3 2 2" xfId="16193"/>
    <cellStyle name="SAPBEXstdDataEmph 2 3 2 2 2" xfId="26319"/>
    <cellStyle name="SAPBEXstdDataEmph 2 3 2 3" xfId="22794"/>
    <cellStyle name="SAPBEXstdDataEmph 2 3 3" xfId="11497"/>
    <cellStyle name="SAPBEXstdDataEmph 2 3 3 2" xfId="17824"/>
    <cellStyle name="SAPBEXstdDataEmph 2 3 3 2 2" xfId="27335"/>
    <cellStyle name="SAPBEXstdDataEmph 2 3 3 3" xfId="23770"/>
    <cellStyle name="SAPBEXstdDataEmph 2 3 4" xfId="7361"/>
    <cellStyle name="SAPBEXstdDataEmph 2 3 4 2" xfId="21514"/>
    <cellStyle name="SAPBEXstdDataEmph 2 3 5" xfId="14529"/>
    <cellStyle name="SAPBEXstdDataEmph 2 3 5 2" xfId="25255"/>
    <cellStyle name="SAPBEXstdDataEmph 2 3 6" xfId="19476"/>
    <cellStyle name="SAPBEXstdDataEmph 2 4" xfId="2893"/>
    <cellStyle name="SAPBEXstdDataEmph 2 4 2" xfId="9660"/>
    <cellStyle name="SAPBEXstdDataEmph 2 4 2 2" xfId="16306"/>
    <cellStyle name="SAPBEXstdDataEmph 2 4 2 2 2" xfId="26414"/>
    <cellStyle name="SAPBEXstdDataEmph 2 4 2 3" xfId="22880"/>
    <cellStyle name="SAPBEXstdDataEmph 2 4 3" xfId="11610"/>
    <cellStyle name="SAPBEXstdDataEmph 2 4 3 2" xfId="17937"/>
    <cellStyle name="SAPBEXstdDataEmph 2 4 3 2 2" xfId="27430"/>
    <cellStyle name="SAPBEXstdDataEmph 2 4 3 3" xfId="23856"/>
    <cellStyle name="SAPBEXstdDataEmph 2 4 4" xfId="7480"/>
    <cellStyle name="SAPBEXstdDataEmph 2 4 4 2" xfId="21612"/>
    <cellStyle name="SAPBEXstdDataEmph 2 4 5" xfId="14647"/>
    <cellStyle name="SAPBEXstdDataEmph 2 4 5 2" xfId="25350"/>
    <cellStyle name="SAPBEXstdDataEmph 2 4 6" xfId="19562"/>
    <cellStyle name="SAPBEXstdDataEmph 2 5" xfId="4725"/>
    <cellStyle name="SAPBEXstdDataEmph 2 5 2" xfId="20618"/>
    <cellStyle name="SAPBEXstdDataEmph 2 6" xfId="19165"/>
    <cellStyle name="SAPBEXstdDataEmph 2 7" xfId="28260"/>
    <cellStyle name="SAPBEXstdDataEmph 3" xfId="2107"/>
    <cellStyle name="SAPBEXstdDataEmph 3 2" xfId="5186"/>
    <cellStyle name="SAPBEXstdDataEmph 3 2 2" xfId="12757"/>
    <cellStyle name="SAPBEXstdDataEmph 3 2 2 2" xfId="24523"/>
    <cellStyle name="SAPBEXstdDataEmph 3 2 3" xfId="20712"/>
    <cellStyle name="SAPBEXstdDataEmph 3 3" xfId="6707"/>
    <cellStyle name="SAPBEXstdDataEmph 3 3 2" xfId="13883"/>
    <cellStyle name="SAPBEXstdDataEmph 3 3 2 2" xfId="24973"/>
    <cellStyle name="SAPBEXstdDataEmph 3 3 3" xfId="21218"/>
    <cellStyle name="SAPBEXstdDataEmph 3 4" xfId="8890"/>
    <cellStyle name="SAPBEXstdDataEmph 3 4 2" xfId="15825"/>
    <cellStyle name="SAPBEXstdDataEmph 3 4 2 2" xfId="26033"/>
    <cellStyle name="SAPBEXstdDataEmph 3 4 3" xfId="22520"/>
    <cellStyle name="SAPBEXstdDataEmph 3 5" xfId="10990"/>
    <cellStyle name="SAPBEXstdDataEmph 3 5 2" xfId="17320"/>
    <cellStyle name="SAPBEXstdDataEmph 3 5 2 2" xfId="27056"/>
    <cellStyle name="SAPBEXstdDataEmph 3 5 3" xfId="23503"/>
    <cellStyle name="SAPBEXstdDataEmph 3 6" xfId="4329"/>
    <cellStyle name="SAPBEXstdDataEmph 3 6 2" xfId="20373"/>
    <cellStyle name="SAPBEXstdDataEmph 3 7" xfId="4055"/>
    <cellStyle name="SAPBEXstdDataEmph 3 7 2" xfId="20184"/>
    <cellStyle name="SAPBEXstdDataEmph 4" xfId="2605"/>
    <cellStyle name="SAPBEXstdDataEmph 4 2" xfId="9386"/>
    <cellStyle name="SAPBEXstdDataEmph 4 2 2" xfId="16037"/>
    <cellStyle name="SAPBEXstdDataEmph 4 2 2 2" xfId="26189"/>
    <cellStyle name="SAPBEXstdDataEmph 4 2 3" xfId="22670"/>
    <cellStyle name="SAPBEXstdDataEmph 4 3" xfId="11346"/>
    <cellStyle name="SAPBEXstdDataEmph 4 3 2" xfId="17674"/>
    <cellStyle name="SAPBEXstdDataEmph 4 3 2 2" xfId="27208"/>
    <cellStyle name="SAPBEXstdDataEmph 4 3 3" xfId="23649"/>
    <cellStyle name="SAPBEXstdDataEmph 4 4" xfId="7205"/>
    <cellStyle name="SAPBEXstdDataEmph 4 4 2" xfId="21369"/>
    <cellStyle name="SAPBEXstdDataEmph 4 5" xfId="14378"/>
    <cellStyle name="SAPBEXstdDataEmph 4 5 2" xfId="25127"/>
    <cellStyle name="SAPBEXstdDataEmph 4 6" xfId="19354"/>
    <cellStyle name="SAPBEXstdDataEmph 5" xfId="18978"/>
    <cellStyle name="SAPBEXstdDataEmph 6" xfId="28073"/>
    <cellStyle name="SAPBEXstdItem" xfId="17"/>
    <cellStyle name="SAPBEXstdItem 10" xfId="18931"/>
    <cellStyle name="SAPBEXstdItem 11" xfId="28026"/>
    <cellStyle name="SAPBEXstdItem 2" xfId="283"/>
    <cellStyle name="SAPBEXstdItem 2 10" xfId="28074"/>
    <cellStyle name="SAPBEXstdItem 2 2" xfId="284"/>
    <cellStyle name="SAPBEXstdItem 2 2 2" xfId="502"/>
    <cellStyle name="SAPBEXstdItem 2 2 2 2" xfId="1768"/>
    <cellStyle name="SAPBEXstdItem 2 2 2 2 2" xfId="1934"/>
    <cellStyle name="SAPBEXstdItem 2 2 2 2 2 2" xfId="3387"/>
    <cellStyle name="SAPBEXstdItem 2 2 2 2 2 2 2" xfId="10142"/>
    <cellStyle name="SAPBEXstdItem 2 2 2 2 2 2 2 2" xfId="16660"/>
    <cellStyle name="SAPBEXstdItem 2 2 2 2 2 2 2 2 2" xfId="26687"/>
    <cellStyle name="SAPBEXstdItem 2 2 2 2 2 2 2 3" xfId="23145"/>
    <cellStyle name="SAPBEXstdItem 2 2 2 2 2 2 3" xfId="12072"/>
    <cellStyle name="SAPBEXstdItem 2 2 2 2 2 2 3 2" xfId="18397"/>
    <cellStyle name="SAPBEXstdItem 2 2 2 2 2 2 3 2 2" xfId="27699"/>
    <cellStyle name="SAPBEXstdItem 2 2 2 2 2 2 3 3" xfId="24117"/>
    <cellStyle name="SAPBEXstdItem 2 2 2 2 2 2 4" xfId="7963"/>
    <cellStyle name="SAPBEXstdItem 2 2 2 2 2 2 4 2" xfId="21967"/>
    <cellStyle name="SAPBEXstdItem 2 2 2 2 2 2 5" xfId="15121"/>
    <cellStyle name="SAPBEXstdItem 2 2 2 2 2 2 5 2" xfId="25619"/>
    <cellStyle name="SAPBEXstdItem 2 2 2 2 2 2 6" xfId="19823"/>
    <cellStyle name="SAPBEXstdItem 2 2 2 2 2 3" xfId="3860"/>
    <cellStyle name="SAPBEXstdItem 2 2 2 2 2 3 2" xfId="10615"/>
    <cellStyle name="SAPBEXstdItem 2 2 2 2 2 3 2 2" xfId="16983"/>
    <cellStyle name="SAPBEXstdItem 2 2 2 2 2 3 2 2 2" xfId="26959"/>
    <cellStyle name="SAPBEXstdItem 2 2 2 2 2 3 2 3" xfId="23411"/>
    <cellStyle name="SAPBEXstdItem 2 2 2 2 2 3 3" xfId="12545"/>
    <cellStyle name="SAPBEXstdItem 2 2 2 2 2 3 3 2" xfId="18868"/>
    <cellStyle name="SAPBEXstdItem 2 2 2 2 2 3 3 2 2" xfId="27969"/>
    <cellStyle name="SAPBEXstdItem 2 2 2 2 2 3 3 3" xfId="24381"/>
    <cellStyle name="SAPBEXstdItem 2 2 2 2 2 3 4" xfId="8381"/>
    <cellStyle name="SAPBEXstdItem 2 2 2 2 2 3 4 2" xfId="22371"/>
    <cellStyle name="SAPBEXstdItem 2 2 2 2 2 3 5" xfId="15592"/>
    <cellStyle name="SAPBEXstdItem 2 2 2 2 2 3 5 2" xfId="25889"/>
    <cellStyle name="SAPBEXstdItem 2 2 2 2 2 3 6" xfId="20087"/>
    <cellStyle name="SAPBEXstdItem 2 2 2 2 2 4" xfId="6534"/>
    <cellStyle name="SAPBEXstdItem 2 2 2 2 2 4 2" xfId="13712"/>
    <cellStyle name="SAPBEXstdItem 2 2 2 2 2 4 2 2" xfId="24891"/>
    <cellStyle name="SAPBEXstdItem 2 2 2 2 2 4 3" xfId="21141"/>
    <cellStyle name="SAPBEXstdItem 2 2 2 2 2 5" xfId="8717"/>
    <cellStyle name="SAPBEXstdItem 2 2 2 2 2 5 2" xfId="15719"/>
    <cellStyle name="SAPBEXstdItem 2 2 2 2 2 5 2 2" xfId="25949"/>
    <cellStyle name="SAPBEXstdItem 2 2 2 2 2 5 3" xfId="22441"/>
    <cellStyle name="SAPBEXstdItem 2 2 2 2 2 6" xfId="10831"/>
    <cellStyle name="SAPBEXstdItem 2 2 2 2 2 6 2" xfId="17163"/>
    <cellStyle name="SAPBEXstdItem 2 2 2 2 2 6 2 2" xfId="26975"/>
    <cellStyle name="SAPBEXstdItem 2 2 2 2 2 6 3" xfId="23427"/>
    <cellStyle name="SAPBEXstdItem 2 2 2 2 2 7" xfId="12651"/>
    <cellStyle name="SAPBEXstdItem 2 2 2 2 2 7 2" xfId="24439"/>
    <cellStyle name="SAPBEXstdItem 2 2 2 2 2 8" xfId="19258"/>
    <cellStyle name="SAPBEXstdItem 2 2 2 2 3" xfId="3127"/>
    <cellStyle name="SAPBEXstdItem 2 2 2 2 3 2" xfId="9890"/>
    <cellStyle name="SAPBEXstdItem 2 2 2 2 3 2 2" xfId="16484"/>
    <cellStyle name="SAPBEXstdItem 2 2 2 2 3 2 2 2" xfId="26550"/>
    <cellStyle name="SAPBEXstdItem 2 2 2 2 3 2 3" xfId="23008"/>
    <cellStyle name="SAPBEXstdItem 2 2 2 2 3 3" xfId="11827"/>
    <cellStyle name="SAPBEXstdItem 2 2 2 2 3 3 2" xfId="18152"/>
    <cellStyle name="SAPBEXstdItem 2 2 2 2 3 3 2 2" xfId="27564"/>
    <cellStyle name="SAPBEXstdItem 2 2 2 2 3 3 3" xfId="23982"/>
    <cellStyle name="SAPBEXstdItem 2 2 2 2 3 4" xfId="7712"/>
    <cellStyle name="SAPBEXstdItem 2 2 2 2 3 4 2" xfId="21757"/>
    <cellStyle name="SAPBEXstdItem 2 2 2 2 3 5" xfId="14875"/>
    <cellStyle name="SAPBEXstdItem 2 2 2 2 3 5 2" xfId="25484"/>
    <cellStyle name="SAPBEXstdItem 2 2 2 2 3 6" xfId="19688"/>
    <cellStyle name="SAPBEXstdItem 2 2 2 2 4" xfId="3616"/>
    <cellStyle name="SAPBEXstdItem 2 2 2 2 4 2" xfId="10371"/>
    <cellStyle name="SAPBEXstdItem 2 2 2 2 4 2 2" xfId="16814"/>
    <cellStyle name="SAPBEXstdItem 2 2 2 2 4 2 2 2" xfId="26824"/>
    <cellStyle name="SAPBEXstdItem 2 2 2 2 4 2 3" xfId="23276"/>
    <cellStyle name="SAPBEXstdItem 2 2 2 2 4 3" xfId="12301"/>
    <cellStyle name="SAPBEXstdItem 2 2 2 2 4 3 2" xfId="18624"/>
    <cellStyle name="SAPBEXstdItem 2 2 2 2 4 3 2 2" xfId="27834"/>
    <cellStyle name="SAPBEXstdItem 2 2 2 2 4 3 3" xfId="24246"/>
    <cellStyle name="SAPBEXstdItem 2 2 2 2 4 4" xfId="8192"/>
    <cellStyle name="SAPBEXstdItem 2 2 2 2 4 4 2" xfId="22189"/>
    <cellStyle name="SAPBEXstdItem 2 2 2 2 4 5" xfId="15348"/>
    <cellStyle name="SAPBEXstdItem 2 2 2 2 4 5 2" xfId="25754"/>
    <cellStyle name="SAPBEXstdItem 2 2 2 2 4 6" xfId="19952"/>
    <cellStyle name="SAPBEXstdItem 2 2 2 2 5" xfId="3932"/>
    <cellStyle name="SAPBEXstdItem 2 2 2 2 5 2" xfId="20104"/>
    <cellStyle name="SAPBEXstdItem 2 2 2 2 6" xfId="19243"/>
    <cellStyle name="SAPBEXstdItem 2 2 2 2 7" xfId="28365"/>
    <cellStyle name="SAPBEXstdItem 2 2 2 3" xfId="2036"/>
    <cellStyle name="SAPBEXstdItem 2 2 2 3 2" xfId="2931"/>
    <cellStyle name="SAPBEXstdItem 2 2 2 3 2 2" xfId="7518"/>
    <cellStyle name="SAPBEXstdItem 2 2 2 3 2 2 2" xfId="14685"/>
    <cellStyle name="SAPBEXstdItem 2 2 2 3 2 2 2 2" xfId="25377"/>
    <cellStyle name="SAPBEXstdItem 2 2 2 3 2 2 3" xfId="21644"/>
    <cellStyle name="SAPBEXstdItem 2 2 2 3 2 3" xfId="9698"/>
    <cellStyle name="SAPBEXstdItem 2 2 2 3 2 3 2" xfId="16343"/>
    <cellStyle name="SAPBEXstdItem 2 2 2 3 2 3 2 2" xfId="26441"/>
    <cellStyle name="SAPBEXstdItem 2 2 2 3 2 3 3" xfId="22902"/>
    <cellStyle name="SAPBEXstdItem 2 2 2 3 2 4" xfId="11647"/>
    <cellStyle name="SAPBEXstdItem 2 2 2 3 2 4 2" xfId="17974"/>
    <cellStyle name="SAPBEXstdItem 2 2 2 3 2 4 2 2" xfId="27457"/>
    <cellStyle name="SAPBEXstdItem 2 2 2 3 2 4 3" xfId="23878"/>
    <cellStyle name="SAPBEXstdItem 2 2 2 3 2 5" xfId="5124"/>
    <cellStyle name="SAPBEXstdItem 2 2 2 3 2 5 2" xfId="20658"/>
    <cellStyle name="SAPBEXstdItem 2 2 2 3 2 6" xfId="12701"/>
    <cellStyle name="SAPBEXstdItem 2 2 2 3 2 6 2" xfId="24474"/>
    <cellStyle name="SAPBEXstdItem 2 2 2 3 2 7" xfId="19584"/>
    <cellStyle name="SAPBEXstdItem 2 2 2 3 3" xfId="3463"/>
    <cellStyle name="SAPBEXstdItem 2 2 2 3 3 2" xfId="10218"/>
    <cellStyle name="SAPBEXstdItem 2 2 2 3 3 2 2" xfId="16700"/>
    <cellStyle name="SAPBEXstdItem 2 2 2 3 3 2 2 2" xfId="26722"/>
    <cellStyle name="SAPBEXstdItem 2 2 2 3 3 2 3" xfId="23176"/>
    <cellStyle name="SAPBEXstdItem 2 2 2 3 3 3" xfId="12148"/>
    <cellStyle name="SAPBEXstdItem 2 2 2 3 3 3 2" xfId="18472"/>
    <cellStyle name="SAPBEXstdItem 2 2 2 3 3 3 2 2" xfId="27733"/>
    <cellStyle name="SAPBEXstdItem 2 2 2 3 3 3 3" xfId="24147"/>
    <cellStyle name="SAPBEXstdItem 2 2 2 3 3 4" xfId="8039"/>
    <cellStyle name="SAPBEXstdItem 2 2 2 3 3 4 2" xfId="22038"/>
    <cellStyle name="SAPBEXstdItem 2 2 2 3 3 5" xfId="15196"/>
    <cellStyle name="SAPBEXstdItem 2 2 2 3 3 5 2" xfId="25653"/>
    <cellStyle name="SAPBEXstdItem 2 2 2 3 3 6" xfId="19853"/>
    <cellStyle name="SAPBEXstdItem 2 2 2 3 4" xfId="6636"/>
    <cellStyle name="SAPBEXstdItem 2 2 2 3 4 2" xfId="13813"/>
    <cellStyle name="SAPBEXstdItem 2 2 2 3 4 2 2" xfId="24925"/>
    <cellStyle name="SAPBEXstdItem 2 2 2 3 4 3" xfId="21171"/>
    <cellStyle name="SAPBEXstdItem 2 2 2 3 5" xfId="8819"/>
    <cellStyle name="SAPBEXstdItem 2 2 2 3 5 2" xfId="15769"/>
    <cellStyle name="SAPBEXstdItem 2 2 2 3 5 2 2" xfId="25984"/>
    <cellStyle name="SAPBEXstdItem 2 2 2 3 5 3" xfId="22472"/>
    <cellStyle name="SAPBEXstdItem 2 2 2 3 6" xfId="10933"/>
    <cellStyle name="SAPBEXstdItem 2 2 2 3 6 2" xfId="17264"/>
    <cellStyle name="SAPBEXstdItem 2 2 2 3 6 2 2" xfId="27009"/>
    <cellStyle name="SAPBEXstdItem 2 2 2 3 6 3" xfId="23457"/>
    <cellStyle name="SAPBEXstdItem 2 2 2 3 7" xfId="4469"/>
    <cellStyle name="SAPBEXstdItem 2 2 2 3 7 2" xfId="20502"/>
    <cellStyle name="SAPBEXstdItem 2 2 2 3 8" xfId="4611"/>
    <cellStyle name="SAPBEXstdItem 2 2 2 3 8 2" xfId="20593"/>
    <cellStyle name="SAPBEXstdItem 2 2 2 4" xfId="2659"/>
    <cellStyle name="SAPBEXstdItem 2 2 2 4 2" xfId="9440"/>
    <cellStyle name="SAPBEXstdItem 2 2 2 4 2 2" xfId="16091"/>
    <cellStyle name="SAPBEXstdItem 2 2 2 4 2 2 2" xfId="26230"/>
    <cellStyle name="SAPBEXstdItem 2 2 2 4 2 3" xfId="22706"/>
    <cellStyle name="SAPBEXstdItem 2 2 2 4 3" xfId="11400"/>
    <cellStyle name="SAPBEXstdItem 2 2 2 4 3 2" xfId="17728"/>
    <cellStyle name="SAPBEXstdItem 2 2 2 4 3 2 2" xfId="27249"/>
    <cellStyle name="SAPBEXstdItem 2 2 2 4 3 3" xfId="23685"/>
    <cellStyle name="SAPBEXstdItem 2 2 2 4 4" xfId="7259"/>
    <cellStyle name="SAPBEXstdItem 2 2 2 4 4 2" xfId="21418"/>
    <cellStyle name="SAPBEXstdItem 2 2 2 4 5" xfId="14432"/>
    <cellStyle name="SAPBEXstdItem 2 2 2 4 5 2" xfId="25168"/>
    <cellStyle name="SAPBEXstdItem 2 2 2 4 6" xfId="19390"/>
    <cellStyle name="SAPBEXstdItem 2 2 2 5" xfId="28122"/>
    <cellStyle name="SAPBEXstdItem 2 2 3" xfId="1695"/>
    <cellStyle name="SAPBEXstdItem 2 2 3 2" xfId="1295"/>
    <cellStyle name="SAPBEXstdItem 2 2 3 2 2" xfId="3067"/>
    <cellStyle name="SAPBEXstdItem 2 2 3 2 2 2" xfId="9833"/>
    <cellStyle name="SAPBEXstdItem 2 2 3 2 2 2 2" xfId="16448"/>
    <cellStyle name="SAPBEXstdItem 2 2 3 2 2 2 2 2" xfId="26527"/>
    <cellStyle name="SAPBEXstdItem 2 2 3 2 2 2 3" xfId="22985"/>
    <cellStyle name="SAPBEXstdItem 2 2 3 2 2 3" xfId="11770"/>
    <cellStyle name="SAPBEXstdItem 2 2 3 2 2 3 2" xfId="18095"/>
    <cellStyle name="SAPBEXstdItem 2 2 3 2 2 3 2 2" xfId="27541"/>
    <cellStyle name="SAPBEXstdItem 2 2 3 2 2 3 3" xfId="23959"/>
    <cellStyle name="SAPBEXstdItem 2 2 3 2 2 4" xfId="7654"/>
    <cellStyle name="SAPBEXstdItem 2 2 3 2 2 4 2" xfId="21734"/>
    <cellStyle name="SAPBEXstdItem 2 2 3 2 2 5" xfId="14818"/>
    <cellStyle name="SAPBEXstdItem 2 2 3 2 2 5 2" xfId="25461"/>
    <cellStyle name="SAPBEXstdItem 2 2 3 2 2 6" xfId="19665"/>
    <cellStyle name="SAPBEXstdItem 2 2 3 2 3" xfId="3572"/>
    <cellStyle name="SAPBEXstdItem 2 2 3 2 3 2" xfId="10327"/>
    <cellStyle name="SAPBEXstdItem 2 2 3 2 3 2 2" xfId="16791"/>
    <cellStyle name="SAPBEXstdItem 2 2 3 2 3 2 2 2" xfId="26801"/>
    <cellStyle name="SAPBEXstdItem 2 2 3 2 3 2 3" xfId="23253"/>
    <cellStyle name="SAPBEXstdItem 2 2 3 2 3 3" xfId="12257"/>
    <cellStyle name="SAPBEXstdItem 2 2 3 2 3 3 2" xfId="18580"/>
    <cellStyle name="SAPBEXstdItem 2 2 3 2 3 3 2 2" xfId="27811"/>
    <cellStyle name="SAPBEXstdItem 2 2 3 2 3 3 3" xfId="24223"/>
    <cellStyle name="SAPBEXstdItem 2 2 3 2 3 4" xfId="8148"/>
    <cellStyle name="SAPBEXstdItem 2 2 3 2 3 4 2" xfId="22145"/>
    <cellStyle name="SAPBEXstdItem 2 2 3 2 3 5" xfId="15304"/>
    <cellStyle name="SAPBEXstdItem 2 2 3 2 3 5 2" xfId="25731"/>
    <cellStyle name="SAPBEXstdItem 2 2 3 2 3 6" xfId="19929"/>
    <cellStyle name="SAPBEXstdItem 2 2 3 2 4" xfId="6093"/>
    <cellStyle name="SAPBEXstdItem 2 2 3 2 4 2" xfId="13333"/>
    <cellStyle name="SAPBEXstdItem 2 2 3 2 4 2 2" xfId="24809"/>
    <cellStyle name="SAPBEXstdItem 2 2 3 2 4 3" xfId="21060"/>
    <cellStyle name="SAPBEXstdItem 2 2 3 2 5" xfId="5785"/>
    <cellStyle name="SAPBEXstdItem 2 2 3 2 5 2" xfId="13065"/>
    <cellStyle name="SAPBEXstdItem 2 2 3 2 5 2 2" xfId="24690"/>
    <cellStyle name="SAPBEXstdItem 2 2 3 2 5 3" xfId="20941"/>
    <cellStyle name="SAPBEXstdItem 2 2 3 2 6" xfId="8619"/>
    <cellStyle name="SAPBEXstdItem 2 2 3 2 6 2" xfId="15711"/>
    <cellStyle name="SAPBEXstdItem 2 2 3 2 6 2 2" xfId="25945"/>
    <cellStyle name="SAPBEXstdItem 2 2 3 2 6 3" xfId="22437"/>
    <cellStyle name="SAPBEXstdItem 2 2 3 2 7" xfId="4197"/>
    <cellStyle name="SAPBEXstdItem 2 2 3 2 7 2" xfId="20262"/>
    <cellStyle name="SAPBEXstdItem 2 2 3 2 8" xfId="19071"/>
    <cellStyle name="SAPBEXstdItem 2 2 3 3" xfId="3330"/>
    <cellStyle name="SAPBEXstdItem 2 2 3 3 2" xfId="3803"/>
    <cellStyle name="SAPBEXstdItem 2 2 3 3 2 2" xfId="10558"/>
    <cellStyle name="SAPBEXstdItem 2 2 3 3 2 2 2" xfId="16947"/>
    <cellStyle name="SAPBEXstdItem 2 2 3 3 2 2 2 2" xfId="26936"/>
    <cellStyle name="SAPBEXstdItem 2 2 3 3 2 2 3" xfId="23388"/>
    <cellStyle name="SAPBEXstdItem 2 2 3 3 2 3" xfId="12488"/>
    <cellStyle name="SAPBEXstdItem 2 2 3 3 2 3 2" xfId="18811"/>
    <cellStyle name="SAPBEXstdItem 2 2 3 3 2 3 2 2" xfId="27946"/>
    <cellStyle name="SAPBEXstdItem 2 2 3 3 2 3 3" xfId="24358"/>
    <cellStyle name="SAPBEXstdItem 2 2 3 3 2 4" xfId="8352"/>
    <cellStyle name="SAPBEXstdItem 2 2 3 3 2 4 2" xfId="22346"/>
    <cellStyle name="SAPBEXstdItem 2 2 3 3 2 5" xfId="15535"/>
    <cellStyle name="SAPBEXstdItem 2 2 3 3 2 5 2" xfId="25866"/>
    <cellStyle name="SAPBEXstdItem 2 2 3 3 2 6" xfId="20064"/>
    <cellStyle name="SAPBEXstdItem 2 2 3 3 3" xfId="10085"/>
    <cellStyle name="SAPBEXstdItem 2 2 3 3 3 2" xfId="16624"/>
    <cellStyle name="SAPBEXstdItem 2 2 3 3 3 2 2" xfId="26664"/>
    <cellStyle name="SAPBEXstdItem 2 2 3 3 3 3" xfId="23122"/>
    <cellStyle name="SAPBEXstdItem 2 2 3 3 4" xfId="12015"/>
    <cellStyle name="SAPBEXstdItem 2 2 3 3 4 2" xfId="18340"/>
    <cellStyle name="SAPBEXstdItem 2 2 3 3 4 2 2" xfId="27676"/>
    <cellStyle name="SAPBEXstdItem 2 2 3 3 4 3" xfId="24094"/>
    <cellStyle name="SAPBEXstdItem 2 2 3 3 5" xfId="7906"/>
    <cellStyle name="SAPBEXstdItem 2 2 3 3 5 2" xfId="21910"/>
    <cellStyle name="SAPBEXstdItem 2 2 3 3 6" xfId="15064"/>
    <cellStyle name="SAPBEXstdItem 2 2 3 3 6 2" xfId="25596"/>
    <cellStyle name="SAPBEXstdItem 2 2 3 3 7" xfId="19800"/>
    <cellStyle name="SAPBEXstdItem 2 2 3 4" xfId="2772"/>
    <cellStyle name="SAPBEXstdItem 2 2 3 4 2" xfId="9545"/>
    <cellStyle name="SAPBEXstdItem 2 2 3 4 2 2" xfId="16196"/>
    <cellStyle name="SAPBEXstdItem 2 2 3 4 2 2 2" xfId="26322"/>
    <cellStyle name="SAPBEXstdItem 2 2 3 4 2 3" xfId="22797"/>
    <cellStyle name="SAPBEXstdItem 2 2 3 4 3" xfId="11500"/>
    <cellStyle name="SAPBEXstdItem 2 2 3 4 3 2" xfId="17827"/>
    <cellStyle name="SAPBEXstdItem 2 2 3 4 3 2 2" xfId="27338"/>
    <cellStyle name="SAPBEXstdItem 2 2 3 4 3 3" xfId="23773"/>
    <cellStyle name="SAPBEXstdItem 2 2 3 4 4" xfId="7364"/>
    <cellStyle name="SAPBEXstdItem 2 2 3 4 4 2" xfId="21517"/>
    <cellStyle name="SAPBEXstdItem 2 2 3 4 5" xfId="14532"/>
    <cellStyle name="SAPBEXstdItem 2 2 3 4 5 2" xfId="25258"/>
    <cellStyle name="SAPBEXstdItem 2 2 3 4 6" xfId="19479"/>
    <cellStyle name="SAPBEXstdItem 2 2 3 5" xfId="2547"/>
    <cellStyle name="SAPBEXstdItem 2 2 3 5 2" xfId="9329"/>
    <cellStyle name="SAPBEXstdItem 2 2 3 5 2 2" xfId="15981"/>
    <cellStyle name="SAPBEXstdItem 2 2 3 5 2 2 2" xfId="26135"/>
    <cellStyle name="SAPBEXstdItem 2 2 3 5 2 3" xfId="22616"/>
    <cellStyle name="SAPBEXstdItem 2 2 3 5 3" xfId="11289"/>
    <cellStyle name="SAPBEXstdItem 2 2 3 5 3 2" xfId="17618"/>
    <cellStyle name="SAPBEXstdItem 2 2 3 5 3 2 2" xfId="27155"/>
    <cellStyle name="SAPBEXstdItem 2 2 3 5 3 3" xfId="23596"/>
    <cellStyle name="SAPBEXstdItem 2 2 3 5 4" xfId="7147"/>
    <cellStyle name="SAPBEXstdItem 2 2 3 5 4 2" xfId="21314"/>
    <cellStyle name="SAPBEXstdItem 2 2 3 5 5" xfId="14321"/>
    <cellStyle name="SAPBEXstdItem 2 2 3 5 5 2" xfId="25074"/>
    <cellStyle name="SAPBEXstdItem 2 2 3 5 6" xfId="19300"/>
    <cellStyle name="SAPBEXstdItem 2 2 3 6" xfId="4135"/>
    <cellStyle name="SAPBEXstdItem 2 2 3 6 2" xfId="20214"/>
    <cellStyle name="SAPBEXstdItem 2 2 3 7" xfId="19220"/>
    <cellStyle name="SAPBEXstdItem 2 2 3 8" xfId="28329"/>
    <cellStyle name="SAPBEXstdItem 2 2 4" xfId="1621"/>
    <cellStyle name="SAPBEXstdItem 2 2 4 2" xfId="1970"/>
    <cellStyle name="SAPBEXstdItem 2 2 4 2 2" xfId="3283"/>
    <cellStyle name="SAPBEXstdItem 2 2 4 2 2 2" xfId="10038"/>
    <cellStyle name="SAPBEXstdItem 2 2 4 2 2 2 2" xfId="16584"/>
    <cellStyle name="SAPBEXstdItem 2 2 4 2 2 2 2 2" xfId="26624"/>
    <cellStyle name="SAPBEXstdItem 2 2 4 2 2 2 3" xfId="23082"/>
    <cellStyle name="SAPBEXstdItem 2 2 4 2 2 3" xfId="11968"/>
    <cellStyle name="SAPBEXstdItem 2 2 4 2 2 3 2" xfId="18293"/>
    <cellStyle name="SAPBEXstdItem 2 2 4 2 2 3 2 2" xfId="27636"/>
    <cellStyle name="SAPBEXstdItem 2 2 4 2 2 3 3" xfId="24054"/>
    <cellStyle name="SAPBEXstdItem 2 2 4 2 2 4" xfId="7859"/>
    <cellStyle name="SAPBEXstdItem 2 2 4 2 2 4 2" xfId="21863"/>
    <cellStyle name="SAPBEXstdItem 2 2 4 2 2 5" xfId="15017"/>
    <cellStyle name="SAPBEXstdItem 2 2 4 2 2 5 2" xfId="25556"/>
    <cellStyle name="SAPBEXstdItem 2 2 4 2 2 6" xfId="19760"/>
    <cellStyle name="SAPBEXstdItem 2 2 4 2 3" xfId="3756"/>
    <cellStyle name="SAPBEXstdItem 2 2 4 2 3 2" xfId="10511"/>
    <cellStyle name="SAPBEXstdItem 2 2 4 2 3 2 2" xfId="16907"/>
    <cellStyle name="SAPBEXstdItem 2 2 4 2 3 2 2 2" xfId="26896"/>
    <cellStyle name="SAPBEXstdItem 2 2 4 2 3 2 3" xfId="23348"/>
    <cellStyle name="SAPBEXstdItem 2 2 4 2 3 3" xfId="12441"/>
    <cellStyle name="SAPBEXstdItem 2 2 4 2 3 3 2" xfId="18764"/>
    <cellStyle name="SAPBEXstdItem 2 2 4 2 3 3 2 2" xfId="27906"/>
    <cellStyle name="SAPBEXstdItem 2 2 4 2 3 3 3" xfId="24318"/>
    <cellStyle name="SAPBEXstdItem 2 2 4 2 3 4" xfId="8310"/>
    <cellStyle name="SAPBEXstdItem 2 2 4 2 3 4 2" xfId="22304"/>
    <cellStyle name="SAPBEXstdItem 2 2 4 2 3 5" xfId="15488"/>
    <cellStyle name="SAPBEXstdItem 2 2 4 2 3 5 2" xfId="25826"/>
    <cellStyle name="SAPBEXstdItem 2 2 4 2 3 6" xfId="20024"/>
    <cellStyle name="SAPBEXstdItem 2 2 4 2 4" xfId="6570"/>
    <cellStyle name="SAPBEXstdItem 2 2 4 2 4 2" xfId="13748"/>
    <cellStyle name="SAPBEXstdItem 2 2 4 2 4 2 2" xfId="24905"/>
    <cellStyle name="SAPBEXstdItem 2 2 4 2 4 3" xfId="21155"/>
    <cellStyle name="SAPBEXstdItem 2 2 4 2 5" xfId="8753"/>
    <cellStyle name="SAPBEXstdItem 2 2 4 2 5 2" xfId="15735"/>
    <cellStyle name="SAPBEXstdItem 2 2 4 2 5 2 2" xfId="25963"/>
    <cellStyle name="SAPBEXstdItem 2 2 4 2 5 3" xfId="22455"/>
    <cellStyle name="SAPBEXstdItem 2 2 4 2 6" xfId="10867"/>
    <cellStyle name="SAPBEXstdItem 2 2 4 2 6 2" xfId="17199"/>
    <cellStyle name="SAPBEXstdItem 2 2 4 2 6 2 2" xfId="26989"/>
    <cellStyle name="SAPBEXstdItem 2 2 4 2 6 3" xfId="23441"/>
    <cellStyle name="SAPBEXstdItem 2 2 4 2 7" xfId="12667"/>
    <cellStyle name="SAPBEXstdItem 2 2 4 2 7 2" xfId="24453"/>
    <cellStyle name="SAPBEXstdItem 2 2 4 2 8" xfId="19272"/>
    <cellStyle name="SAPBEXstdItem 2 2 4 3" xfId="3020"/>
    <cellStyle name="SAPBEXstdItem 2 2 4 3 2" xfId="9786"/>
    <cellStyle name="SAPBEXstdItem 2 2 4 3 2 2" xfId="16408"/>
    <cellStyle name="SAPBEXstdItem 2 2 4 3 2 2 2" xfId="26487"/>
    <cellStyle name="SAPBEXstdItem 2 2 4 3 2 3" xfId="22945"/>
    <cellStyle name="SAPBEXstdItem 2 2 4 3 3" xfId="11723"/>
    <cellStyle name="SAPBEXstdItem 2 2 4 3 3 2" xfId="18048"/>
    <cellStyle name="SAPBEXstdItem 2 2 4 3 3 2 2" xfId="27501"/>
    <cellStyle name="SAPBEXstdItem 2 2 4 3 3 3" xfId="23919"/>
    <cellStyle name="SAPBEXstdItem 2 2 4 3 4" xfId="7607"/>
    <cellStyle name="SAPBEXstdItem 2 2 4 3 4 2" xfId="21694"/>
    <cellStyle name="SAPBEXstdItem 2 2 4 3 5" xfId="14771"/>
    <cellStyle name="SAPBEXstdItem 2 2 4 3 5 2" xfId="25421"/>
    <cellStyle name="SAPBEXstdItem 2 2 4 3 6" xfId="19625"/>
    <cellStyle name="SAPBEXstdItem 2 2 4 4" xfId="3525"/>
    <cellStyle name="SAPBEXstdItem 2 2 4 4 2" xfId="10280"/>
    <cellStyle name="SAPBEXstdItem 2 2 4 4 2 2" xfId="16751"/>
    <cellStyle name="SAPBEXstdItem 2 2 4 4 2 2 2" xfId="26761"/>
    <cellStyle name="SAPBEXstdItem 2 2 4 4 2 3" xfId="23213"/>
    <cellStyle name="SAPBEXstdItem 2 2 4 4 3" xfId="12210"/>
    <cellStyle name="SAPBEXstdItem 2 2 4 4 3 2" xfId="18533"/>
    <cellStyle name="SAPBEXstdItem 2 2 4 4 3 2 2" xfId="27771"/>
    <cellStyle name="SAPBEXstdItem 2 2 4 4 3 3" xfId="24183"/>
    <cellStyle name="SAPBEXstdItem 2 2 4 4 4" xfId="8101"/>
    <cellStyle name="SAPBEXstdItem 2 2 4 4 4 2" xfId="22098"/>
    <cellStyle name="SAPBEXstdItem 2 2 4 4 5" xfId="15257"/>
    <cellStyle name="SAPBEXstdItem 2 2 4 4 5 2" xfId="25691"/>
    <cellStyle name="SAPBEXstdItem 2 2 4 4 6" xfId="19889"/>
    <cellStyle name="SAPBEXstdItem 2 2 4 5" xfId="3971"/>
    <cellStyle name="SAPBEXstdItem 2 2 4 5 2" xfId="20131"/>
    <cellStyle name="SAPBEXstdItem 2 2 4 6" xfId="19180"/>
    <cellStyle name="SAPBEXstdItem 2 2 4 7" xfId="28289"/>
    <cellStyle name="SAPBEXstdItem 2 2 5" xfId="2056"/>
    <cellStyle name="SAPBEXstdItem 2 2 5 2" xfId="2853"/>
    <cellStyle name="SAPBEXstdItem 2 2 5 2 2" xfId="7440"/>
    <cellStyle name="SAPBEXstdItem 2 2 5 2 2 2" xfId="14607"/>
    <cellStyle name="SAPBEXstdItem 2 2 5 2 2 2 2" xfId="25318"/>
    <cellStyle name="SAPBEXstdItem 2 2 5 2 2 3" xfId="21577"/>
    <cellStyle name="SAPBEXstdItem 2 2 5 2 3" xfId="9620"/>
    <cellStyle name="SAPBEXstdItem 2 2 5 2 3 2" xfId="16268"/>
    <cellStyle name="SAPBEXstdItem 2 2 5 2 3 2 2" xfId="26382"/>
    <cellStyle name="SAPBEXstdItem 2 2 5 2 3 3" xfId="22850"/>
    <cellStyle name="SAPBEXstdItem 2 2 5 2 4" xfId="11572"/>
    <cellStyle name="SAPBEXstdItem 2 2 5 2 4 2" xfId="17899"/>
    <cellStyle name="SAPBEXstdItem 2 2 5 2 4 2 2" xfId="27398"/>
    <cellStyle name="SAPBEXstdItem 2 2 5 2 4 3" xfId="23826"/>
    <cellStyle name="SAPBEXstdItem 2 2 5 2 5" xfId="5142"/>
    <cellStyle name="SAPBEXstdItem 2 2 5 2 5 2" xfId="20674"/>
    <cellStyle name="SAPBEXstdItem 2 2 5 2 6" xfId="12717"/>
    <cellStyle name="SAPBEXstdItem 2 2 5 2 6 2" xfId="24489"/>
    <cellStyle name="SAPBEXstdItem 2 2 5 2 7" xfId="19532"/>
    <cellStyle name="SAPBEXstdItem 2 2 5 3" xfId="2667"/>
    <cellStyle name="SAPBEXstdItem 2 2 5 3 2" xfId="9448"/>
    <cellStyle name="SAPBEXstdItem 2 2 5 3 2 2" xfId="16099"/>
    <cellStyle name="SAPBEXstdItem 2 2 5 3 2 2 2" xfId="26237"/>
    <cellStyle name="SAPBEXstdItem 2 2 5 3 2 3" xfId="22713"/>
    <cellStyle name="SAPBEXstdItem 2 2 5 3 3" xfId="11408"/>
    <cellStyle name="SAPBEXstdItem 2 2 5 3 3 2" xfId="17736"/>
    <cellStyle name="SAPBEXstdItem 2 2 5 3 3 2 2" xfId="27256"/>
    <cellStyle name="SAPBEXstdItem 2 2 5 3 3 3" xfId="23692"/>
    <cellStyle name="SAPBEXstdItem 2 2 5 3 4" xfId="7267"/>
    <cellStyle name="SAPBEXstdItem 2 2 5 3 4 2" xfId="21426"/>
    <cellStyle name="SAPBEXstdItem 2 2 5 3 5" xfId="14440"/>
    <cellStyle name="SAPBEXstdItem 2 2 5 3 5 2" xfId="25175"/>
    <cellStyle name="SAPBEXstdItem 2 2 5 3 6" xfId="19397"/>
    <cellStyle name="SAPBEXstdItem 2 2 5 4" xfId="6656"/>
    <cellStyle name="SAPBEXstdItem 2 2 5 4 2" xfId="13832"/>
    <cellStyle name="SAPBEXstdItem 2 2 5 4 2 2" xfId="24939"/>
    <cellStyle name="SAPBEXstdItem 2 2 5 4 3" xfId="21185"/>
    <cellStyle name="SAPBEXstdItem 2 2 5 5" xfId="8839"/>
    <cellStyle name="SAPBEXstdItem 2 2 5 5 2" xfId="15785"/>
    <cellStyle name="SAPBEXstdItem 2 2 5 5 2 2" xfId="25999"/>
    <cellStyle name="SAPBEXstdItem 2 2 5 5 3" xfId="22487"/>
    <cellStyle name="SAPBEXstdItem 2 2 5 6" xfId="10948"/>
    <cellStyle name="SAPBEXstdItem 2 2 5 6 2" xfId="17278"/>
    <cellStyle name="SAPBEXstdItem 2 2 5 6 2 2" xfId="27022"/>
    <cellStyle name="SAPBEXstdItem 2 2 5 6 3" xfId="23470"/>
    <cellStyle name="SAPBEXstdItem 2 2 5 7" xfId="4395"/>
    <cellStyle name="SAPBEXstdItem 2 2 5 7 2" xfId="20439"/>
    <cellStyle name="SAPBEXstdItem 2 2 5 8" xfId="8409"/>
    <cellStyle name="SAPBEXstdItem 2 2 5 8 2" xfId="22391"/>
    <cellStyle name="SAPBEXstdItem 2 2 6" xfId="2607"/>
    <cellStyle name="SAPBEXstdItem 2 2 6 2" xfId="9388"/>
    <cellStyle name="SAPBEXstdItem 2 2 6 2 2" xfId="16039"/>
    <cellStyle name="SAPBEXstdItem 2 2 6 2 2 2" xfId="26191"/>
    <cellStyle name="SAPBEXstdItem 2 2 6 2 3" xfId="22672"/>
    <cellStyle name="SAPBEXstdItem 2 2 6 3" xfId="11348"/>
    <cellStyle name="SAPBEXstdItem 2 2 6 3 2" xfId="17676"/>
    <cellStyle name="SAPBEXstdItem 2 2 6 3 2 2" xfId="27210"/>
    <cellStyle name="SAPBEXstdItem 2 2 6 3 3" xfId="23651"/>
    <cellStyle name="SAPBEXstdItem 2 2 6 4" xfId="7207"/>
    <cellStyle name="SAPBEXstdItem 2 2 6 4 2" xfId="21371"/>
    <cellStyle name="SAPBEXstdItem 2 2 6 5" xfId="14380"/>
    <cellStyle name="SAPBEXstdItem 2 2 6 5 2" xfId="25129"/>
    <cellStyle name="SAPBEXstdItem 2 2 6 6" xfId="19356"/>
    <cellStyle name="SAPBEXstdItem 2 2 7" xfId="18980"/>
    <cellStyle name="SAPBEXstdItem 2 2 8" xfId="18923"/>
    <cellStyle name="SAPBEXstdItem 2 2 9" xfId="28075"/>
    <cellStyle name="SAPBEXstdItem 2 3" xfId="501"/>
    <cellStyle name="SAPBEXstdItem 2 3 2" xfId="1348"/>
    <cellStyle name="SAPBEXstdItem 2 3 2 2" xfId="1767"/>
    <cellStyle name="SAPBEXstdItem 2 3 2 2 2" xfId="1929"/>
    <cellStyle name="SAPBEXstdItem 2 3 2 2 2 2" xfId="3386"/>
    <cellStyle name="SAPBEXstdItem 2 3 2 2 2 2 2" xfId="10141"/>
    <cellStyle name="SAPBEXstdItem 2 3 2 2 2 2 2 2" xfId="16659"/>
    <cellStyle name="SAPBEXstdItem 2 3 2 2 2 2 2 2 2" xfId="26686"/>
    <cellStyle name="SAPBEXstdItem 2 3 2 2 2 2 2 3" xfId="23144"/>
    <cellStyle name="SAPBEXstdItem 2 3 2 2 2 2 3" xfId="12071"/>
    <cellStyle name="SAPBEXstdItem 2 3 2 2 2 2 3 2" xfId="18396"/>
    <cellStyle name="SAPBEXstdItem 2 3 2 2 2 2 3 2 2" xfId="27698"/>
    <cellStyle name="SAPBEXstdItem 2 3 2 2 2 2 3 3" xfId="24116"/>
    <cellStyle name="SAPBEXstdItem 2 3 2 2 2 2 4" xfId="7962"/>
    <cellStyle name="SAPBEXstdItem 2 3 2 2 2 2 4 2" xfId="21966"/>
    <cellStyle name="SAPBEXstdItem 2 3 2 2 2 2 5" xfId="15120"/>
    <cellStyle name="SAPBEXstdItem 2 3 2 2 2 2 5 2" xfId="25618"/>
    <cellStyle name="SAPBEXstdItem 2 3 2 2 2 2 6" xfId="19822"/>
    <cellStyle name="SAPBEXstdItem 2 3 2 2 2 3" xfId="3859"/>
    <cellStyle name="SAPBEXstdItem 2 3 2 2 2 3 2" xfId="10614"/>
    <cellStyle name="SAPBEXstdItem 2 3 2 2 2 3 2 2" xfId="16982"/>
    <cellStyle name="SAPBEXstdItem 2 3 2 2 2 3 2 2 2" xfId="26958"/>
    <cellStyle name="SAPBEXstdItem 2 3 2 2 2 3 2 3" xfId="23410"/>
    <cellStyle name="SAPBEXstdItem 2 3 2 2 2 3 3" xfId="12544"/>
    <cellStyle name="SAPBEXstdItem 2 3 2 2 2 3 3 2" xfId="18867"/>
    <cellStyle name="SAPBEXstdItem 2 3 2 2 2 3 3 2 2" xfId="27968"/>
    <cellStyle name="SAPBEXstdItem 2 3 2 2 2 3 3 3" xfId="24380"/>
    <cellStyle name="SAPBEXstdItem 2 3 2 2 2 3 4" xfId="8380"/>
    <cellStyle name="SAPBEXstdItem 2 3 2 2 2 3 4 2" xfId="22370"/>
    <cellStyle name="SAPBEXstdItem 2 3 2 2 2 3 5" xfId="15591"/>
    <cellStyle name="SAPBEXstdItem 2 3 2 2 2 3 5 2" xfId="25888"/>
    <cellStyle name="SAPBEXstdItem 2 3 2 2 2 3 6" xfId="20086"/>
    <cellStyle name="SAPBEXstdItem 2 3 2 2 2 4" xfId="6529"/>
    <cellStyle name="SAPBEXstdItem 2 3 2 2 2 4 2" xfId="13707"/>
    <cellStyle name="SAPBEXstdItem 2 3 2 2 2 4 2 2" xfId="24890"/>
    <cellStyle name="SAPBEXstdItem 2 3 2 2 2 4 3" xfId="21140"/>
    <cellStyle name="SAPBEXstdItem 2 3 2 2 2 5" xfId="8712"/>
    <cellStyle name="SAPBEXstdItem 2 3 2 2 2 5 2" xfId="15718"/>
    <cellStyle name="SAPBEXstdItem 2 3 2 2 2 5 2 2" xfId="25948"/>
    <cellStyle name="SAPBEXstdItem 2 3 2 2 2 5 3" xfId="22440"/>
    <cellStyle name="SAPBEXstdItem 2 3 2 2 2 6" xfId="10826"/>
    <cellStyle name="SAPBEXstdItem 2 3 2 2 2 6 2" xfId="17158"/>
    <cellStyle name="SAPBEXstdItem 2 3 2 2 2 6 2 2" xfId="26974"/>
    <cellStyle name="SAPBEXstdItem 2 3 2 2 2 6 3" xfId="23426"/>
    <cellStyle name="SAPBEXstdItem 2 3 2 2 2 7" xfId="12650"/>
    <cellStyle name="SAPBEXstdItem 2 3 2 2 2 7 2" xfId="24438"/>
    <cellStyle name="SAPBEXstdItem 2 3 2 2 2 8" xfId="19257"/>
    <cellStyle name="SAPBEXstdItem 2 3 2 2 3" xfId="3126"/>
    <cellStyle name="SAPBEXstdItem 2 3 2 2 3 2" xfId="9889"/>
    <cellStyle name="SAPBEXstdItem 2 3 2 2 3 2 2" xfId="16483"/>
    <cellStyle name="SAPBEXstdItem 2 3 2 2 3 2 2 2" xfId="26549"/>
    <cellStyle name="SAPBEXstdItem 2 3 2 2 3 2 3" xfId="23007"/>
    <cellStyle name="SAPBEXstdItem 2 3 2 2 3 3" xfId="11826"/>
    <cellStyle name="SAPBEXstdItem 2 3 2 2 3 3 2" xfId="18151"/>
    <cellStyle name="SAPBEXstdItem 2 3 2 2 3 3 2 2" xfId="27563"/>
    <cellStyle name="SAPBEXstdItem 2 3 2 2 3 3 3" xfId="23981"/>
    <cellStyle name="SAPBEXstdItem 2 3 2 2 3 4" xfId="7711"/>
    <cellStyle name="SAPBEXstdItem 2 3 2 2 3 4 2" xfId="21756"/>
    <cellStyle name="SAPBEXstdItem 2 3 2 2 3 5" xfId="14874"/>
    <cellStyle name="SAPBEXstdItem 2 3 2 2 3 5 2" xfId="25483"/>
    <cellStyle name="SAPBEXstdItem 2 3 2 2 3 6" xfId="19687"/>
    <cellStyle name="SAPBEXstdItem 2 3 2 2 4" xfId="3615"/>
    <cellStyle name="SAPBEXstdItem 2 3 2 2 4 2" xfId="10370"/>
    <cellStyle name="SAPBEXstdItem 2 3 2 2 4 2 2" xfId="16813"/>
    <cellStyle name="SAPBEXstdItem 2 3 2 2 4 2 2 2" xfId="26823"/>
    <cellStyle name="SAPBEXstdItem 2 3 2 2 4 2 3" xfId="23275"/>
    <cellStyle name="SAPBEXstdItem 2 3 2 2 4 3" xfId="12300"/>
    <cellStyle name="SAPBEXstdItem 2 3 2 2 4 3 2" xfId="18623"/>
    <cellStyle name="SAPBEXstdItem 2 3 2 2 4 3 2 2" xfId="27833"/>
    <cellStyle name="SAPBEXstdItem 2 3 2 2 4 3 3" xfId="24245"/>
    <cellStyle name="SAPBEXstdItem 2 3 2 2 4 4" xfId="8191"/>
    <cellStyle name="SAPBEXstdItem 2 3 2 2 4 4 2" xfId="22188"/>
    <cellStyle name="SAPBEXstdItem 2 3 2 2 4 5" xfId="15347"/>
    <cellStyle name="SAPBEXstdItem 2 3 2 2 4 5 2" xfId="25753"/>
    <cellStyle name="SAPBEXstdItem 2 3 2 2 4 6" xfId="19951"/>
    <cellStyle name="SAPBEXstdItem 2 3 2 2 5" xfId="4031"/>
    <cellStyle name="SAPBEXstdItem 2 3 2 2 5 2" xfId="20171"/>
    <cellStyle name="SAPBEXstdItem 2 3 2 2 6" xfId="19242"/>
    <cellStyle name="SAPBEXstdItem 2 3 2 2 7" xfId="28364"/>
    <cellStyle name="SAPBEXstdItem 2 3 2 3" xfId="2146"/>
    <cellStyle name="SAPBEXstdItem 2 3 2 3 2" xfId="5220"/>
    <cellStyle name="SAPBEXstdItem 2 3 2 3 2 2" xfId="12785"/>
    <cellStyle name="SAPBEXstdItem 2 3 2 3 2 2 2" xfId="24546"/>
    <cellStyle name="SAPBEXstdItem 2 3 2 3 2 3" xfId="20739"/>
    <cellStyle name="SAPBEXstdItem 2 3 2 3 3" xfId="6746"/>
    <cellStyle name="SAPBEXstdItem 2 3 2 3 3 2" xfId="13921"/>
    <cellStyle name="SAPBEXstdItem 2 3 2 3 3 2 2" xfId="24996"/>
    <cellStyle name="SAPBEXstdItem 2 3 2 3 3 3" xfId="21240"/>
    <cellStyle name="SAPBEXstdItem 2 3 2 3 4" xfId="8929"/>
    <cellStyle name="SAPBEXstdItem 2 3 2 3 4 2" xfId="15854"/>
    <cellStyle name="SAPBEXstdItem 2 3 2 3 4 2 2" xfId="26057"/>
    <cellStyle name="SAPBEXstdItem 2 3 2 3 4 3" xfId="22543"/>
    <cellStyle name="SAPBEXstdItem 2 3 2 3 5" xfId="11020"/>
    <cellStyle name="SAPBEXstdItem 2 3 2 3 5 2" xfId="17349"/>
    <cellStyle name="SAPBEXstdItem 2 3 2 3 5 2 2" xfId="27078"/>
    <cellStyle name="SAPBEXstdItem 2 3 2 3 5 3" xfId="23524"/>
    <cellStyle name="SAPBEXstdItem 2 3 2 3 6" xfId="4468"/>
    <cellStyle name="SAPBEXstdItem 2 3 2 3 6 2" xfId="20501"/>
    <cellStyle name="SAPBEXstdItem 2 3 2 3 7" xfId="8406"/>
    <cellStyle name="SAPBEXstdItem 2 3 2 3 7 2" xfId="22389"/>
    <cellStyle name="SAPBEXstdItem 2 3 2 4" xfId="2930"/>
    <cellStyle name="SAPBEXstdItem 2 3 2 4 2" xfId="9697"/>
    <cellStyle name="SAPBEXstdItem 2 3 2 4 2 2" xfId="16342"/>
    <cellStyle name="SAPBEXstdItem 2 3 2 4 2 2 2" xfId="26440"/>
    <cellStyle name="SAPBEXstdItem 2 3 2 4 2 3" xfId="22901"/>
    <cellStyle name="SAPBEXstdItem 2 3 2 4 3" xfId="11646"/>
    <cellStyle name="SAPBEXstdItem 2 3 2 4 3 2" xfId="17973"/>
    <cellStyle name="SAPBEXstdItem 2 3 2 4 3 2 2" xfId="27456"/>
    <cellStyle name="SAPBEXstdItem 2 3 2 4 3 3" xfId="23877"/>
    <cellStyle name="SAPBEXstdItem 2 3 2 4 4" xfId="7517"/>
    <cellStyle name="SAPBEXstdItem 2 3 2 4 4 2" xfId="21643"/>
    <cellStyle name="SAPBEXstdItem 2 3 2 4 5" xfId="14684"/>
    <cellStyle name="SAPBEXstdItem 2 3 2 4 5 2" xfId="25376"/>
    <cellStyle name="SAPBEXstdItem 2 3 2 4 6" xfId="19583"/>
    <cellStyle name="SAPBEXstdItem 2 3 2 5" xfId="3462"/>
    <cellStyle name="SAPBEXstdItem 2 3 2 5 2" xfId="10217"/>
    <cellStyle name="SAPBEXstdItem 2 3 2 5 2 2" xfId="16699"/>
    <cellStyle name="SAPBEXstdItem 2 3 2 5 2 2 2" xfId="26721"/>
    <cellStyle name="SAPBEXstdItem 2 3 2 5 2 3" xfId="23175"/>
    <cellStyle name="SAPBEXstdItem 2 3 2 5 3" xfId="12147"/>
    <cellStyle name="SAPBEXstdItem 2 3 2 5 3 2" xfId="18471"/>
    <cellStyle name="SAPBEXstdItem 2 3 2 5 3 2 2" xfId="27732"/>
    <cellStyle name="SAPBEXstdItem 2 3 2 5 3 3" xfId="24146"/>
    <cellStyle name="SAPBEXstdItem 2 3 2 5 4" xfId="8038"/>
    <cellStyle name="SAPBEXstdItem 2 3 2 5 4 2" xfId="22037"/>
    <cellStyle name="SAPBEXstdItem 2 3 2 5 5" xfId="15195"/>
    <cellStyle name="SAPBEXstdItem 2 3 2 5 5 2" xfId="25652"/>
    <cellStyle name="SAPBEXstdItem 2 3 2 5 6" xfId="19852"/>
    <cellStyle name="SAPBEXstdItem 2 3 2 6" xfId="28208"/>
    <cellStyle name="SAPBEXstdItem 2 3 3" xfId="1655"/>
    <cellStyle name="SAPBEXstdItem 2 3 3 2" xfId="887"/>
    <cellStyle name="SAPBEXstdItem 2 3 3 2 2" xfId="3291"/>
    <cellStyle name="SAPBEXstdItem 2 3 3 2 2 2" xfId="10046"/>
    <cellStyle name="SAPBEXstdItem 2 3 3 2 2 2 2" xfId="16588"/>
    <cellStyle name="SAPBEXstdItem 2 3 3 2 2 2 2 2" xfId="26628"/>
    <cellStyle name="SAPBEXstdItem 2 3 3 2 2 2 3" xfId="23086"/>
    <cellStyle name="SAPBEXstdItem 2 3 3 2 2 3" xfId="11976"/>
    <cellStyle name="SAPBEXstdItem 2 3 3 2 2 3 2" xfId="18301"/>
    <cellStyle name="SAPBEXstdItem 2 3 3 2 2 3 2 2" xfId="27640"/>
    <cellStyle name="SAPBEXstdItem 2 3 3 2 2 3 3" xfId="24058"/>
    <cellStyle name="SAPBEXstdItem 2 3 3 2 2 4" xfId="7867"/>
    <cellStyle name="SAPBEXstdItem 2 3 3 2 2 4 2" xfId="21871"/>
    <cellStyle name="SAPBEXstdItem 2 3 3 2 2 5" xfId="15025"/>
    <cellStyle name="SAPBEXstdItem 2 3 3 2 2 5 2" xfId="25560"/>
    <cellStyle name="SAPBEXstdItem 2 3 3 2 2 6" xfId="19764"/>
    <cellStyle name="SAPBEXstdItem 2 3 3 2 3" xfId="3764"/>
    <cellStyle name="SAPBEXstdItem 2 3 3 2 3 2" xfId="10519"/>
    <cellStyle name="SAPBEXstdItem 2 3 3 2 3 2 2" xfId="16911"/>
    <cellStyle name="SAPBEXstdItem 2 3 3 2 3 2 2 2" xfId="26900"/>
    <cellStyle name="SAPBEXstdItem 2 3 3 2 3 2 3" xfId="23352"/>
    <cellStyle name="SAPBEXstdItem 2 3 3 2 3 3" xfId="12449"/>
    <cellStyle name="SAPBEXstdItem 2 3 3 2 3 3 2" xfId="18772"/>
    <cellStyle name="SAPBEXstdItem 2 3 3 2 3 3 2 2" xfId="27910"/>
    <cellStyle name="SAPBEXstdItem 2 3 3 2 3 3 3" xfId="24322"/>
    <cellStyle name="SAPBEXstdItem 2 3 3 2 3 4" xfId="8314"/>
    <cellStyle name="SAPBEXstdItem 2 3 3 2 3 4 2" xfId="22308"/>
    <cellStyle name="SAPBEXstdItem 2 3 3 2 3 5" xfId="15496"/>
    <cellStyle name="SAPBEXstdItem 2 3 3 2 3 5 2" xfId="25830"/>
    <cellStyle name="SAPBEXstdItem 2 3 3 2 3 6" xfId="20028"/>
    <cellStyle name="SAPBEXstdItem 2 3 3 2 4" xfId="5932"/>
    <cellStyle name="SAPBEXstdItem 2 3 3 2 4 2" xfId="13193"/>
    <cellStyle name="SAPBEXstdItem 2 3 3 2 4 2 2" xfId="24758"/>
    <cellStyle name="SAPBEXstdItem 2 3 3 2 4 3" xfId="21009"/>
    <cellStyle name="SAPBEXstdItem 2 3 3 2 5" xfId="5656"/>
    <cellStyle name="SAPBEXstdItem 2 3 3 2 5 2" xfId="12992"/>
    <cellStyle name="SAPBEXstdItem 2 3 3 2 5 2 2" xfId="24656"/>
    <cellStyle name="SAPBEXstdItem 2 3 3 2 5 3" xfId="20908"/>
    <cellStyle name="SAPBEXstdItem 2 3 3 2 6" xfId="5837"/>
    <cellStyle name="SAPBEXstdItem 2 3 3 2 6 2" xfId="13102"/>
    <cellStyle name="SAPBEXstdItem 2 3 3 2 6 2 2" xfId="24703"/>
    <cellStyle name="SAPBEXstdItem 2 3 3 2 6 3" xfId="20954"/>
    <cellStyle name="SAPBEXstdItem 2 3 3 2 7" xfId="4198"/>
    <cellStyle name="SAPBEXstdItem 2 3 3 2 7 2" xfId="20263"/>
    <cellStyle name="SAPBEXstdItem 2 3 3 2 8" xfId="19040"/>
    <cellStyle name="SAPBEXstdItem 2 3 3 3" xfId="3028"/>
    <cellStyle name="SAPBEXstdItem 2 3 3 3 2" xfId="9794"/>
    <cellStyle name="SAPBEXstdItem 2 3 3 3 2 2" xfId="16412"/>
    <cellStyle name="SAPBEXstdItem 2 3 3 3 2 2 2" xfId="26491"/>
    <cellStyle name="SAPBEXstdItem 2 3 3 3 2 3" xfId="22949"/>
    <cellStyle name="SAPBEXstdItem 2 3 3 3 3" xfId="11731"/>
    <cellStyle name="SAPBEXstdItem 2 3 3 3 3 2" xfId="18056"/>
    <cellStyle name="SAPBEXstdItem 2 3 3 3 3 2 2" xfId="27505"/>
    <cellStyle name="SAPBEXstdItem 2 3 3 3 3 3" xfId="23923"/>
    <cellStyle name="SAPBEXstdItem 2 3 3 3 4" xfId="7615"/>
    <cellStyle name="SAPBEXstdItem 2 3 3 3 4 2" xfId="21698"/>
    <cellStyle name="SAPBEXstdItem 2 3 3 3 5" xfId="14779"/>
    <cellStyle name="SAPBEXstdItem 2 3 3 3 5 2" xfId="25425"/>
    <cellStyle name="SAPBEXstdItem 2 3 3 3 6" xfId="19629"/>
    <cellStyle name="SAPBEXstdItem 2 3 3 4" xfId="3533"/>
    <cellStyle name="SAPBEXstdItem 2 3 3 4 2" xfId="10288"/>
    <cellStyle name="SAPBEXstdItem 2 3 3 4 2 2" xfId="16755"/>
    <cellStyle name="SAPBEXstdItem 2 3 3 4 2 2 2" xfId="26765"/>
    <cellStyle name="SAPBEXstdItem 2 3 3 4 2 3" xfId="23217"/>
    <cellStyle name="SAPBEXstdItem 2 3 3 4 3" xfId="12218"/>
    <cellStyle name="SAPBEXstdItem 2 3 3 4 3 2" xfId="18541"/>
    <cellStyle name="SAPBEXstdItem 2 3 3 4 3 2 2" xfId="27775"/>
    <cellStyle name="SAPBEXstdItem 2 3 3 4 3 3" xfId="24187"/>
    <cellStyle name="SAPBEXstdItem 2 3 3 4 4" xfId="8109"/>
    <cellStyle name="SAPBEXstdItem 2 3 3 4 4 2" xfId="22106"/>
    <cellStyle name="SAPBEXstdItem 2 3 3 4 5" xfId="15265"/>
    <cellStyle name="SAPBEXstdItem 2 3 3 4 5 2" xfId="25695"/>
    <cellStyle name="SAPBEXstdItem 2 3 3 4 6" xfId="19893"/>
    <cellStyle name="SAPBEXstdItem 2 3 3 5" xfId="4143"/>
    <cellStyle name="SAPBEXstdItem 2 3 3 5 2" xfId="20221"/>
    <cellStyle name="SAPBEXstdItem 2 3 3 6" xfId="19184"/>
    <cellStyle name="SAPBEXstdItem 2 3 3 7" xfId="28293"/>
    <cellStyle name="SAPBEXstdItem 2 3 4" xfId="1620"/>
    <cellStyle name="SAPBEXstdItem 2 3 4 2" xfId="2018"/>
    <cellStyle name="SAPBEXstdItem 2 3 4 2 2" xfId="3282"/>
    <cellStyle name="SAPBEXstdItem 2 3 4 2 2 2" xfId="10037"/>
    <cellStyle name="SAPBEXstdItem 2 3 4 2 2 2 2" xfId="16583"/>
    <cellStyle name="SAPBEXstdItem 2 3 4 2 2 2 2 2" xfId="26623"/>
    <cellStyle name="SAPBEXstdItem 2 3 4 2 2 2 3" xfId="23081"/>
    <cellStyle name="SAPBEXstdItem 2 3 4 2 2 3" xfId="11967"/>
    <cellStyle name="SAPBEXstdItem 2 3 4 2 2 3 2" xfId="18292"/>
    <cellStyle name="SAPBEXstdItem 2 3 4 2 2 3 2 2" xfId="27635"/>
    <cellStyle name="SAPBEXstdItem 2 3 4 2 2 3 3" xfId="24053"/>
    <cellStyle name="SAPBEXstdItem 2 3 4 2 2 4" xfId="7858"/>
    <cellStyle name="SAPBEXstdItem 2 3 4 2 2 4 2" xfId="21862"/>
    <cellStyle name="SAPBEXstdItem 2 3 4 2 2 5" xfId="15016"/>
    <cellStyle name="SAPBEXstdItem 2 3 4 2 2 5 2" xfId="25555"/>
    <cellStyle name="SAPBEXstdItem 2 3 4 2 2 6" xfId="19759"/>
    <cellStyle name="SAPBEXstdItem 2 3 4 2 3" xfId="3755"/>
    <cellStyle name="SAPBEXstdItem 2 3 4 2 3 2" xfId="10510"/>
    <cellStyle name="SAPBEXstdItem 2 3 4 2 3 2 2" xfId="16906"/>
    <cellStyle name="SAPBEXstdItem 2 3 4 2 3 2 2 2" xfId="26895"/>
    <cellStyle name="SAPBEXstdItem 2 3 4 2 3 2 3" xfId="23347"/>
    <cellStyle name="SAPBEXstdItem 2 3 4 2 3 3" xfId="12440"/>
    <cellStyle name="SAPBEXstdItem 2 3 4 2 3 3 2" xfId="18763"/>
    <cellStyle name="SAPBEXstdItem 2 3 4 2 3 3 2 2" xfId="27905"/>
    <cellStyle name="SAPBEXstdItem 2 3 4 2 3 3 3" xfId="24317"/>
    <cellStyle name="SAPBEXstdItem 2 3 4 2 3 4" xfId="8309"/>
    <cellStyle name="SAPBEXstdItem 2 3 4 2 3 4 2" xfId="22303"/>
    <cellStyle name="SAPBEXstdItem 2 3 4 2 3 5" xfId="15487"/>
    <cellStyle name="SAPBEXstdItem 2 3 4 2 3 5 2" xfId="25825"/>
    <cellStyle name="SAPBEXstdItem 2 3 4 2 3 6" xfId="20023"/>
    <cellStyle name="SAPBEXstdItem 2 3 4 2 4" xfId="6618"/>
    <cellStyle name="SAPBEXstdItem 2 3 4 2 4 2" xfId="13795"/>
    <cellStyle name="SAPBEXstdItem 2 3 4 2 4 2 2" xfId="24922"/>
    <cellStyle name="SAPBEXstdItem 2 3 4 2 4 3" xfId="21168"/>
    <cellStyle name="SAPBEXstdItem 2 3 4 2 5" xfId="8801"/>
    <cellStyle name="SAPBEXstdItem 2 3 4 2 5 2" xfId="15758"/>
    <cellStyle name="SAPBEXstdItem 2 3 4 2 5 2 2" xfId="25981"/>
    <cellStyle name="SAPBEXstdItem 2 3 4 2 5 3" xfId="22469"/>
    <cellStyle name="SAPBEXstdItem 2 3 4 2 6" xfId="10915"/>
    <cellStyle name="SAPBEXstdItem 2 3 4 2 6 2" xfId="17246"/>
    <cellStyle name="SAPBEXstdItem 2 3 4 2 6 2 2" xfId="27006"/>
    <cellStyle name="SAPBEXstdItem 2 3 4 2 6 3" xfId="23454"/>
    <cellStyle name="SAPBEXstdItem 2 3 4 2 7" xfId="12690"/>
    <cellStyle name="SAPBEXstdItem 2 3 4 2 7 2" xfId="24471"/>
    <cellStyle name="SAPBEXstdItem 2 3 4 2 8" xfId="19285"/>
    <cellStyle name="SAPBEXstdItem 2 3 4 3" xfId="3019"/>
    <cellStyle name="SAPBEXstdItem 2 3 4 3 2" xfId="9785"/>
    <cellStyle name="SAPBEXstdItem 2 3 4 3 2 2" xfId="16407"/>
    <cellStyle name="SAPBEXstdItem 2 3 4 3 2 2 2" xfId="26486"/>
    <cellStyle name="SAPBEXstdItem 2 3 4 3 2 3" xfId="22944"/>
    <cellStyle name="SAPBEXstdItem 2 3 4 3 3" xfId="11722"/>
    <cellStyle name="SAPBEXstdItem 2 3 4 3 3 2" xfId="18047"/>
    <cellStyle name="SAPBEXstdItem 2 3 4 3 3 2 2" xfId="27500"/>
    <cellStyle name="SAPBEXstdItem 2 3 4 3 3 3" xfId="23918"/>
    <cellStyle name="SAPBEXstdItem 2 3 4 3 4" xfId="7606"/>
    <cellStyle name="SAPBEXstdItem 2 3 4 3 4 2" xfId="21693"/>
    <cellStyle name="SAPBEXstdItem 2 3 4 3 5" xfId="14770"/>
    <cellStyle name="SAPBEXstdItem 2 3 4 3 5 2" xfId="25420"/>
    <cellStyle name="SAPBEXstdItem 2 3 4 3 6" xfId="19624"/>
    <cellStyle name="SAPBEXstdItem 2 3 4 4" xfId="3524"/>
    <cellStyle name="SAPBEXstdItem 2 3 4 4 2" xfId="10279"/>
    <cellStyle name="SAPBEXstdItem 2 3 4 4 2 2" xfId="16750"/>
    <cellStyle name="SAPBEXstdItem 2 3 4 4 2 2 2" xfId="26760"/>
    <cellStyle name="SAPBEXstdItem 2 3 4 4 2 3" xfId="23212"/>
    <cellStyle name="SAPBEXstdItem 2 3 4 4 3" xfId="12209"/>
    <cellStyle name="SAPBEXstdItem 2 3 4 4 3 2" xfId="18532"/>
    <cellStyle name="SAPBEXstdItem 2 3 4 4 3 2 2" xfId="27770"/>
    <cellStyle name="SAPBEXstdItem 2 3 4 4 3 3" xfId="24182"/>
    <cellStyle name="SAPBEXstdItem 2 3 4 4 4" xfId="8100"/>
    <cellStyle name="SAPBEXstdItem 2 3 4 4 4 2" xfId="22097"/>
    <cellStyle name="SAPBEXstdItem 2 3 4 4 5" xfId="15256"/>
    <cellStyle name="SAPBEXstdItem 2 3 4 4 5 2" xfId="25690"/>
    <cellStyle name="SAPBEXstdItem 2 3 4 4 6" xfId="19888"/>
    <cellStyle name="SAPBEXstdItem 2 3 4 5" xfId="3972"/>
    <cellStyle name="SAPBEXstdItem 2 3 4 5 2" xfId="20132"/>
    <cellStyle name="SAPBEXstdItem 2 3 4 6" xfId="19179"/>
    <cellStyle name="SAPBEXstdItem 2 3 4 7" xfId="28288"/>
    <cellStyle name="SAPBEXstdItem 2 3 5" xfId="1013"/>
    <cellStyle name="SAPBEXstdItem 2 3 5 2" xfId="2826"/>
    <cellStyle name="SAPBEXstdItem 2 3 5 2 2" xfId="7413"/>
    <cellStyle name="SAPBEXstdItem 2 3 5 2 2 2" xfId="14580"/>
    <cellStyle name="SAPBEXstdItem 2 3 5 2 2 2 2" xfId="25292"/>
    <cellStyle name="SAPBEXstdItem 2 3 5 2 2 3" xfId="21551"/>
    <cellStyle name="SAPBEXstdItem 2 3 5 2 3" xfId="9593"/>
    <cellStyle name="SAPBEXstdItem 2 3 5 2 3 2" xfId="16242"/>
    <cellStyle name="SAPBEXstdItem 2 3 5 2 3 2 2" xfId="26356"/>
    <cellStyle name="SAPBEXstdItem 2 3 5 2 3 3" xfId="22824"/>
    <cellStyle name="SAPBEXstdItem 2 3 5 2 4" xfId="11546"/>
    <cellStyle name="SAPBEXstdItem 2 3 5 2 4 2" xfId="17873"/>
    <cellStyle name="SAPBEXstdItem 2 3 5 2 4 2 2" xfId="27372"/>
    <cellStyle name="SAPBEXstdItem 2 3 5 2 4 3" xfId="23800"/>
    <cellStyle name="SAPBEXstdItem 2 3 5 2 5" xfId="4721"/>
    <cellStyle name="SAPBEXstdItem 2 3 5 2 5 2" xfId="20616"/>
    <cellStyle name="SAPBEXstdItem 2 3 5 2 6" xfId="4174"/>
    <cellStyle name="SAPBEXstdItem 2 3 5 2 6 2" xfId="20245"/>
    <cellStyle name="SAPBEXstdItem 2 3 5 2 7" xfId="19506"/>
    <cellStyle name="SAPBEXstdItem 2 3 5 3" xfId="2812"/>
    <cellStyle name="SAPBEXstdItem 2 3 5 3 2" xfId="9579"/>
    <cellStyle name="SAPBEXstdItem 2 3 5 3 2 2" xfId="16228"/>
    <cellStyle name="SAPBEXstdItem 2 3 5 3 2 2 2" xfId="26345"/>
    <cellStyle name="SAPBEXstdItem 2 3 5 3 2 3" xfId="22813"/>
    <cellStyle name="SAPBEXstdItem 2 3 5 3 3" xfId="11532"/>
    <cellStyle name="SAPBEXstdItem 2 3 5 3 3 2" xfId="17859"/>
    <cellStyle name="SAPBEXstdItem 2 3 5 3 3 2 2" xfId="27361"/>
    <cellStyle name="SAPBEXstdItem 2 3 5 3 3 3" xfId="23789"/>
    <cellStyle name="SAPBEXstdItem 2 3 5 3 4" xfId="7399"/>
    <cellStyle name="SAPBEXstdItem 2 3 5 3 4 2" xfId="21537"/>
    <cellStyle name="SAPBEXstdItem 2 3 5 3 5" xfId="14566"/>
    <cellStyle name="SAPBEXstdItem 2 3 5 3 5 2" xfId="25281"/>
    <cellStyle name="SAPBEXstdItem 2 3 5 3 6" xfId="19495"/>
    <cellStyle name="SAPBEXstdItem 2 3 5 4" xfId="6004"/>
    <cellStyle name="SAPBEXstdItem 2 3 5 4 2" xfId="13262"/>
    <cellStyle name="SAPBEXstdItem 2 3 5 4 2 2" xfId="24787"/>
    <cellStyle name="SAPBEXstdItem 2 3 5 4 3" xfId="21038"/>
    <cellStyle name="SAPBEXstdItem 2 3 5 5" xfId="4356"/>
    <cellStyle name="SAPBEXstdItem 2 3 5 5 2" xfId="20400"/>
    <cellStyle name="SAPBEXstdItem 2 3 5 6" xfId="4638"/>
    <cellStyle name="SAPBEXstdItem 2 3 5 6 2" xfId="20607"/>
    <cellStyle name="SAPBEXstdItem 2 3 5 7" xfId="19067"/>
    <cellStyle name="SAPBEXstdItem 2 3 5 8" xfId="28158"/>
    <cellStyle name="SAPBEXstdItem 2 3 6" xfId="2282"/>
    <cellStyle name="SAPBEXstdItem 2 3 6 2" xfId="6882"/>
    <cellStyle name="SAPBEXstdItem 2 3 6 2 2" xfId="14056"/>
    <cellStyle name="SAPBEXstdItem 2 3 6 2 2 2" xfId="25035"/>
    <cellStyle name="SAPBEXstdItem 2 3 6 2 3" xfId="21277"/>
    <cellStyle name="SAPBEXstdItem 2 3 6 3" xfId="9065"/>
    <cellStyle name="SAPBEXstdItem 2 3 6 3 2" xfId="15915"/>
    <cellStyle name="SAPBEXstdItem 2 3 6 3 2 2" xfId="26097"/>
    <cellStyle name="SAPBEXstdItem 2 3 6 3 3" xfId="22581"/>
    <cellStyle name="SAPBEXstdItem 2 3 6 4" xfId="11093"/>
    <cellStyle name="SAPBEXstdItem 2 3 6 4 2" xfId="17422"/>
    <cellStyle name="SAPBEXstdItem 2 3 6 4 2 2" xfId="27117"/>
    <cellStyle name="SAPBEXstdItem 2 3 6 4 3" xfId="23561"/>
    <cellStyle name="SAPBEXstdItem 2 3 6 5" xfId="5321"/>
    <cellStyle name="SAPBEXstdItem 2 3 6 5 2" xfId="20803"/>
    <cellStyle name="SAPBEXstdItem 2 3 6 6" xfId="12846"/>
    <cellStyle name="SAPBEXstdItem 2 3 6 6 2" xfId="24586"/>
    <cellStyle name="SAPBEXstdItem 2 3 7" xfId="2658"/>
    <cellStyle name="SAPBEXstdItem 2 3 7 2" xfId="9439"/>
    <cellStyle name="SAPBEXstdItem 2 3 7 2 2" xfId="16090"/>
    <cellStyle name="SAPBEXstdItem 2 3 7 2 2 2" xfId="26229"/>
    <cellStyle name="SAPBEXstdItem 2 3 7 2 3" xfId="22705"/>
    <cellStyle name="SAPBEXstdItem 2 3 7 3" xfId="11399"/>
    <cellStyle name="SAPBEXstdItem 2 3 7 3 2" xfId="17727"/>
    <cellStyle name="SAPBEXstdItem 2 3 7 3 2 2" xfId="27248"/>
    <cellStyle name="SAPBEXstdItem 2 3 7 3 3" xfId="23684"/>
    <cellStyle name="SAPBEXstdItem 2 3 7 4" xfId="7258"/>
    <cellStyle name="SAPBEXstdItem 2 3 7 4 2" xfId="21417"/>
    <cellStyle name="SAPBEXstdItem 2 3 7 5" xfId="14431"/>
    <cellStyle name="SAPBEXstdItem 2 3 7 5 2" xfId="25167"/>
    <cellStyle name="SAPBEXstdItem 2 3 7 6" xfId="19389"/>
    <cellStyle name="SAPBEXstdItem 2 3 8" xfId="28121"/>
    <cellStyle name="SAPBEXstdItem 2 4" xfId="1082"/>
    <cellStyle name="SAPBEXstdItem 2 4 2" xfId="1698"/>
    <cellStyle name="SAPBEXstdItem 2 4 2 2" xfId="939"/>
    <cellStyle name="SAPBEXstdItem 2 4 2 2 2" xfId="3333"/>
    <cellStyle name="SAPBEXstdItem 2 4 2 2 2 2" xfId="10088"/>
    <cellStyle name="SAPBEXstdItem 2 4 2 2 2 2 2" xfId="16627"/>
    <cellStyle name="SAPBEXstdItem 2 4 2 2 2 2 2 2" xfId="26667"/>
    <cellStyle name="SAPBEXstdItem 2 4 2 2 2 2 3" xfId="23125"/>
    <cellStyle name="SAPBEXstdItem 2 4 2 2 2 3" xfId="12018"/>
    <cellStyle name="SAPBEXstdItem 2 4 2 2 2 3 2" xfId="18343"/>
    <cellStyle name="SAPBEXstdItem 2 4 2 2 2 3 2 2" xfId="27679"/>
    <cellStyle name="SAPBEXstdItem 2 4 2 2 2 3 3" xfId="24097"/>
    <cellStyle name="SAPBEXstdItem 2 4 2 2 2 4" xfId="7909"/>
    <cellStyle name="SAPBEXstdItem 2 4 2 2 2 4 2" xfId="21913"/>
    <cellStyle name="SAPBEXstdItem 2 4 2 2 2 5" xfId="15067"/>
    <cellStyle name="SAPBEXstdItem 2 4 2 2 2 5 2" xfId="25599"/>
    <cellStyle name="SAPBEXstdItem 2 4 2 2 2 6" xfId="19803"/>
    <cellStyle name="SAPBEXstdItem 2 4 2 2 3" xfId="3806"/>
    <cellStyle name="SAPBEXstdItem 2 4 2 2 3 2" xfId="10561"/>
    <cellStyle name="SAPBEXstdItem 2 4 2 2 3 2 2" xfId="16950"/>
    <cellStyle name="SAPBEXstdItem 2 4 2 2 3 2 2 2" xfId="26939"/>
    <cellStyle name="SAPBEXstdItem 2 4 2 2 3 2 3" xfId="23391"/>
    <cellStyle name="SAPBEXstdItem 2 4 2 2 3 3" xfId="12491"/>
    <cellStyle name="SAPBEXstdItem 2 4 2 2 3 3 2" xfId="18814"/>
    <cellStyle name="SAPBEXstdItem 2 4 2 2 3 3 2 2" xfId="27949"/>
    <cellStyle name="SAPBEXstdItem 2 4 2 2 3 3 3" xfId="24361"/>
    <cellStyle name="SAPBEXstdItem 2 4 2 2 3 4" xfId="8355"/>
    <cellStyle name="SAPBEXstdItem 2 4 2 2 3 4 2" xfId="22349"/>
    <cellStyle name="SAPBEXstdItem 2 4 2 2 3 5" xfId="15538"/>
    <cellStyle name="SAPBEXstdItem 2 4 2 2 3 5 2" xfId="25869"/>
    <cellStyle name="SAPBEXstdItem 2 4 2 2 3 6" xfId="20067"/>
    <cellStyle name="SAPBEXstdItem 2 4 2 2 4" xfId="5982"/>
    <cellStyle name="SAPBEXstdItem 2 4 2 2 4 2" xfId="13243"/>
    <cellStyle name="SAPBEXstdItem 2 4 2 2 4 2 2" xfId="24783"/>
    <cellStyle name="SAPBEXstdItem 2 4 2 2 4 3" xfId="21034"/>
    <cellStyle name="SAPBEXstdItem 2 4 2 2 5" xfId="6056"/>
    <cellStyle name="SAPBEXstdItem 2 4 2 2 5 2" xfId="13303"/>
    <cellStyle name="SAPBEXstdItem 2 4 2 2 5 2 2" xfId="24803"/>
    <cellStyle name="SAPBEXstdItem 2 4 2 2 5 3" xfId="21054"/>
    <cellStyle name="SAPBEXstdItem 2 4 2 2 6" xfId="5749"/>
    <cellStyle name="SAPBEXstdItem 2 4 2 2 6 2" xfId="13038"/>
    <cellStyle name="SAPBEXstdItem 2 4 2 2 6 2 2" xfId="24678"/>
    <cellStyle name="SAPBEXstdItem 2 4 2 2 6 3" xfId="20929"/>
    <cellStyle name="SAPBEXstdItem 2 4 2 2 7" xfId="4718"/>
    <cellStyle name="SAPBEXstdItem 2 4 2 2 7 2" xfId="20614"/>
    <cellStyle name="SAPBEXstdItem 2 4 2 2 8" xfId="19065"/>
    <cellStyle name="SAPBEXstdItem 2 4 2 3" xfId="3070"/>
    <cellStyle name="SAPBEXstdItem 2 4 2 3 2" xfId="9836"/>
    <cellStyle name="SAPBEXstdItem 2 4 2 3 2 2" xfId="16451"/>
    <cellStyle name="SAPBEXstdItem 2 4 2 3 2 2 2" xfId="26530"/>
    <cellStyle name="SAPBEXstdItem 2 4 2 3 2 3" xfId="22988"/>
    <cellStyle name="SAPBEXstdItem 2 4 2 3 3" xfId="11773"/>
    <cellStyle name="SAPBEXstdItem 2 4 2 3 3 2" xfId="18098"/>
    <cellStyle name="SAPBEXstdItem 2 4 2 3 3 2 2" xfId="27544"/>
    <cellStyle name="SAPBEXstdItem 2 4 2 3 3 3" xfId="23962"/>
    <cellStyle name="SAPBEXstdItem 2 4 2 3 4" xfId="7657"/>
    <cellStyle name="SAPBEXstdItem 2 4 2 3 4 2" xfId="21737"/>
    <cellStyle name="SAPBEXstdItem 2 4 2 3 5" xfId="14821"/>
    <cellStyle name="SAPBEXstdItem 2 4 2 3 5 2" xfId="25464"/>
    <cellStyle name="SAPBEXstdItem 2 4 2 3 6" xfId="19668"/>
    <cellStyle name="SAPBEXstdItem 2 4 2 4" xfId="3575"/>
    <cellStyle name="SAPBEXstdItem 2 4 2 4 2" xfId="10330"/>
    <cellStyle name="SAPBEXstdItem 2 4 2 4 2 2" xfId="16794"/>
    <cellStyle name="SAPBEXstdItem 2 4 2 4 2 2 2" xfId="26804"/>
    <cellStyle name="SAPBEXstdItem 2 4 2 4 2 3" xfId="23256"/>
    <cellStyle name="SAPBEXstdItem 2 4 2 4 3" xfId="12260"/>
    <cellStyle name="SAPBEXstdItem 2 4 2 4 3 2" xfId="18583"/>
    <cellStyle name="SAPBEXstdItem 2 4 2 4 3 2 2" xfId="27814"/>
    <cellStyle name="SAPBEXstdItem 2 4 2 4 3 3" xfId="24226"/>
    <cellStyle name="SAPBEXstdItem 2 4 2 4 4" xfId="8151"/>
    <cellStyle name="SAPBEXstdItem 2 4 2 4 4 2" xfId="22148"/>
    <cellStyle name="SAPBEXstdItem 2 4 2 4 5" xfId="15307"/>
    <cellStyle name="SAPBEXstdItem 2 4 2 4 5 2" xfId="25734"/>
    <cellStyle name="SAPBEXstdItem 2 4 2 4 6" xfId="19932"/>
    <cellStyle name="SAPBEXstdItem 2 4 2 5" xfId="4068"/>
    <cellStyle name="SAPBEXstdItem 2 4 2 5 2" xfId="20190"/>
    <cellStyle name="SAPBEXstdItem 2 4 2 6" xfId="19223"/>
    <cellStyle name="SAPBEXstdItem 2 4 2 7" xfId="28332"/>
    <cellStyle name="SAPBEXstdItem 2 4 3" xfId="2054"/>
    <cellStyle name="SAPBEXstdItem 2 4 3 2" xfId="2856"/>
    <cellStyle name="SAPBEXstdItem 2 4 3 2 2" xfId="7443"/>
    <cellStyle name="SAPBEXstdItem 2 4 3 2 2 2" xfId="14610"/>
    <cellStyle name="SAPBEXstdItem 2 4 3 2 2 2 2" xfId="25321"/>
    <cellStyle name="SAPBEXstdItem 2 4 3 2 2 3" xfId="21580"/>
    <cellStyle name="SAPBEXstdItem 2 4 3 2 3" xfId="9623"/>
    <cellStyle name="SAPBEXstdItem 2 4 3 2 3 2" xfId="16271"/>
    <cellStyle name="SAPBEXstdItem 2 4 3 2 3 2 2" xfId="26385"/>
    <cellStyle name="SAPBEXstdItem 2 4 3 2 3 3" xfId="22853"/>
    <cellStyle name="SAPBEXstdItem 2 4 3 2 4" xfId="11575"/>
    <cellStyle name="SAPBEXstdItem 2 4 3 2 4 2" xfId="17902"/>
    <cellStyle name="SAPBEXstdItem 2 4 3 2 4 2 2" xfId="27401"/>
    <cellStyle name="SAPBEXstdItem 2 4 3 2 4 3" xfId="23829"/>
    <cellStyle name="SAPBEXstdItem 2 4 3 2 5" xfId="5140"/>
    <cellStyle name="SAPBEXstdItem 2 4 3 2 5 2" xfId="20672"/>
    <cellStyle name="SAPBEXstdItem 2 4 3 2 6" xfId="12715"/>
    <cellStyle name="SAPBEXstdItem 2 4 3 2 6 2" xfId="24487"/>
    <cellStyle name="SAPBEXstdItem 2 4 3 2 7" xfId="19535"/>
    <cellStyle name="SAPBEXstdItem 2 4 3 3" xfId="2684"/>
    <cellStyle name="SAPBEXstdItem 2 4 3 3 2" xfId="9465"/>
    <cellStyle name="SAPBEXstdItem 2 4 3 3 2 2" xfId="16116"/>
    <cellStyle name="SAPBEXstdItem 2 4 3 3 2 2 2" xfId="26254"/>
    <cellStyle name="SAPBEXstdItem 2 4 3 3 2 3" xfId="22730"/>
    <cellStyle name="SAPBEXstdItem 2 4 3 3 3" xfId="11425"/>
    <cellStyle name="SAPBEXstdItem 2 4 3 3 3 2" xfId="17753"/>
    <cellStyle name="SAPBEXstdItem 2 4 3 3 3 2 2" xfId="27273"/>
    <cellStyle name="SAPBEXstdItem 2 4 3 3 3 3" xfId="23709"/>
    <cellStyle name="SAPBEXstdItem 2 4 3 3 4" xfId="7284"/>
    <cellStyle name="SAPBEXstdItem 2 4 3 3 4 2" xfId="21443"/>
    <cellStyle name="SAPBEXstdItem 2 4 3 3 5" xfId="14457"/>
    <cellStyle name="SAPBEXstdItem 2 4 3 3 5 2" xfId="25192"/>
    <cellStyle name="SAPBEXstdItem 2 4 3 3 6" xfId="19414"/>
    <cellStyle name="SAPBEXstdItem 2 4 3 4" xfId="6654"/>
    <cellStyle name="SAPBEXstdItem 2 4 3 4 2" xfId="13830"/>
    <cellStyle name="SAPBEXstdItem 2 4 3 4 2 2" xfId="24937"/>
    <cellStyle name="SAPBEXstdItem 2 4 3 4 3" xfId="21183"/>
    <cellStyle name="SAPBEXstdItem 2 4 3 5" xfId="8837"/>
    <cellStyle name="SAPBEXstdItem 2 4 3 5 2" xfId="15783"/>
    <cellStyle name="SAPBEXstdItem 2 4 3 5 2 2" xfId="25997"/>
    <cellStyle name="SAPBEXstdItem 2 4 3 5 3" xfId="22485"/>
    <cellStyle name="SAPBEXstdItem 2 4 3 6" xfId="10946"/>
    <cellStyle name="SAPBEXstdItem 2 4 3 6 2" xfId="17276"/>
    <cellStyle name="SAPBEXstdItem 2 4 3 6 2 2" xfId="27020"/>
    <cellStyle name="SAPBEXstdItem 2 4 3 6 3" xfId="23468"/>
    <cellStyle name="SAPBEXstdItem 2 4 3 7" xfId="4398"/>
    <cellStyle name="SAPBEXstdItem 2 4 3 7 2" xfId="20442"/>
    <cellStyle name="SAPBEXstdItem 2 4 3 8" xfId="4179"/>
    <cellStyle name="SAPBEXstdItem 2 4 3 8 2" xfId="20249"/>
    <cellStyle name="SAPBEXstdItem 2 4 4" xfId="2771"/>
    <cellStyle name="SAPBEXstdItem 2 4 4 2" xfId="9544"/>
    <cellStyle name="SAPBEXstdItem 2 4 4 2 2" xfId="16195"/>
    <cellStyle name="SAPBEXstdItem 2 4 4 2 2 2" xfId="26321"/>
    <cellStyle name="SAPBEXstdItem 2 4 4 2 3" xfId="22796"/>
    <cellStyle name="SAPBEXstdItem 2 4 4 3" xfId="11499"/>
    <cellStyle name="SAPBEXstdItem 2 4 4 3 2" xfId="17826"/>
    <cellStyle name="SAPBEXstdItem 2 4 4 3 2 2" xfId="27337"/>
    <cellStyle name="SAPBEXstdItem 2 4 4 3 3" xfId="23772"/>
    <cellStyle name="SAPBEXstdItem 2 4 4 4" xfId="7363"/>
    <cellStyle name="SAPBEXstdItem 2 4 4 4 2" xfId="21516"/>
    <cellStyle name="SAPBEXstdItem 2 4 4 5" xfId="14531"/>
    <cellStyle name="SAPBEXstdItem 2 4 4 5 2" xfId="25257"/>
    <cellStyle name="SAPBEXstdItem 2 4 4 6" xfId="19478"/>
    <cellStyle name="SAPBEXstdItem 2 4 5" xfId="2817"/>
    <cellStyle name="SAPBEXstdItem 2 4 5 2" xfId="9584"/>
    <cellStyle name="SAPBEXstdItem 2 4 5 2 2" xfId="16233"/>
    <cellStyle name="SAPBEXstdItem 2 4 5 2 2 2" xfId="26348"/>
    <cellStyle name="SAPBEXstdItem 2 4 5 2 3" xfId="22816"/>
    <cellStyle name="SAPBEXstdItem 2 4 5 3" xfId="11537"/>
    <cellStyle name="SAPBEXstdItem 2 4 5 3 2" xfId="17864"/>
    <cellStyle name="SAPBEXstdItem 2 4 5 3 2 2" xfId="27364"/>
    <cellStyle name="SAPBEXstdItem 2 4 5 3 3" xfId="23792"/>
    <cellStyle name="SAPBEXstdItem 2 4 5 4" xfId="7404"/>
    <cellStyle name="SAPBEXstdItem 2 4 5 4 2" xfId="21542"/>
    <cellStyle name="SAPBEXstdItem 2 4 5 5" xfId="14571"/>
    <cellStyle name="SAPBEXstdItem 2 4 5 5 2" xfId="25284"/>
    <cellStyle name="SAPBEXstdItem 2 4 5 6" xfId="19498"/>
    <cellStyle name="SAPBEXstdItem 2 4 6" xfId="28185"/>
    <cellStyle name="SAPBEXstdItem 2 5" xfId="1324"/>
    <cellStyle name="SAPBEXstdItem 2 5 2" xfId="1740"/>
    <cellStyle name="SAPBEXstdItem 2 5 2 2" xfId="1408"/>
    <cellStyle name="SAPBEXstdItem 2 5 2 2 2" xfId="3364"/>
    <cellStyle name="SAPBEXstdItem 2 5 2 2 2 2" xfId="10119"/>
    <cellStyle name="SAPBEXstdItem 2 5 2 2 2 2 2" xfId="16642"/>
    <cellStyle name="SAPBEXstdItem 2 5 2 2 2 2 2 2" xfId="26670"/>
    <cellStyle name="SAPBEXstdItem 2 5 2 2 2 2 3" xfId="23128"/>
    <cellStyle name="SAPBEXstdItem 2 5 2 2 2 3" xfId="12049"/>
    <cellStyle name="SAPBEXstdItem 2 5 2 2 2 3 2" xfId="18374"/>
    <cellStyle name="SAPBEXstdItem 2 5 2 2 2 3 2 2" xfId="27682"/>
    <cellStyle name="SAPBEXstdItem 2 5 2 2 2 3 3" xfId="24100"/>
    <cellStyle name="SAPBEXstdItem 2 5 2 2 2 4" xfId="7940"/>
    <cellStyle name="SAPBEXstdItem 2 5 2 2 2 4 2" xfId="21944"/>
    <cellStyle name="SAPBEXstdItem 2 5 2 2 2 5" xfId="15098"/>
    <cellStyle name="SAPBEXstdItem 2 5 2 2 2 5 2" xfId="25602"/>
    <cellStyle name="SAPBEXstdItem 2 5 2 2 2 6" xfId="19806"/>
    <cellStyle name="SAPBEXstdItem 2 5 2 2 3" xfId="3837"/>
    <cellStyle name="SAPBEXstdItem 2 5 2 2 3 2" xfId="10592"/>
    <cellStyle name="SAPBEXstdItem 2 5 2 2 3 2 2" xfId="16965"/>
    <cellStyle name="SAPBEXstdItem 2 5 2 2 3 2 2 2" xfId="26942"/>
    <cellStyle name="SAPBEXstdItem 2 5 2 2 3 2 3" xfId="23394"/>
    <cellStyle name="SAPBEXstdItem 2 5 2 2 3 3" xfId="12522"/>
    <cellStyle name="SAPBEXstdItem 2 5 2 2 3 3 2" xfId="18845"/>
    <cellStyle name="SAPBEXstdItem 2 5 2 2 3 3 2 2" xfId="27952"/>
    <cellStyle name="SAPBEXstdItem 2 5 2 2 3 3 3" xfId="24364"/>
    <cellStyle name="SAPBEXstdItem 2 5 2 2 3 4" xfId="8363"/>
    <cellStyle name="SAPBEXstdItem 2 5 2 2 3 4 2" xfId="22354"/>
    <cellStyle name="SAPBEXstdItem 2 5 2 2 3 5" xfId="15569"/>
    <cellStyle name="SAPBEXstdItem 2 5 2 2 3 5 2" xfId="25872"/>
    <cellStyle name="SAPBEXstdItem 2 5 2 2 3 6" xfId="20070"/>
    <cellStyle name="SAPBEXstdItem 2 5 2 2 4" xfId="6191"/>
    <cellStyle name="SAPBEXstdItem 2 5 2 2 4 2" xfId="13427"/>
    <cellStyle name="SAPBEXstdItem 2 5 2 2 4 2 2" xfId="24844"/>
    <cellStyle name="SAPBEXstdItem 2 5 2 2 4 3" xfId="21094"/>
    <cellStyle name="SAPBEXstdItem 2 5 2 2 5" xfId="8460"/>
    <cellStyle name="SAPBEXstdItem 2 5 2 2 5 2" xfId="15664"/>
    <cellStyle name="SAPBEXstdItem 2 5 2 2 5 2 2" xfId="25918"/>
    <cellStyle name="SAPBEXstdItem 2 5 2 2 5 3" xfId="22411"/>
    <cellStyle name="SAPBEXstdItem 2 5 2 2 6" xfId="5621"/>
    <cellStyle name="SAPBEXstdItem 2 5 2 2 6 2" xfId="12963"/>
    <cellStyle name="SAPBEXstdItem 2 5 2 2 6 2 2" xfId="24638"/>
    <cellStyle name="SAPBEXstdItem 2 5 2 2 6 3" xfId="20890"/>
    <cellStyle name="SAPBEXstdItem 2 5 2 2 7" xfId="12628"/>
    <cellStyle name="SAPBEXstdItem 2 5 2 2 7 2" xfId="24420"/>
    <cellStyle name="SAPBEXstdItem 2 5 2 2 8" xfId="19103"/>
    <cellStyle name="SAPBEXstdItem 2 5 2 3" xfId="3101"/>
    <cellStyle name="SAPBEXstdItem 2 5 2 3 2" xfId="9867"/>
    <cellStyle name="SAPBEXstdItem 2 5 2 3 2 2" xfId="16466"/>
    <cellStyle name="SAPBEXstdItem 2 5 2 3 2 2 2" xfId="26533"/>
    <cellStyle name="SAPBEXstdItem 2 5 2 3 2 3" xfId="22991"/>
    <cellStyle name="SAPBEXstdItem 2 5 2 3 3" xfId="11804"/>
    <cellStyle name="SAPBEXstdItem 2 5 2 3 3 2" xfId="18129"/>
    <cellStyle name="SAPBEXstdItem 2 5 2 3 3 2 2" xfId="27547"/>
    <cellStyle name="SAPBEXstdItem 2 5 2 3 3 3" xfId="23965"/>
    <cellStyle name="SAPBEXstdItem 2 5 2 3 4" xfId="7688"/>
    <cellStyle name="SAPBEXstdItem 2 5 2 3 4 2" xfId="21740"/>
    <cellStyle name="SAPBEXstdItem 2 5 2 3 5" xfId="14852"/>
    <cellStyle name="SAPBEXstdItem 2 5 2 3 5 2" xfId="25467"/>
    <cellStyle name="SAPBEXstdItem 2 5 2 3 6" xfId="19671"/>
    <cellStyle name="SAPBEXstdItem 2 5 2 4" xfId="3594"/>
    <cellStyle name="SAPBEXstdItem 2 5 2 4 2" xfId="10349"/>
    <cellStyle name="SAPBEXstdItem 2 5 2 4 2 2" xfId="16797"/>
    <cellStyle name="SAPBEXstdItem 2 5 2 4 2 2 2" xfId="26807"/>
    <cellStyle name="SAPBEXstdItem 2 5 2 4 2 3" xfId="23259"/>
    <cellStyle name="SAPBEXstdItem 2 5 2 4 3" xfId="12279"/>
    <cellStyle name="SAPBEXstdItem 2 5 2 4 3 2" xfId="18602"/>
    <cellStyle name="SAPBEXstdItem 2 5 2 4 3 2 2" xfId="27817"/>
    <cellStyle name="SAPBEXstdItem 2 5 2 4 3 3" xfId="24229"/>
    <cellStyle name="SAPBEXstdItem 2 5 2 4 4" xfId="8170"/>
    <cellStyle name="SAPBEXstdItem 2 5 2 4 4 2" xfId="22167"/>
    <cellStyle name="SAPBEXstdItem 2 5 2 4 5" xfId="15326"/>
    <cellStyle name="SAPBEXstdItem 2 5 2 4 5 2" xfId="25737"/>
    <cellStyle name="SAPBEXstdItem 2 5 2 4 6" xfId="19935"/>
    <cellStyle name="SAPBEXstdItem 2 5 2 5" xfId="4076"/>
    <cellStyle name="SAPBEXstdItem 2 5 2 5 2" xfId="20192"/>
    <cellStyle name="SAPBEXstdItem 2 5 2 6" xfId="19226"/>
    <cellStyle name="SAPBEXstdItem 2 5 2 7" xfId="28347"/>
    <cellStyle name="SAPBEXstdItem 2 5 3" xfId="2048"/>
    <cellStyle name="SAPBEXstdItem 2 5 3 2" xfId="5135"/>
    <cellStyle name="SAPBEXstdItem 2 5 3 2 2" xfId="12709"/>
    <cellStyle name="SAPBEXstdItem 2 5 3 2 2 2" xfId="24482"/>
    <cellStyle name="SAPBEXstdItem 2 5 3 2 3" xfId="20668"/>
    <cellStyle name="SAPBEXstdItem 2 5 3 3" xfId="6648"/>
    <cellStyle name="SAPBEXstdItem 2 5 3 3 2" xfId="13825"/>
    <cellStyle name="SAPBEXstdItem 2 5 3 3 2 2" xfId="24933"/>
    <cellStyle name="SAPBEXstdItem 2 5 3 3 3" xfId="21179"/>
    <cellStyle name="SAPBEXstdItem 2 5 3 4" xfId="8831"/>
    <cellStyle name="SAPBEXstdItem 2 5 3 4 2" xfId="15777"/>
    <cellStyle name="SAPBEXstdItem 2 5 3 4 2 2" xfId="25992"/>
    <cellStyle name="SAPBEXstdItem 2 5 3 4 3" xfId="22480"/>
    <cellStyle name="SAPBEXstdItem 2 5 3 5" xfId="10941"/>
    <cellStyle name="SAPBEXstdItem 2 5 3 5 2" xfId="17272"/>
    <cellStyle name="SAPBEXstdItem 2 5 3 5 2 2" xfId="27017"/>
    <cellStyle name="SAPBEXstdItem 2 5 3 5 3" xfId="23465"/>
    <cellStyle name="SAPBEXstdItem 2 5 3 6" xfId="4441"/>
    <cellStyle name="SAPBEXstdItem 2 5 3 6 2" xfId="20477"/>
    <cellStyle name="SAPBEXstdItem 2 5 3 7" xfId="4586"/>
    <cellStyle name="SAPBEXstdItem 2 5 3 7 2" xfId="20580"/>
    <cellStyle name="SAPBEXstdItem 2 5 4" xfId="2914"/>
    <cellStyle name="SAPBEXstdItem 2 5 4 2" xfId="9681"/>
    <cellStyle name="SAPBEXstdItem 2 5 4 2 2" xfId="16326"/>
    <cellStyle name="SAPBEXstdItem 2 5 4 2 2 2" xfId="26424"/>
    <cellStyle name="SAPBEXstdItem 2 5 4 2 3" xfId="22885"/>
    <cellStyle name="SAPBEXstdItem 2 5 4 3" xfId="11630"/>
    <cellStyle name="SAPBEXstdItem 2 5 4 3 2" xfId="17957"/>
    <cellStyle name="SAPBEXstdItem 2 5 4 3 2 2" xfId="27440"/>
    <cellStyle name="SAPBEXstdItem 2 5 4 3 3" xfId="23861"/>
    <cellStyle name="SAPBEXstdItem 2 5 4 4" xfId="7501"/>
    <cellStyle name="SAPBEXstdItem 2 5 4 4 2" xfId="21627"/>
    <cellStyle name="SAPBEXstdItem 2 5 4 5" xfId="14668"/>
    <cellStyle name="SAPBEXstdItem 2 5 4 5 2" xfId="25360"/>
    <cellStyle name="SAPBEXstdItem 2 5 4 6" xfId="19567"/>
    <cellStyle name="SAPBEXstdItem 2 5 5" xfId="3446"/>
    <cellStyle name="SAPBEXstdItem 2 5 5 2" xfId="10201"/>
    <cellStyle name="SAPBEXstdItem 2 5 5 2 2" xfId="16683"/>
    <cellStyle name="SAPBEXstdItem 2 5 5 2 2 2" xfId="26705"/>
    <cellStyle name="SAPBEXstdItem 2 5 5 2 3" xfId="23159"/>
    <cellStyle name="SAPBEXstdItem 2 5 5 3" xfId="12131"/>
    <cellStyle name="SAPBEXstdItem 2 5 5 3 2" xfId="18455"/>
    <cellStyle name="SAPBEXstdItem 2 5 5 3 2 2" xfId="27716"/>
    <cellStyle name="SAPBEXstdItem 2 5 5 3 3" xfId="24130"/>
    <cellStyle name="SAPBEXstdItem 2 5 5 4" xfId="8022"/>
    <cellStyle name="SAPBEXstdItem 2 5 5 4 2" xfId="22021"/>
    <cellStyle name="SAPBEXstdItem 2 5 5 5" xfId="15179"/>
    <cellStyle name="SAPBEXstdItem 2 5 5 5 2" xfId="25636"/>
    <cellStyle name="SAPBEXstdItem 2 5 5 6" xfId="19836"/>
    <cellStyle name="SAPBEXstdItem 2 5 6" xfId="28207"/>
    <cellStyle name="SAPBEXstdItem 2 6" xfId="1563"/>
    <cellStyle name="SAPBEXstdItem 2 6 2" xfId="882"/>
    <cellStyle name="SAPBEXstdItem 2 6 2 2" xfId="3249"/>
    <cellStyle name="SAPBEXstdItem 2 6 2 2 2" xfId="10004"/>
    <cellStyle name="SAPBEXstdItem 2 6 2 2 2 2" xfId="16557"/>
    <cellStyle name="SAPBEXstdItem 2 6 2 2 2 2 2" xfId="26612"/>
    <cellStyle name="SAPBEXstdItem 2 6 2 2 2 3" xfId="23070"/>
    <cellStyle name="SAPBEXstdItem 2 6 2 2 3" xfId="11934"/>
    <cellStyle name="SAPBEXstdItem 2 6 2 2 3 2" xfId="18259"/>
    <cellStyle name="SAPBEXstdItem 2 6 2 2 3 2 2" xfId="27624"/>
    <cellStyle name="SAPBEXstdItem 2 6 2 2 3 3" xfId="24042"/>
    <cellStyle name="SAPBEXstdItem 2 6 2 2 4" xfId="7825"/>
    <cellStyle name="SAPBEXstdItem 2 6 2 2 4 2" xfId="21829"/>
    <cellStyle name="SAPBEXstdItem 2 6 2 2 5" xfId="14983"/>
    <cellStyle name="SAPBEXstdItem 2 6 2 2 5 2" xfId="25544"/>
    <cellStyle name="SAPBEXstdItem 2 6 2 2 6" xfId="19748"/>
    <cellStyle name="SAPBEXstdItem 2 6 2 3" xfId="3722"/>
    <cellStyle name="SAPBEXstdItem 2 6 2 3 2" xfId="10477"/>
    <cellStyle name="SAPBEXstdItem 2 6 2 3 2 2" xfId="16880"/>
    <cellStyle name="SAPBEXstdItem 2 6 2 3 2 2 2" xfId="26884"/>
    <cellStyle name="SAPBEXstdItem 2 6 2 3 2 3" xfId="23336"/>
    <cellStyle name="SAPBEXstdItem 2 6 2 3 3" xfId="12407"/>
    <cellStyle name="SAPBEXstdItem 2 6 2 3 3 2" xfId="18730"/>
    <cellStyle name="SAPBEXstdItem 2 6 2 3 3 2 2" xfId="27894"/>
    <cellStyle name="SAPBEXstdItem 2 6 2 3 3 3" xfId="24306"/>
    <cellStyle name="SAPBEXstdItem 2 6 2 3 4" xfId="8294"/>
    <cellStyle name="SAPBEXstdItem 2 6 2 3 4 2" xfId="22290"/>
    <cellStyle name="SAPBEXstdItem 2 6 2 3 5" xfId="15454"/>
    <cellStyle name="SAPBEXstdItem 2 6 2 3 5 2" xfId="25814"/>
    <cellStyle name="SAPBEXstdItem 2 6 2 3 6" xfId="20012"/>
    <cellStyle name="SAPBEXstdItem 2 6 2 4" xfId="5927"/>
    <cellStyle name="SAPBEXstdItem 2 6 2 4 2" xfId="13188"/>
    <cellStyle name="SAPBEXstdItem 2 6 2 4 2 2" xfId="24757"/>
    <cellStyle name="SAPBEXstdItem 2 6 2 4 3" xfId="21008"/>
    <cellStyle name="SAPBEXstdItem 2 6 2 5" xfId="5800"/>
    <cellStyle name="SAPBEXstdItem 2 6 2 5 2" xfId="13073"/>
    <cellStyle name="SAPBEXstdItem 2 6 2 5 2 2" xfId="24695"/>
    <cellStyle name="SAPBEXstdItem 2 6 2 5 3" xfId="20946"/>
    <cellStyle name="SAPBEXstdItem 2 6 2 6" xfId="5578"/>
    <cellStyle name="SAPBEXstdItem 2 6 2 6 2" xfId="12928"/>
    <cellStyle name="SAPBEXstdItem 2 6 2 6 2 2" xfId="24630"/>
    <cellStyle name="SAPBEXstdItem 2 6 2 6 3" xfId="20881"/>
    <cellStyle name="SAPBEXstdItem 2 6 2 7" xfId="4176"/>
    <cellStyle name="SAPBEXstdItem 2 6 2 7 2" xfId="20247"/>
    <cellStyle name="SAPBEXstdItem 2 6 2 8" xfId="19039"/>
    <cellStyle name="SAPBEXstdItem 2 6 3" xfId="2989"/>
    <cellStyle name="SAPBEXstdItem 2 6 3 2" xfId="9755"/>
    <cellStyle name="SAPBEXstdItem 2 6 3 2 2" xfId="16384"/>
    <cellStyle name="SAPBEXstdItem 2 6 3 2 2 2" xfId="26476"/>
    <cellStyle name="SAPBEXstdItem 2 6 3 2 3" xfId="22935"/>
    <cellStyle name="SAPBEXstdItem 2 6 3 3" xfId="11692"/>
    <cellStyle name="SAPBEXstdItem 2 6 3 3 2" xfId="18018"/>
    <cellStyle name="SAPBEXstdItem 2 6 3 3 2 2" xfId="27491"/>
    <cellStyle name="SAPBEXstdItem 2 6 3 3 3" xfId="23910"/>
    <cellStyle name="SAPBEXstdItem 2 6 3 4" xfId="7576"/>
    <cellStyle name="SAPBEXstdItem 2 6 3 4 2" xfId="21677"/>
    <cellStyle name="SAPBEXstdItem 2 6 3 5" xfId="14741"/>
    <cellStyle name="SAPBEXstdItem 2 6 3 5 2" xfId="25411"/>
    <cellStyle name="SAPBEXstdItem 2 6 3 6" xfId="19616"/>
    <cellStyle name="SAPBEXstdItem 2 6 4" xfId="3504"/>
    <cellStyle name="SAPBEXstdItem 2 6 4 2" xfId="10259"/>
    <cellStyle name="SAPBEXstdItem 2 6 4 2 2" xfId="16737"/>
    <cellStyle name="SAPBEXstdItem 2 6 4 2 2 2" xfId="26753"/>
    <cellStyle name="SAPBEXstdItem 2 6 4 2 3" xfId="23205"/>
    <cellStyle name="SAPBEXstdItem 2 6 4 3" xfId="12189"/>
    <cellStyle name="SAPBEXstdItem 2 6 4 3 2" xfId="18512"/>
    <cellStyle name="SAPBEXstdItem 2 6 4 3 2 2" xfId="27763"/>
    <cellStyle name="SAPBEXstdItem 2 6 4 3 3" xfId="24175"/>
    <cellStyle name="SAPBEXstdItem 2 6 4 4" xfId="8080"/>
    <cellStyle name="SAPBEXstdItem 2 6 4 4 2" xfId="22077"/>
    <cellStyle name="SAPBEXstdItem 2 6 4 5" xfId="15236"/>
    <cellStyle name="SAPBEXstdItem 2 6 4 5 2" xfId="25683"/>
    <cellStyle name="SAPBEXstdItem 2 6 4 6" xfId="19881"/>
    <cellStyle name="SAPBEXstdItem 2 6 5" xfId="4053"/>
    <cellStyle name="SAPBEXstdItem 2 6 5 2" xfId="20183"/>
    <cellStyle name="SAPBEXstdItem 2 6 6" xfId="19167"/>
    <cellStyle name="SAPBEXstdItem 2 6 7" xfId="28262"/>
    <cellStyle name="SAPBEXstdItem 2 7" xfId="2075"/>
    <cellStyle name="SAPBEXstdItem 2 7 2" xfId="2798"/>
    <cellStyle name="SAPBEXstdItem 2 7 2 2" xfId="7385"/>
    <cellStyle name="SAPBEXstdItem 2 7 2 2 2" xfId="14552"/>
    <cellStyle name="SAPBEXstdItem 2 7 2 2 2 2" xfId="25273"/>
    <cellStyle name="SAPBEXstdItem 2 7 2 2 3" xfId="21532"/>
    <cellStyle name="SAPBEXstdItem 2 7 2 3" xfId="9565"/>
    <cellStyle name="SAPBEXstdItem 2 7 2 3 2" xfId="16214"/>
    <cellStyle name="SAPBEXstdItem 2 7 2 3 2 2" xfId="26337"/>
    <cellStyle name="SAPBEXstdItem 2 7 2 3 3" xfId="22808"/>
    <cellStyle name="SAPBEXstdItem 2 7 2 4" xfId="11518"/>
    <cellStyle name="SAPBEXstdItem 2 7 2 4 2" xfId="17845"/>
    <cellStyle name="SAPBEXstdItem 2 7 2 4 2 2" xfId="27353"/>
    <cellStyle name="SAPBEXstdItem 2 7 2 4 3" xfId="23784"/>
    <cellStyle name="SAPBEXstdItem 2 7 2 5" xfId="5158"/>
    <cellStyle name="SAPBEXstdItem 2 7 2 5 2" xfId="20690"/>
    <cellStyle name="SAPBEXstdItem 2 7 2 6" xfId="12734"/>
    <cellStyle name="SAPBEXstdItem 2 7 2 6 2" xfId="24506"/>
    <cellStyle name="SAPBEXstdItem 2 7 2 7" xfId="19490"/>
    <cellStyle name="SAPBEXstdItem 2 7 3" xfId="2543"/>
    <cellStyle name="SAPBEXstdItem 2 7 3 2" xfId="9325"/>
    <cellStyle name="SAPBEXstdItem 2 7 3 2 2" xfId="15977"/>
    <cellStyle name="SAPBEXstdItem 2 7 3 2 2 2" xfId="26131"/>
    <cellStyle name="SAPBEXstdItem 2 7 3 2 3" xfId="22613"/>
    <cellStyle name="SAPBEXstdItem 2 7 3 3" xfId="11285"/>
    <cellStyle name="SAPBEXstdItem 2 7 3 3 2" xfId="17614"/>
    <cellStyle name="SAPBEXstdItem 2 7 3 3 2 2" xfId="27151"/>
    <cellStyle name="SAPBEXstdItem 2 7 3 3 3" xfId="23593"/>
    <cellStyle name="SAPBEXstdItem 2 7 3 4" xfId="7143"/>
    <cellStyle name="SAPBEXstdItem 2 7 3 4 2" xfId="21311"/>
    <cellStyle name="SAPBEXstdItem 2 7 3 5" xfId="14317"/>
    <cellStyle name="SAPBEXstdItem 2 7 3 5 2" xfId="25070"/>
    <cellStyle name="SAPBEXstdItem 2 7 3 6" xfId="19297"/>
    <cellStyle name="SAPBEXstdItem 2 7 4" xfId="6675"/>
    <cellStyle name="SAPBEXstdItem 2 7 4 2" xfId="13851"/>
    <cellStyle name="SAPBEXstdItem 2 7 4 2 2" xfId="24956"/>
    <cellStyle name="SAPBEXstdItem 2 7 4 3" xfId="21201"/>
    <cellStyle name="SAPBEXstdItem 2 7 5" xfId="8858"/>
    <cellStyle name="SAPBEXstdItem 2 7 5 2" xfId="15802"/>
    <cellStyle name="SAPBEXstdItem 2 7 5 2 2" xfId="26016"/>
    <cellStyle name="SAPBEXstdItem 2 7 5 3" xfId="22503"/>
    <cellStyle name="SAPBEXstdItem 2 7 6" xfId="10965"/>
    <cellStyle name="SAPBEXstdItem 2 7 6 2" xfId="17295"/>
    <cellStyle name="SAPBEXstdItem 2 7 6 2 2" xfId="27039"/>
    <cellStyle name="SAPBEXstdItem 2 7 6 3" xfId="23486"/>
    <cellStyle name="SAPBEXstdItem 2 7 7" xfId="4331"/>
    <cellStyle name="SAPBEXstdItem 2 7 7 2" xfId="20375"/>
    <cellStyle name="SAPBEXstdItem 2 7 8" xfId="3998"/>
    <cellStyle name="SAPBEXstdItem 2 7 8 2" xfId="20150"/>
    <cellStyle name="SAPBEXstdItem 2 8" xfId="2606"/>
    <cellStyle name="SAPBEXstdItem 2 8 2" xfId="9387"/>
    <cellStyle name="SAPBEXstdItem 2 8 2 2" xfId="16038"/>
    <cellStyle name="SAPBEXstdItem 2 8 2 2 2" xfId="26190"/>
    <cellStyle name="SAPBEXstdItem 2 8 2 3" xfId="22671"/>
    <cellStyle name="SAPBEXstdItem 2 8 3" xfId="11347"/>
    <cellStyle name="SAPBEXstdItem 2 8 3 2" xfId="17675"/>
    <cellStyle name="SAPBEXstdItem 2 8 3 2 2" xfId="27209"/>
    <cellStyle name="SAPBEXstdItem 2 8 3 3" xfId="23650"/>
    <cellStyle name="SAPBEXstdItem 2 8 4" xfId="7206"/>
    <cellStyle name="SAPBEXstdItem 2 8 4 2" xfId="21370"/>
    <cellStyle name="SAPBEXstdItem 2 8 5" xfId="14379"/>
    <cellStyle name="SAPBEXstdItem 2 8 5 2" xfId="25128"/>
    <cellStyle name="SAPBEXstdItem 2 8 6" xfId="19355"/>
    <cellStyle name="SAPBEXstdItem 2 9" xfId="18979"/>
    <cellStyle name="SAPBEXstdItem 3" xfId="285"/>
    <cellStyle name="SAPBEXstdItem 3 10" xfId="28076"/>
    <cellStyle name="SAPBEXstdItem 3 2" xfId="503"/>
    <cellStyle name="SAPBEXstdItem 3 2 2" xfId="1769"/>
    <cellStyle name="SAPBEXstdItem 3 2 2 2" xfId="1946"/>
    <cellStyle name="SAPBEXstdItem 3 2 2 2 2" xfId="3128"/>
    <cellStyle name="SAPBEXstdItem 3 2 2 2 2 2" xfId="9891"/>
    <cellStyle name="SAPBEXstdItem 3 2 2 2 2 2 2" xfId="16485"/>
    <cellStyle name="SAPBEXstdItem 3 2 2 2 2 2 2 2" xfId="26551"/>
    <cellStyle name="SAPBEXstdItem 3 2 2 2 2 2 3" xfId="23009"/>
    <cellStyle name="SAPBEXstdItem 3 2 2 2 2 3" xfId="11828"/>
    <cellStyle name="SAPBEXstdItem 3 2 2 2 2 3 2" xfId="18153"/>
    <cellStyle name="SAPBEXstdItem 3 2 2 2 2 3 2 2" xfId="27565"/>
    <cellStyle name="SAPBEXstdItem 3 2 2 2 2 3 3" xfId="23983"/>
    <cellStyle name="SAPBEXstdItem 3 2 2 2 2 4" xfId="7713"/>
    <cellStyle name="SAPBEXstdItem 3 2 2 2 2 4 2" xfId="21758"/>
    <cellStyle name="SAPBEXstdItem 3 2 2 2 2 5" xfId="14876"/>
    <cellStyle name="SAPBEXstdItem 3 2 2 2 2 5 2" xfId="25485"/>
    <cellStyle name="SAPBEXstdItem 3 2 2 2 2 6" xfId="19689"/>
    <cellStyle name="SAPBEXstdItem 3 2 2 2 3" xfId="3617"/>
    <cellStyle name="SAPBEXstdItem 3 2 2 2 3 2" xfId="10372"/>
    <cellStyle name="SAPBEXstdItem 3 2 2 2 3 2 2" xfId="16815"/>
    <cellStyle name="SAPBEXstdItem 3 2 2 2 3 2 2 2" xfId="26825"/>
    <cellStyle name="SAPBEXstdItem 3 2 2 2 3 2 3" xfId="23277"/>
    <cellStyle name="SAPBEXstdItem 3 2 2 2 3 3" xfId="12302"/>
    <cellStyle name="SAPBEXstdItem 3 2 2 2 3 3 2" xfId="18625"/>
    <cellStyle name="SAPBEXstdItem 3 2 2 2 3 3 2 2" xfId="27835"/>
    <cellStyle name="SAPBEXstdItem 3 2 2 2 3 3 3" xfId="24247"/>
    <cellStyle name="SAPBEXstdItem 3 2 2 2 3 4" xfId="8193"/>
    <cellStyle name="SAPBEXstdItem 3 2 2 2 3 4 2" xfId="22190"/>
    <cellStyle name="SAPBEXstdItem 3 2 2 2 3 5" xfId="15349"/>
    <cellStyle name="SAPBEXstdItem 3 2 2 2 3 5 2" xfId="25755"/>
    <cellStyle name="SAPBEXstdItem 3 2 2 2 3 6" xfId="19953"/>
    <cellStyle name="SAPBEXstdItem 3 2 2 2 4" xfId="6546"/>
    <cellStyle name="SAPBEXstdItem 3 2 2 2 4 2" xfId="13724"/>
    <cellStyle name="SAPBEXstdItem 3 2 2 2 4 2 2" xfId="24897"/>
    <cellStyle name="SAPBEXstdItem 3 2 2 2 4 3" xfId="21147"/>
    <cellStyle name="SAPBEXstdItem 3 2 2 2 5" xfId="8729"/>
    <cellStyle name="SAPBEXstdItem 3 2 2 2 5 2" xfId="15725"/>
    <cellStyle name="SAPBEXstdItem 3 2 2 2 5 2 2" xfId="25955"/>
    <cellStyle name="SAPBEXstdItem 3 2 2 2 5 3" xfId="22447"/>
    <cellStyle name="SAPBEXstdItem 3 2 2 2 6" xfId="10843"/>
    <cellStyle name="SAPBEXstdItem 3 2 2 2 6 2" xfId="17175"/>
    <cellStyle name="SAPBEXstdItem 3 2 2 2 6 2 2" xfId="26981"/>
    <cellStyle name="SAPBEXstdItem 3 2 2 2 6 3" xfId="23433"/>
    <cellStyle name="SAPBEXstdItem 3 2 2 2 7" xfId="12657"/>
    <cellStyle name="SAPBEXstdItem 3 2 2 2 7 2" xfId="24445"/>
    <cellStyle name="SAPBEXstdItem 3 2 2 2 8" xfId="19264"/>
    <cellStyle name="SAPBEXstdItem 3 2 2 3" xfId="3388"/>
    <cellStyle name="SAPBEXstdItem 3 2 2 3 2" xfId="3861"/>
    <cellStyle name="SAPBEXstdItem 3 2 2 3 2 2" xfId="10616"/>
    <cellStyle name="SAPBEXstdItem 3 2 2 3 2 2 2" xfId="16984"/>
    <cellStyle name="SAPBEXstdItem 3 2 2 3 2 2 2 2" xfId="26960"/>
    <cellStyle name="SAPBEXstdItem 3 2 2 3 2 2 3" xfId="23412"/>
    <cellStyle name="SAPBEXstdItem 3 2 2 3 2 3" xfId="12546"/>
    <cellStyle name="SAPBEXstdItem 3 2 2 3 2 3 2" xfId="18869"/>
    <cellStyle name="SAPBEXstdItem 3 2 2 3 2 3 2 2" xfId="27970"/>
    <cellStyle name="SAPBEXstdItem 3 2 2 3 2 3 3" xfId="24382"/>
    <cellStyle name="SAPBEXstdItem 3 2 2 3 2 4" xfId="8382"/>
    <cellStyle name="SAPBEXstdItem 3 2 2 3 2 4 2" xfId="22372"/>
    <cellStyle name="SAPBEXstdItem 3 2 2 3 2 5" xfId="15593"/>
    <cellStyle name="SAPBEXstdItem 3 2 2 3 2 5 2" xfId="25890"/>
    <cellStyle name="SAPBEXstdItem 3 2 2 3 2 6" xfId="20088"/>
    <cellStyle name="SAPBEXstdItem 3 2 2 3 3" xfId="10143"/>
    <cellStyle name="SAPBEXstdItem 3 2 2 3 3 2" xfId="16661"/>
    <cellStyle name="SAPBEXstdItem 3 2 2 3 3 2 2" xfId="26688"/>
    <cellStyle name="SAPBEXstdItem 3 2 2 3 3 3" xfId="23146"/>
    <cellStyle name="SAPBEXstdItem 3 2 2 3 4" xfId="12073"/>
    <cellStyle name="SAPBEXstdItem 3 2 2 3 4 2" xfId="18398"/>
    <cellStyle name="SAPBEXstdItem 3 2 2 3 4 2 2" xfId="27700"/>
    <cellStyle name="SAPBEXstdItem 3 2 2 3 4 3" xfId="24118"/>
    <cellStyle name="SAPBEXstdItem 3 2 2 3 5" xfId="7964"/>
    <cellStyle name="SAPBEXstdItem 3 2 2 3 5 2" xfId="21968"/>
    <cellStyle name="SAPBEXstdItem 3 2 2 3 6" xfId="15122"/>
    <cellStyle name="SAPBEXstdItem 3 2 2 3 6 2" xfId="25620"/>
    <cellStyle name="SAPBEXstdItem 3 2 2 3 7" xfId="19824"/>
    <cellStyle name="SAPBEXstdItem 3 2 2 4" xfId="2774"/>
    <cellStyle name="SAPBEXstdItem 3 2 2 4 2" xfId="9547"/>
    <cellStyle name="SAPBEXstdItem 3 2 2 4 2 2" xfId="16198"/>
    <cellStyle name="SAPBEXstdItem 3 2 2 4 2 2 2" xfId="26324"/>
    <cellStyle name="SAPBEXstdItem 3 2 2 4 2 3" xfId="22799"/>
    <cellStyle name="SAPBEXstdItem 3 2 2 4 3" xfId="11502"/>
    <cellStyle name="SAPBEXstdItem 3 2 2 4 3 2" xfId="17829"/>
    <cellStyle name="SAPBEXstdItem 3 2 2 4 3 2 2" xfId="27340"/>
    <cellStyle name="SAPBEXstdItem 3 2 2 4 3 3" xfId="23775"/>
    <cellStyle name="SAPBEXstdItem 3 2 2 4 4" xfId="7366"/>
    <cellStyle name="SAPBEXstdItem 3 2 2 4 4 2" xfId="21519"/>
    <cellStyle name="SAPBEXstdItem 3 2 2 4 5" xfId="14534"/>
    <cellStyle name="SAPBEXstdItem 3 2 2 4 5 2" xfId="25260"/>
    <cellStyle name="SAPBEXstdItem 3 2 2 4 6" xfId="19481"/>
    <cellStyle name="SAPBEXstdItem 3 2 2 5" xfId="2870"/>
    <cellStyle name="SAPBEXstdItem 3 2 2 5 2" xfId="9637"/>
    <cellStyle name="SAPBEXstdItem 3 2 2 5 2 2" xfId="16285"/>
    <cellStyle name="SAPBEXstdItem 3 2 2 5 2 2 2" xfId="26398"/>
    <cellStyle name="SAPBEXstdItem 3 2 2 5 2 3" xfId="22866"/>
    <cellStyle name="SAPBEXstdItem 3 2 2 5 3" xfId="11589"/>
    <cellStyle name="SAPBEXstdItem 3 2 2 5 3 2" xfId="17916"/>
    <cellStyle name="SAPBEXstdItem 3 2 2 5 3 2 2" xfId="27414"/>
    <cellStyle name="SAPBEXstdItem 3 2 2 5 3 3" xfId="23842"/>
    <cellStyle name="SAPBEXstdItem 3 2 2 5 4" xfId="7457"/>
    <cellStyle name="SAPBEXstdItem 3 2 2 5 4 2" xfId="21594"/>
    <cellStyle name="SAPBEXstdItem 3 2 2 5 5" xfId="14624"/>
    <cellStyle name="SAPBEXstdItem 3 2 2 5 5 2" xfId="25334"/>
    <cellStyle name="SAPBEXstdItem 3 2 2 5 6" xfId="19548"/>
    <cellStyle name="SAPBEXstdItem 3 2 2 6" xfId="4107"/>
    <cellStyle name="SAPBEXstdItem 3 2 2 6 2" xfId="20204"/>
    <cellStyle name="SAPBEXstdItem 3 2 2 7" xfId="19244"/>
    <cellStyle name="SAPBEXstdItem 3 2 2 8" xfId="28366"/>
    <cellStyle name="SAPBEXstdItem 3 2 3" xfId="1623"/>
    <cellStyle name="SAPBEXstdItem 3 2 3 2" xfId="2002"/>
    <cellStyle name="SAPBEXstdItem 3 2 3 2 2" xfId="3285"/>
    <cellStyle name="SAPBEXstdItem 3 2 3 2 2 2" xfId="10040"/>
    <cellStyle name="SAPBEXstdItem 3 2 3 2 2 2 2" xfId="16586"/>
    <cellStyle name="SAPBEXstdItem 3 2 3 2 2 2 2 2" xfId="26626"/>
    <cellStyle name="SAPBEXstdItem 3 2 3 2 2 2 3" xfId="23084"/>
    <cellStyle name="SAPBEXstdItem 3 2 3 2 2 3" xfId="11970"/>
    <cellStyle name="SAPBEXstdItem 3 2 3 2 2 3 2" xfId="18295"/>
    <cellStyle name="SAPBEXstdItem 3 2 3 2 2 3 2 2" xfId="27638"/>
    <cellStyle name="SAPBEXstdItem 3 2 3 2 2 3 3" xfId="24056"/>
    <cellStyle name="SAPBEXstdItem 3 2 3 2 2 4" xfId="7861"/>
    <cellStyle name="SAPBEXstdItem 3 2 3 2 2 4 2" xfId="21865"/>
    <cellStyle name="SAPBEXstdItem 3 2 3 2 2 5" xfId="15019"/>
    <cellStyle name="SAPBEXstdItem 3 2 3 2 2 5 2" xfId="25558"/>
    <cellStyle name="SAPBEXstdItem 3 2 3 2 2 6" xfId="19762"/>
    <cellStyle name="SAPBEXstdItem 3 2 3 2 3" xfId="3758"/>
    <cellStyle name="SAPBEXstdItem 3 2 3 2 3 2" xfId="10513"/>
    <cellStyle name="SAPBEXstdItem 3 2 3 2 3 2 2" xfId="16909"/>
    <cellStyle name="SAPBEXstdItem 3 2 3 2 3 2 2 2" xfId="26898"/>
    <cellStyle name="SAPBEXstdItem 3 2 3 2 3 2 3" xfId="23350"/>
    <cellStyle name="SAPBEXstdItem 3 2 3 2 3 3" xfId="12443"/>
    <cellStyle name="SAPBEXstdItem 3 2 3 2 3 3 2" xfId="18766"/>
    <cellStyle name="SAPBEXstdItem 3 2 3 2 3 3 2 2" xfId="27908"/>
    <cellStyle name="SAPBEXstdItem 3 2 3 2 3 3 3" xfId="24320"/>
    <cellStyle name="SAPBEXstdItem 3 2 3 2 3 4" xfId="8312"/>
    <cellStyle name="SAPBEXstdItem 3 2 3 2 3 4 2" xfId="22306"/>
    <cellStyle name="SAPBEXstdItem 3 2 3 2 3 5" xfId="15490"/>
    <cellStyle name="SAPBEXstdItem 3 2 3 2 3 5 2" xfId="25828"/>
    <cellStyle name="SAPBEXstdItem 3 2 3 2 3 6" xfId="20026"/>
    <cellStyle name="SAPBEXstdItem 3 2 3 2 4" xfId="6602"/>
    <cellStyle name="SAPBEXstdItem 3 2 3 2 4 2" xfId="13780"/>
    <cellStyle name="SAPBEXstdItem 3 2 3 2 4 2 2" xfId="24915"/>
    <cellStyle name="SAPBEXstdItem 3 2 3 2 4 3" xfId="21163"/>
    <cellStyle name="SAPBEXstdItem 3 2 3 2 5" xfId="8785"/>
    <cellStyle name="SAPBEXstdItem 3 2 3 2 5 2" xfId="15749"/>
    <cellStyle name="SAPBEXstdItem 3 2 3 2 5 2 2" xfId="25973"/>
    <cellStyle name="SAPBEXstdItem 3 2 3 2 5 3" xfId="22463"/>
    <cellStyle name="SAPBEXstdItem 3 2 3 2 6" xfId="10899"/>
    <cellStyle name="SAPBEXstdItem 3 2 3 2 6 2" xfId="17231"/>
    <cellStyle name="SAPBEXstdItem 3 2 3 2 6 2 2" xfId="26999"/>
    <cellStyle name="SAPBEXstdItem 3 2 3 2 6 3" xfId="23449"/>
    <cellStyle name="SAPBEXstdItem 3 2 3 2 7" xfId="12681"/>
    <cellStyle name="SAPBEXstdItem 3 2 3 2 7 2" xfId="24463"/>
    <cellStyle name="SAPBEXstdItem 3 2 3 2 8" xfId="19280"/>
    <cellStyle name="SAPBEXstdItem 3 2 3 3" xfId="3022"/>
    <cellStyle name="SAPBEXstdItem 3 2 3 3 2" xfId="9788"/>
    <cellStyle name="SAPBEXstdItem 3 2 3 3 2 2" xfId="16410"/>
    <cellStyle name="SAPBEXstdItem 3 2 3 3 2 2 2" xfId="26489"/>
    <cellStyle name="SAPBEXstdItem 3 2 3 3 2 3" xfId="22947"/>
    <cellStyle name="SAPBEXstdItem 3 2 3 3 3" xfId="11725"/>
    <cellStyle name="SAPBEXstdItem 3 2 3 3 3 2" xfId="18050"/>
    <cellStyle name="SAPBEXstdItem 3 2 3 3 3 2 2" xfId="27503"/>
    <cellStyle name="SAPBEXstdItem 3 2 3 3 3 3" xfId="23921"/>
    <cellStyle name="SAPBEXstdItem 3 2 3 3 4" xfId="7609"/>
    <cellStyle name="SAPBEXstdItem 3 2 3 3 4 2" xfId="21696"/>
    <cellStyle name="SAPBEXstdItem 3 2 3 3 5" xfId="14773"/>
    <cellStyle name="SAPBEXstdItem 3 2 3 3 5 2" xfId="25423"/>
    <cellStyle name="SAPBEXstdItem 3 2 3 3 6" xfId="19627"/>
    <cellStyle name="SAPBEXstdItem 3 2 3 4" xfId="3527"/>
    <cellStyle name="SAPBEXstdItem 3 2 3 4 2" xfId="10282"/>
    <cellStyle name="SAPBEXstdItem 3 2 3 4 2 2" xfId="16753"/>
    <cellStyle name="SAPBEXstdItem 3 2 3 4 2 2 2" xfId="26763"/>
    <cellStyle name="SAPBEXstdItem 3 2 3 4 2 3" xfId="23215"/>
    <cellStyle name="SAPBEXstdItem 3 2 3 4 3" xfId="12212"/>
    <cellStyle name="SAPBEXstdItem 3 2 3 4 3 2" xfId="18535"/>
    <cellStyle name="SAPBEXstdItem 3 2 3 4 3 2 2" xfId="27773"/>
    <cellStyle name="SAPBEXstdItem 3 2 3 4 3 3" xfId="24185"/>
    <cellStyle name="SAPBEXstdItem 3 2 3 4 4" xfId="8103"/>
    <cellStyle name="SAPBEXstdItem 3 2 3 4 4 2" xfId="22100"/>
    <cellStyle name="SAPBEXstdItem 3 2 3 4 5" xfId="15259"/>
    <cellStyle name="SAPBEXstdItem 3 2 3 4 5 2" xfId="25693"/>
    <cellStyle name="SAPBEXstdItem 3 2 3 4 6" xfId="19891"/>
    <cellStyle name="SAPBEXstdItem 3 2 3 5" xfId="4246"/>
    <cellStyle name="SAPBEXstdItem 3 2 3 5 2" xfId="20299"/>
    <cellStyle name="SAPBEXstdItem 3 2 3 6" xfId="19182"/>
    <cellStyle name="SAPBEXstdItem 3 2 3 7" xfId="28291"/>
    <cellStyle name="SAPBEXstdItem 3 2 4" xfId="2216"/>
    <cellStyle name="SAPBEXstdItem 3 2 4 2" xfId="2932"/>
    <cellStyle name="SAPBEXstdItem 3 2 4 2 2" xfId="7519"/>
    <cellStyle name="SAPBEXstdItem 3 2 4 2 2 2" xfId="14686"/>
    <cellStyle name="SAPBEXstdItem 3 2 4 2 2 2 2" xfId="25378"/>
    <cellStyle name="SAPBEXstdItem 3 2 4 2 2 3" xfId="21645"/>
    <cellStyle name="SAPBEXstdItem 3 2 4 2 3" xfId="9699"/>
    <cellStyle name="SAPBEXstdItem 3 2 4 2 3 2" xfId="16344"/>
    <cellStyle name="SAPBEXstdItem 3 2 4 2 3 2 2" xfId="26442"/>
    <cellStyle name="SAPBEXstdItem 3 2 4 2 3 3" xfId="22903"/>
    <cellStyle name="SAPBEXstdItem 3 2 4 2 4" xfId="11648"/>
    <cellStyle name="SAPBEXstdItem 3 2 4 2 4 2" xfId="17975"/>
    <cellStyle name="SAPBEXstdItem 3 2 4 2 4 2 2" xfId="27458"/>
    <cellStyle name="SAPBEXstdItem 3 2 4 2 4 3" xfId="23879"/>
    <cellStyle name="SAPBEXstdItem 3 2 4 2 5" xfId="5272"/>
    <cellStyle name="SAPBEXstdItem 3 2 4 2 5 2" xfId="20772"/>
    <cellStyle name="SAPBEXstdItem 3 2 4 2 6" xfId="12817"/>
    <cellStyle name="SAPBEXstdItem 3 2 4 2 6 2" xfId="24564"/>
    <cellStyle name="SAPBEXstdItem 3 2 4 2 7" xfId="19585"/>
    <cellStyle name="SAPBEXstdItem 3 2 4 3" xfId="3464"/>
    <cellStyle name="SAPBEXstdItem 3 2 4 3 2" xfId="10219"/>
    <cellStyle name="SAPBEXstdItem 3 2 4 3 2 2" xfId="16701"/>
    <cellStyle name="SAPBEXstdItem 3 2 4 3 2 2 2" xfId="26723"/>
    <cellStyle name="SAPBEXstdItem 3 2 4 3 2 3" xfId="23177"/>
    <cellStyle name="SAPBEXstdItem 3 2 4 3 3" xfId="12149"/>
    <cellStyle name="SAPBEXstdItem 3 2 4 3 3 2" xfId="18473"/>
    <cellStyle name="SAPBEXstdItem 3 2 4 3 3 2 2" xfId="27734"/>
    <cellStyle name="SAPBEXstdItem 3 2 4 3 3 3" xfId="24148"/>
    <cellStyle name="SAPBEXstdItem 3 2 4 3 4" xfId="8040"/>
    <cellStyle name="SAPBEXstdItem 3 2 4 3 4 2" xfId="22039"/>
    <cellStyle name="SAPBEXstdItem 3 2 4 3 5" xfId="15197"/>
    <cellStyle name="SAPBEXstdItem 3 2 4 3 5 2" xfId="25654"/>
    <cellStyle name="SAPBEXstdItem 3 2 4 3 6" xfId="19854"/>
    <cellStyle name="SAPBEXstdItem 3 2 4 4" xfId="6816"/>
    <cellStyle name="SAPBEXstdItem 3 2 4 4 2" xfId="13990"/>
    <cellStyle name="SAPBEXstdItem 3 2 4 4 2 2" xfId="25013"/>
    <cellStyle name="SAPBEXstdItem 3 2 4 4 3" xfId="21255"/>
    <cellStyle name="SAPBEXstdItem 3 2 4 5" xfId="8999"/>
    <cellStyle name="SAPBEXstdItem 3 2 4 5 2" xfId="15886"/>
    <cellStyle name="SAPBEXstdItem 3 2 4 5 2 2" xfId="26075"/>
    <cellStyle name="SAPBEXstdItem 3 2 4 5 3" xfId="22559"/>
    <cellStyle name="SAPBEXstdItem 3 2 4 6" xfId="11060"/>
    <cellStyle name="SAPBEXstdItem 3 2 4 6 2" xfId="17389"/>
    <cellStyle name="SAPBEXstdItem 3 2 4 6 2 2" xfId="27095"/>
    <cellStyle name="SAPBEXstdItem 3 2 4 6 3" xfId="23539"/>
    <cellStyle name="SAPBEXstdItem 3 2 4 7" xfId="4470"/>
    <cellStyle name="SAPBEXstdItem 3 2 4 7 2" xfId="20503"/>
    <cellStyle name="SAPBEXstdItem 3 2 4 8" xfId="4269"/>
    <cellStyle name="SAPBEXstdItem 3 2 4 8 2" xfId="20317"/>
    <cellStyle name="SAPBEXstdItem 3 2 5" xfId="2660"/>
    <cellStyle name="SAPBEXstdItem 3 2 5 2" xfId="9441"/>
    <cellStyle name="SAPBEXstdItem 3 2 5 2 2" xfId="16092"/>
    <cellStyle name="SAPBEXstdItem 3 2 5 2 2 2" xfId="26231"/>
    <cellStyle name="SAPBEXstdItem 3 2 5 2 3" xfId="22707"/>
    <cellStyle name="SAPBEXstdItem 3 2 5 3" xfId="11401"/>
    <cellStyle name="SAPBEXstdItem 3 2 5 3 2" xfId="17729"/>
    <cellStyle name="SAPBEXstdItem 3 2 5 3 2 2" xfId="27250"/>
    <cellStyle name="SAPBEXstdItem 3 2 5 3 3" xfId="23686"/>
    <cellStyle name="SAPBEXstdItem 3 2 5 4" xfId="7260"/>
    <cellStyle name="SAPBEXstdItem 3 2 5 4 2" xfId="21419"/>
    <cellStyle name="SAPBEXstdItem 3 2 5 5" xfId="14433"/>
    <cellStyle name="SAPBEXstdItem 3 2 5 5 2" xfId="25169"/>
    <cellStyle name="SAPBEXstdItem 3 2 5 6" xfId="19391"/>
    <cellStyle name="SAPBEXstdItem 3 2 6" xfId="18995"/>
    <cellStyle name="SAPBEXstdItem 3 2 7" xfId="18924"/>
    <cellStyle name="SAPBEXstdItem 3 2 8" xfId="28123"/>
    <cellStyle name="SAPBEXstdItem 3 3" xfId="606"/>
    <cellStyle name="SAPBEXstdItem 3 3 2" xfId="1806"/>
    <cellStyle name="SAPBEXstdItem 3 3 2 2" xfId="1366"/>
    <cellStyle name="SAPBEXstdItem 3 3 2 2 2" xfId="3400"/>
    <cellStyle name="SAPBEXstdItem 3 3 2 2 2 2" xfId="10155"/>
    <cellStyle name="SAPBEXstdItem 3 3 2 2 2 2 2" xfId="16667"/>
    <cellStyle name="SAPBEXstdItem 3 3 2 2 2 2 2 2" xfId="26693"/>
    <cellStyle name="SAPBEXstdItem 3 3 2 2 2 2 3" xfId="23151"/>
    <cellStyle name="SAPBEXstdItem 3 3 2 2 2 3" xfId="12085"/>
    <cellStyle name="SAPBEXstdItem 3 3 2 2 2 3 2" xfId="18409"/>
    <cellStyle name="SAPBEXstdItem 3 3 2 2 2 3 2 2" xfId="27704"/>
    <cellStyle name="SAPBEXstdItem 3 3 2 2 2 3 3" xfId="24122"/>
    <cellStyle name="SAPBEXstdItem 3 3 2 2 2 4" xfId="7976"/>
    <cellStyle name="SAPBEXstdItem 3 3 2 2 2 4 2" xfId="21979"/>
    <cellStyle name="SAPBEXstdItem 3 3 2 2 2 5" xfId="15133"/>
    <cellStyle name="SAPBEXstdItem 3 3 2 2 2 5 2" xfId="25624"/>
    <cellStyle name="SAPBEXstdItem 3 3 2 2 2 6" xfId="19828"/>
    <cellStyle name="SAPBEXstdItem 3 3 2 2 3" xfId="3873"/>
    <cellStyle name="SAPBEXstdItem 3 3 2 2 3 2" xfId="10628"/>
    <cellStyle name="SAPBEXstdItem 3 3 2 2 3 2 2" xfId="16990"/>
    <cellStyle name="SAPBEXstdItem 3 3 2 2 3 2 2 2" xfId="26965"/>
    <cellStyle name="SAPBEXstdItem 3 3 2 2 3 2 3" xfId="23417"/>
    <cellStyle name="SAPBEXstdItem 3 3 2 2 3 3" xfId="12558"/>
    <cellStyle name="SAPBEXstdItem 3 3 2 2 3 3 2" xfId="18880"/>
    <cellStyle name="SAPBEXstdItem 3 3 2 2 3 3 2 2" xfId="27974"/>
    <cellStyle name="SAPBEXstdItem 3 3 2 2 3 3 3" xfId="24386"/>
    <cellStyle name="SAPBEXstdItem 3 3 2 2 3 4" xfId="8388"/>
    <cellStyle name="SAPBEXstdItem 3 3 2 2 3 4 2" xfId="22378"/>
    <cellStyle name="SAPBEXstdItem 3 3 2 2 3 5" xfId="15604"/>
    <cellStyle name="SAPBEXstdItem 3 3 2 2 3 5 2" xfId="25894"/>
    <cellStyle name="SAPBEXstdItem 3 3 2 2 3 6" xfId="20092"/>
    <cellStyle name="SAPBEXstdItem 3 3 2 2 4" xfId="6152"/>
    <cellStyle name="SAPBEXstdItem 3 3 2 2 4 2" xfId="13390"/>
    <cellStyle name="SAPBEXstdItem 3 3 2 2 4 2 2" xfId="24828"/>
    <cellStyle name="SAPBEXstdItem 3 3 2 2 4 3" xfId="21078"/>
    <cellStyle name="SAPBEXstdItem 3 3 2 2 5" xfId="8424"/>
    <cellStyle name="SAPBEXstdItem 3 3 2 2 5 2" xfId="15646"/>
    <cellStyle name="SAPBEXstdItem 3 3 2 2 5 2 2" xfId="25902"/>
    <cellStyle name="SAPBEXstdItem 3 3 2 2 5 3" xfId="22395"/>
    <cellStyle name="SAPBEXstdItem 3 3 2 2 6" xfId="6285"/>
    <cellStyle name="SAPBEXstdItem 3 3 2 2 6 2" xfId="13516"/>
    <cellStyle name="SAPBEXstdItem 3 3 2 2 6 2 2" xfId="24867"/>
    <cellStyle name="SAPBEXstdItem 3 3 2 2 6 3" xfId="21117"/>
    <cellStyle name="SAPBEXstdItem 3 3 2 2 7" xfId="12610"/>
    <cellStyle name="SAPBEXstdItem 3 3 2 2 7 2" xfId="24404"/>
    <cellStyle name="SAPBEXstdItem 3 3 2 2 8" xfId="19087"/>
    <cellStyle name="SAPBEXstdItem 3 3 2 3" xfId="3141"/>
    <cellStyle name="SAPBEXstdItem 3 3 2 3 2" xfId="9902"/>
    <cellStyle name="SAPBEXstdItem 3 3 2 3 2 2" xfId="16490"/>
    <cellStyle name="SAPBEXstdItem 3 3 2 3 2 2 2" xfId="26555"/>
    <cellStyle name="SAPBEXstdItem 3 3 2 3 2 3" xfId="23013"/>
    <cellStyle name="SAPBEXstdItem 3 3 2 3 3" xfId="11839"/>
    <cellStyle name="SAPBEXstdItem 3 3 2 3 3 2" xfId="18164"/>
    <cellStyle name="SAPBEXstdItem 3 3 2 3 3 2 2" xfId="27569"/>
    <cellStyle name="SAPBEXstdItem 3 3 2 3 3 3" xfId="23987"/>
    <cellStyle name="SAPBEXstdItem 3 3 2 3 4" xfId="7726"/>
    <cellStyle name="SAPBEXstdItem 3 3 2 3 4 2" xfId="21762"/>
    <cellStyle name="SAPBEXstdItem 3 3 2 3 5" xfId="14887"/>
    <cellStyle name="SAPBEXstdItem 3 3 2 3 5 2" xfId="25489"/>
    <cellStyle name="SAPBEXstdItem 3 3 2 3 6" xfId="19693"/>
    <cellStyle name="SAPBEXstdItem 3 3 2 4" xfId="3627"/>
    <cellStyle name="SAPBEXstdItem 3 3 2 4 2" xfId="10382"/>
    <cellStyle name="SAPBEXstdItem 3 3 2 4 2 2" xfId="16819"/>
    <cellStyle name="SAPBEXstdItem 3 3 2 4 2 2 2" xfId="26829"/>
    <cellStyle name="SAPBEXstdItem 3 3 2 4 2 3" xfId="23281"/>
    <cellStyle name="SAPBEXstdItem 3 3 2 4 3" xfId="12312"/>
    <cellStyle name="SAPBEXstdItem 3 3 2 4 3 2" xfId="18635"/>
    <cellStyle name="SAPBEXstdItem 3 3 2 4 3 2 2" xfId="27839"/>
    <cellStyle name="SAPBEXstdItem 3 3 2 4 3 3" xfId="24251"/>
    <cellStyle name="SAPBEXstdItem 3 3 2 4 4" xfId="8203"/>
    <cellStyle name="SAPBEXstdItem 3 3 2 4 4 2" xfId="22200"/>
    <cellStyle name="SAPBEXstdItem 3 3 2 4 5" xfId="15359"/>
    <cellStyle name="SAPBEXstdItem 3 3 2 4 5 2" xfId="25759"/>
    <cellStyle name="SAPBEXstdItem 3 3 2 4 6" xfId="19957"/>
    <cellStyle name="SAPBEXstdItem 3 3 2 5" xfId="7735"/>
    <cellStyle name="SAPBEXstdItem 3 3 2 5 2" xfId="21767"/>
    <cellStyle name="SAPBEXstdItem 3 3 2 6" xfId="19248"/>
    <cellStyle name="SAPBEXstdItem 3 3 2 7" xfId="28371"/>
    <cellStyle name="SAPBEXstdItem 3 3 3" xfId="2033"/>
    <cellStyle name="SAPBEXstdItem 3 3 3 2" xfId="2942"/>
    <cellStyle name="SAPBEXstdItem 3 3 3 2 2" xfId="7529"/>
    <cellStyle name="SAPBEXstdItem 3 3 3 2 2 2" xfId="14695"/>
    <cellStyle name="SAPBEXstdItem 3 3 3 2 2 2 2" xfId="25382"/>
    <cellStyle name="SAPBEXstdItem 3 3 3 2 2 3" xfId="21649"/>
    <cellStyle name="SAPBEXstdItem 3 3 3 2 3" xfId="9708"/>
    <cellStyle name="SAPBEXstdItem 3 3 3 2 3 2" xfId="16348"/>
    <cellStyle name="SAPBEXstdItem 3 3 3 2 3 2 2" xfId="26446"/>
    <cellStyle name="SAPBEXstdItem 3 3 3 2 3 3" xfId="22907"/>
    <cellStyle name="SAPBEXstdItem 3 3 3 2 4" xfId="11652"/>
    <cellStyle name="SAPBEXstdItem 3 3 3 2 4 2" xfId="17979"/>
    <cellStyle name="SAPBEXstdItem 3 3 3 2 4 2 2" xfId="27462"/>
    <cellStyle name="SAPBEXstdItem 3 3 3 2 4 3" xfId="23883"/>
    <cellStyle name="SAPBEXstdItem 3 3 3 2 5" xfId="5121"/>
    <cellStyle name="SAPBEXstdItem 3 3 3 2 5 2" xfId="20656"/>
    <cellStyle name="SAPBEXstdItem 3 3 3 2 6" xfId="12698"/>
    <cellStyle name="SAPBEXstdItem 3 3 3 2 6 2" xfId="24472"/>
    <cellStyle name="SAPBEXstdItem 3 3 3 2 7" xfId="19589"/>
    <cellStyle name="SAPBEXstdItem 3 3 3 3" xfId="3468"/>
    <cellStyle name="SAPBEXstdItem 3 3 3 3 2" xfId="10223"/>
    <cellStyle name="SAPBEXstdItem 3 3 3 3 2 2" xfId="16705"/>
    <cellStyle name="SAPBEXstdItem 3 3 3 3 2 2 2" xfId="26727"/>
    <cellStyle name="SAPBEXstdItem 3 3 3 3 2 3" xfId="23181"/>
    <cellStyle name="SAPBEXstdItem 3 3 3 3 3" xfId="12153"/>
    <cellStyle name="SAPBEXstdItem 3 3 3 3 3 2" xfId="18477"/>
    <cellStyle name="SAPBEXstdItem 3 3 3 3 3 2 2" xfId="27738"/>
    <cellStyle name="SAPBEXstdItem 3 3 3 3 3 3" xfId="24152"/>
    <cellStyle name="SAPBEXstdItem 3 3 3 3 4" xfId="8044"/>
    <cellStyle name="SAPBEXstdItem 3 3 3 3 4 2" xfId="22043"/>
    <cellStyle name="SAPBEXstdItem 3 3 3 3 5" xfId="15201"/>
    <cellStyle name="SAPBEXstdItem 3 3 3 3 5 2" xfId="25658"/>
    <cellStyle name="SAPBEXstdItem 3 3 3 3 6" xfId="19858"/>
    <cellStyle name="SAPBEXstdItem 3 3 3 4" xfId="6633"/>
    <cellStyle name="SAPBEXstdItem 3 3 3 4 2" xfId="13810"/>
    <cellStyle name="SAPBEXstdItem 3 3 3 4 2 2" xfId="24923"/>
    <cellStyle name="SAPBEXstdItem 3 3 3 4 3" xfId="21169"/>
    <cellStyle name="SAPBEXstdItem 3 3 3 5" xfId="8816"/>
    <cellStyle name="SAPBEXstdItem 3 3 3 5 2" xfId="15766"/>
    <cellStyle name="SAPBEXstdItem 3 3 3 5 2 2" xfId="25982"/>
    <cellStyle name="SAPBEXstdItem 3 3 3 5 3" xfId="22470"/>
    <cellStyle name="SAPBEXstdItem 3 3 3 6" xfId="10930"/>
    <cellStyle name="SAPBEXstdItem 3 3 3 6 2" xfId="17261"/>
    <cellStyle name="SAPBEXstdItem 3 3 3 6 2 2" xfId="27007"/>
    <cellStyle name="SAPBEXstdItem 3 3 3 6 3" xfId="23455"/>
    <cellStyle name="SAPBEXstdItem 3 3 3 7" xfId="4505"/>
    <cellStyle name="SAPBEXstdItem 3 3 3 7 2" xfId="20517"/>
    <cellStyle name="SAPBEXstdItem 3 3 3 8" xfId="5297"/>
    <cellStyle name="SAPBEXstdItem 3 3 3 8 2" xfId="20789"/>
    <cellStyle name="SAPBEXstdItem 3 3 4" xfId="2668"/>
    <cellStyle name="SAPBEXstdItem 3 3 4 2" xfId="9449"/>
    <cellStyle name="SAPBEXstdItem 3 3 4 2 2" xfId="16100"/>
    <cellStyle name="SAPBEXstdItem 3 3 4 2 2 2" xfId="26238"/>
    <cellStyle name="SAPBEXstdItem 3 3 4 2 3" xfId="22714"/>
    <cellStyle name="SAPBEXstdItem 3 3 4 3" xfId="11409"/>
    <cellStyle name="SAPBEXstdItem 3 3 4 3 2" xfId="17737"/>
    <cellStyle name="SAPBEXstdItem 3 3 4 3 2 2" xfId="27257"/>
    <cellStyle name="SAPBEXstdItem 3 3 4 3 3" xfId="23693"/>
    <cellStyle name="SAPBEXstdItem 3 3 4 4" xfId="7268"/>
    <cellStyle name="SAPBEXstdItem 3 3 4 4 2" xfId="21427"/>
    <cellStyle name="SAPBEXstdItem 3 3 4 5" xfId="14441"/>
    <cellStyle name="SAPBEXstdItem 3 3 4 5 2" xfId="25176"/>
    <cellStyle name="SAPBEXstdItem 3 3 4 6" xfId="19398"/>
    <cellStyle name="SAPBEXstdItem 3 3 5" xfId="28129"/>
    <cellStyle name="SAPBEXstdItem 3 4" xfId="722"/>
    <cellStyle name="SAPBEXstdItem 3 4 2" xfId="1815"/>
    <cellStyle name="SAPBEXstdItem 3 4 2 2" xfId="942"/>
    <cellStyle name="SAPBEXstdItem 3 4 2 2 2" xfId="3405"/>
    <cellStyle name="SAPBEXstdItem 3 4 2 2 2 2" xfId="10160"/>
    <cellStyle name="SAPBEXstdItem 3 4 2 2 2 2 2" xfId="16669"/>
    <cellStyle name="SAPBEXstdItem 3 4 2 2 2 2 2 2" xfId="26695"/>
    <cellStyle name="SAPBEXstdItem 3 4 2 2 2 2 3" xfId="23153"/>
    <cellStyle name="SAPBEXstdItem 3 4 2 2 2 3" xfId="12090"/>
    <cellStyle name="SAPBEXstdItem 3 4 2 2 2 3 2" xfId="18414"/>
    <cellStyle name="SAPBEXstdItem 3 4 2 2 2 3 2 2" xfId="27706"/>
    <cellStyle name="SAPBEXstdItem 3 4 2 2 2 3 3" xfId="24124"/>
    <cellStyle name="SAPBEXstdItem 3 4 2 2 2 4" xfId="7981"/>
    <cellStyle name="SAPBEXstdItem 3 4 2 2 2 4 2" xfId="21984"/>
    <cellStyle name="SAPBEXstdItem 3 4 2 2 2 5" xfId="15138"/>
    <cellStyle name="SAPBEXstdItem 3 4 2 2 2 5 2" xfId="25626"/>
    <cellStyle name="SAPBEXstdItem 3 4 2 2 2 6" xfId="19830"/>
    <cellStyle name="SAPBEXstdItem 3 4 2 2 3" xfId="3878"/>
    <cellStyle name="SAPBEXstdItem 3 4 2 2 3 2" xfId="10633"/>
    <cellStyle name="SAPBEXstdItem 3 4 2 2 3 2 2" xfId="16992"/>
    <cellStyle name="SAPBEXstdItem 3 4 2 2 3 2 2 2" xfId="26967"/>
    <cellStyle name="SAPBEXstdItem 3 4 2 2 3 2 3" xfId="23419"/>
    <cellStyle name="SAPBEXstdItem 3 4 2 2 3 3" xfId="12563"/>
    <cellStyle name="SAPBEXstdItem 3 4 2 2 3 3 2" xfId="18885"/>
    <cellStyle name="SAPBEXstdItem 3 4 2 2 3 3 2 2" xfId="27976"/>
    <cellStyle name="SAPBEXstdItem 3 4 2 2 3 3 3" xfId="24388"/>
    <cellStyle name="SAPBEXstdItem 3 4 2 2 3 4" xfId="8393"/>
    <cellStyle name="SAPBEXstdItem 3 4 2 2 3 4 2" xfId="22382"/>
    <cellStyle name="SAPBEXstdItem 3 4 2 2 3 5" xfId="15609"/>
    <cellStyle name="SAPBEXstdItem 3 4 2 2 3 5 2" xfId="25896"/>
    <cellStyle name="SAPBEXstdItem 3 4 2 2 3 6" xfId="20094"/>
    <cellStyle name="SAPBEXstdItem 3 4 2 2 4" xfId="5984"/>
    <cellStyle name="SAPBEXstdItem 3 4 2 2 4 2" xfId="13245"/>
    <cellStyle name="SAPBEXstdItem 3 4 2 2 4 2 2" xfId="24784"/>
    <cellStyle name="SAPBEXstdItem 3 4 2 2 4 3" xfId="21035"/>
    <cellStyle name="SAPBEXstdItem 3 4 2 2 5" xfId="5779"/>
    <cellStyle name="SAPBEXstdItem 3 4 2 2 5 2" xfId="13061"/>
    <cellStyle name="SAPBEXstdItem 3 4 2 2 5 2 2" xfId="24689"/>
    <cellStyle name="SAPBEXstdItem 3 4 2 2 5 3" xfId="20940"/>
    <cellStyle name="SAPBEXstdItem 3 4 2 2 6" xfId="6316"/>
    <cellStyle name="SAPBEXstdItem 3 4 2 2 6 2" xfId="13537"/>
    <cellStyle name="SAPBEXstdItem 3 4 2 2 6 2 2" xfId="24874"/>
    <cellStyle name="SAPBEXstdItem 3 4 2 2 6 3" xfId="21124"/>
    <cellStyle name="SAPBEXstdItem 3 4 2 2 7" xfId="3920"/>
    <cellStyle name="SAPBEXstdItem 3 4 2 2 7 2" xfId="20101"/>
    <cellStyle name="SAPBEXstdItem 3 4 2 2 8" xfId="19066"/>
    <cellStyle name="SAPBEXstdItem 3 4 2 3" xfId="3146"/>
    <cellStyle name="SAPBEXstdItem 3 4 2 3 2" xfId="9907"/>
    <cellStyle name="SAPBEXstdItem 3 4 2 3 2 2" xfId="16492"/>
    <cellStyle name="SAPBEXstdItem 3 4 2 3 2 2 2" xfId="26557"/>
    <cellStyle name="SAPBEXstdItem 3 4 2 3 2 3" xfId="23015"/>
    <cellStyle name="SAPBEXstdItem 3 4 2 3 3" xfId="11844"/>
    <cellStyle name="SAPBEXstdItem 3 4 2 3 3 2" xfId="18169"/>
    <cellStyle name="SAPBEXstdItem 3 4 2 3 3 2 2" xfId="27571"/>
    <cellStyle name="SAPBEXstdItem 3 4 2 3 3 3" xfId="23989"/>
    <cellStyle name="SAPBEXstdItem 3 4 2 3 4" xfId="7731"/>
    <cellStyle name="SAPBEXstdItem 3 4 2 3 4 2" xfId="21764"/>
    <cellStyle name="SAPBEXstdItem 3 4 2 3 5" xfId="14892"/>
    <cellStyle name="SAPBEXstdItem 3 4 2 3 5 2" xfId="25491"/>
    <cellStyle name="SAPBEXstdItem 3 4 2 3 6" xfId="19695"/>
    <cellStyle name="SAPBEXstdItem 3 4 2 4" xfId="3632"/>
    <cellStyle name="SAPBEXstdItem 3 4 2 4 2" xfId="10387"/>
    <cellStyle name="SAPBEXstdItem 3 4 2 4 2 2" xfId="16821"/>
    <cellStyle name="SAPBEXstdItem 3 4 2 4 2 2 2" xfId="26831"/>
    <cellStyle name="SAPBEXstdItem 3 4 2 4 2 3" xfId="23283"/>
    <cellStyle name="SAPBEXstdItem 3 4 2 4 3" xfId="12317"/>
    <cellStyle name="SAPBEXstdItem 3 4 2 4 3 2" xfId="18640"/>
    <cellStyle name="SAPBEXstdItem 3 4 2 4 3 2 2" xfId="27841"/>
    <cellStyle name="SAPBEXstdItem 3 4 2 4 3 3" xfId="24253"/>
    <cellStyle name="SAPBEXstdItem 3 4 2 4 4" xfId="8208"/>
    <cellStyle name="SAPBEXstdItem 3 4 2 4 4 2" xfId="22205"/>
    <cellStyle name="SAPBEXstdItem 3 4 2 4 5" xfId="15364"/>
    <cellStyle name="SAPBEXstdItem 3 4 2 4 5 2" xfId="25761"/>
    <cellStyle name="SAPBEXstdItem 3 4 2 4 6" xfId="19959"/>
    <cellStyle name="SAPBEXstdItem 3 4 2 5" xfId="4132"/>
    <cellStyle name="SAPBEXstdItem 3 4 2 5 2" xfId="20213"/>
    <cellStyle name="SAPBEXstdItem 3 4 2 6" xfId="19250"/>
    <cellStyle name="SAPBEXstdItem 3 4 2 7" xfId="28373"/>
    <cellStyle name="SAPBEXstdItem 3 4 3" xfId="2116"/>
    <cellStyle name="SAPBEXstdItem 3 4 3 2" xfId="2949"/>
    <cellStyle name="SAPBEXstdItem 3 4 3 2 2" xfId="7536"/>
    <cellStyle name="SAPBEXstdItem 3 4 3 2 2 2" xfId="14701"/>
    <cellStyle name="SAPBEXstdItem 3 4 3 2 2 2 2" xfId="25385"/>
    <cellStyle name="SAPBEXstdItem 3 4 3 2 2 3" xfId="21651"/>
    <cellStyle name="SAPBEXstdItem 3 4 3 2 3" xfId="9715"/>
    <cellStyle name="SAPBEXstdItem 3 4 3 2 3 2" xfId="16352"/>
    <cellStyle name="SAPBEXstdItem 3 4 3 2 3 2 2" xfId="26450"/>
    <cellStyle name="SAPBEXstdItem 3 4 3 2 3 3" xfId="22910"/>
    <cellStyle name="SAPBEXstdItem 3 4 3 2 4" xfId="11656"/>
    <cellStyle name="SAPBEXstdItem 3 4 3 2 4 2" xfId="17982"/>
    <cellStyle name="SAPBEXstdItem 3 4 3 2 4 2 2" xfId="27465"/>
    <cellStyle name="SAPBEXstdItem 3 4 3 2 4 3" xfId="23885"/>
    <cellStyle name="SAPBEXstdItem 3 4 3 2 5" xfId="5194"/>
    <cellStyle name="SAPBEXstdItem 3 4 3 2 5 2" xfId="20719"/>
    <cellStyle name="SAPBEXstdItem 3 4 3 2 6" xfId="12764"/>
    <cellStyle name="SAPBEXstdItem 3 4 3 2 6 2" xfId="24530"/>
    <cellStyle name="SAPBEXstdItem 3 4 3 2 7" xfId="19591"/>
    <cellStyle name="SAPBEXstdItem 3 4 3 3" xfId="3472"/>
    <cellStyle name="SAPBEXstdItem 3 4 3 3 2" xfId="10227"/>
    <cellStyle name="SAPBEXstdItem 3 4 3 3 2 2" xfId="16709"/>
    <cellStyle name="SAPBEXstdItem 3 4 3 3 2 2 2" xfId="26731"/>
    <cellStyle name="SAPBEXstdItem 3 4 3 3 2 3" xfId="23184"/>
    <cellStyle name="SAPBEXstdItem 3 4 3 3 3" xfId="12157"/>
    <cellStyle name="SAPBEXstdItem 3 4 3 3 3 2" xfId="18480"/>
    <cellStyle name="SAPBEXstdItem 3 4 3 3 3 2 2" xfId="27741"/>
    <cellStyle name="SAPBEXstdItem 3 4 3 3 3 3" xfId="24154"/>
    <cellStyle name="SAPBEXstdItem 3 4 3 3 4" xfId="8048"/>
    <cellStyle name="SAPBEXstdItem 3 4 3 3 4 2" xfId="22046"/>
    <cellStyle name="SAPBEXstdItem 3 4 3 3 5" xfId="15204"/>
    <cellStyle name="SAPBEXstdItem 3 4 3 3 5 2" xfId="25661"/>
    <cellStyle name="SAPBEXstdItem 3 4 3 3 6" xfId="19860"/>
    <cellStyle name="SAPBEXstdItem 3 4 3 4" xfId="6716"/>
    <cellStyle name="SAPBEXstdItem 3 4 3 4 2" xfId="13892"/>
    <cellStyle name="SAPBEXstdItem 3 4 3 4 2 2" xfId="24980"/>
    <cellStyle name="SAPBEXstdItem 3 4 3 4 3" xfId="21225"/>
    <cellStyle name="SAPBEXstdItem 3 4 3 5" xfId="8899"/>
    <cellStyle name="SAPBEXstdItem 3 4 3 5 2" xfId="15832"/>
    <cellStyle name="SAPBEXstdItem 3 4 3 5 2 2" xfId="26040"/>
    <cellStyle name="SAPBEXstdItem 3 4 3 5 3" xfId="22527"/>
    <cellStyle name="SAPBEXstdItem 3 4 3 6" xfId="10997"/>
    <cellStyle name="SAPBEXstdItem 3 4 3 6 2" xfId="17327"/>
    <cellStyle name="SAPBEXstdItem 3 4 3 6 2 2" xfId="27063"/>
    <cellStyle name="SAPBEXstdItem 3 4 3 6 3" xfId="23510"/>
    <cellStyle name="SAPBEXstdItem 3 4 3 7" xfId="4514"/>
    <cellStyle name="SAPBEXstdItem 3 4 3 7 2" xfId="20524"/>
    <cellStyle name="SAPBEXstdItem 3 4 3 8" xfId="5444"/>
    <cellStyle name="SAPBEXstdItem 3 4 3 8 2" xfId="20838"/>
    <cellStyle name="SAPBEXstdItem 3 4 4" xfId="2693"/>
    <cellStyle name="SAPBEXstdItem 3 4 4 2" xfId="9474"/>
    <cellStyle name="SAPBEXstdItem 3 4 4 2 2" xfId="16125"/>
    <cellStyle name="SAPBEXstdItem 3 4 4 2 2 2" xfId="26263"/>
    <cellStyle name="SAPBEXstdItem 3 4 4 2 3" xfId="22739"/>
    <cellStyle name="SAPBEXstdItem 3 4 4 3" xfId="11434"/>
    <cellStyle name="SAPBEXstdItem 3 4 4 3 2" xfId="17762"/>
    <cellStyle name="SAPBEXstdItem 3 4 4 3 2 2" xfId="27282"/>
    <cellStyle name="SAPBEXstdItem 3 4 4 3 3" xfId="23718"/>
    <cellStyle name="SAPBEXstdItem 3 4 4 4" xfId="7293"/>
    <cellStyle name="SAPBEXstdItem 3 4 4 4 2" xfId="21452"/>
    <cellStyle name="SAPBEXstdItem 3 4 4 5" xfId="14466"/>
    <cellStyle name="SAPBEXstdItem 3 4 4 5 2" xfId="25201"/>
    <cellStyle name="SAPBEXstdItem 3 4 4 6" xfId="19423"/>
    <cellStyle name="SAPBEXstdItem 3 4 5" xfId="28131"/>
    <cellStyle name="SAPBEXstdItem 3 5" xfId="1741"/>
    <cellStyle name="SAPBEXstdItem 3 5 2" xfId="1999"/>
    <cellStyle name="SAPBEXstdItem 3 5 2 2" xfId="3102"/>
    <cellStyle name="SAPBEXstdItem 3 5 2 2 2" xfId="9868"/>
    <cellStyle name="SAPBEXstdItem 3 5 2 2 2 2" xfId="16467"/>
    <cellStyle name="SAPBEXstdItem 3 5 2 2 2 2 2" xfId="26534"/>
    <cellStyle name="SAPBEXstdItem 3 5 2 2 2 3" xfId="22992"/>
    <cellStyle name="SAPBEXstdItem 3 5 2 2 3" xfId="11805"/>
    <cellStyle name="SAPBEXstdItem 3 5 2 2 3 2" xfId="18130"/>
    <cellStyle name="SAPBEXstdItem 3 5 2 2 3 2 2" xfId="27548"/>
    <cellStyle name="SAPBEXstdItem 3 5 2 2 3 3" xfId="23966"/>
    <cellStyle name="SAPBEXstdItem 3 5 2 2 4" xfId="7689"/>
    <cellStyle name="SAPBEXstdItem 3 5 2 2 4 2" xfId="21741"/>
    <cellStyle name="SAPBEXstdItem 3 5 2 2 5" xfId="14853"/>
    <cellStyle name="SAPBEXstdItem 3 5 2 2 5 2" xfId="25468"/>
    <cellStyle name="SAPBEXstdItem 3 5 2 2 6" xfId="19672"/>
    <cellStyle name="SAPBEXstdItem 3 5 2 3" xfId="3595"/>
    <cellStyle name="SAPBEXstdItem 3 5 2 3 2" xfId="10350"/>
    <cellStyle name="SAPBEXstdItem 3 5 2 3 2 2" xfId="16798"/>
    <cellStyle name="SAPBEXstdItem 3 5 2 3 2 2 2" xfId="26808"/>
    <cellStyle name="SAPBEXstdItem 3 5 2 3 2 3" xfId="23260"/>
    <cellStyle name="SAPBEXstdItem 3 5 2 3 3" xfId="12280"/>
    <cellStyle name="SAPBEXstdItem 3 5 2 3 3 2" xfId="18603"/>
    <cellStyle name="SAPBEXstdItem 3 5 2 3 3 2 2" xfId="27818"/>
    <cellStyle name="SAPBEXstdItem 3 5 2 3 3 3" xfId="24230"/>
    <cellStyle name="SAPBEXstdItem 3 5 2 3 4" xfId="8171"/>
    <cellStyle name="SAPBEXstdItem 3 5 2 3 4 2" xfId="22168"/>
    <cellStyle name="SAPBEXstdItem 3 5 2 3 5" xfId="15327"/>
    <cellStyle name="SAPBEXstdItem 3 5 2 3 5 2" xfId="25738"/>
    <cellStyle name="SAPBEXstdItem 3 5 2 3 6" xfId="19936"/>
    <cellStyle name="SAPBEXstdItem 3 5 2 4" xfId="6599"/>
    <cellStyle name="SAPBEXstdItem 3 5 2 4 2" xfId="13777"/>
    <cellStyle name="SAPBEXstdItem 3 5 2 4 2 2" xfId="24914"/>
    <cellStyle name="SAPBEXstdItem 3 5 2 4 3" xfId="21162"/>
    <cellStyle name="SAPBEXstdItem 3 5 2 5" xfId="8782"/>
    <cellStyle name="SAPBEXstdItem 3 5 2 5 2" xfId="15748"/>
    <cellStyle name="SAPBEXstdItem 3 5 2 5 2 2" xfId="25972"/>
    <cellStyle name="SAPBEXstdItem 3 5 2 5 3" xfId="22462"/>
    <cellStyle name="SAPBEXstdItem 3 5 2 6" xfId="10896"/>
    <cellStyle name="SAPBEXstdItem 3 5 2 6 2" xfId="17228"/>
    <cellStyle name="SAPBEXstdItem 3 5 2 6 2 2" xfId="26998"/>
    <cellStyle name="SAPBEXstdItem 3 5 2 6 3" xfId="23448"/>
    <cellStyle name="SAPBEXstdItem 3 5 2 7" xfId="12680"/>
    <cellStyle name="SAPBEXstdItem 3 5 2 7 2" xfId="24462"/>
    <cellStyle name="SAPBEXstdItem 3 5 2 8" xfId="19279"/>
    <cellStyle name="SAPBEXstdItem 3 5 3" xfId="3365"/>
    <cellStyle name="SAPBEXstdItem 3 5 3 2" xfId="3838"/>
    <cellStyle name="SAPBEXstdItem 3 5 3 2 2" xfId="10593"/>
    <cellStyle name="SAPBEXstdItem 3 5 3 2 2 2" xfId="16966"/>
    <cellStyle name="SAPBEXstdItem 3 5 3 2 2 2 2" xfId="26943"/>
    <cellStyle name="SAPBEXstdItem 3 5 3 2 2 3" xfId="23395"/>
    <cellStyle name="SAPBEXstdItem 3 5 3 2 3" xfId="12523"/>
    <cellStyle name="SAPBEXstdItem 3 5 3 2 3 2" xfId="18846"/>
    <cellStyle name="SAPBEXstdItem 3 5 3 2 3 2 2" xfId="27953"/>
    <cellStyle name="SAPBEXstdItem 3 5 3 2 3 3" xfId="24365"/>
    <cellStyle name="SAPBEXstdItem 3 5 3 2 4" xfId="8364"/>
    <cellStyle name="SAPBEXstdItem 3 5 3 2 4 2" xfId="22355"/>
    <cellStyle name="SAPBEXstdItem 3 5 3 2 5" xfId="15570"/>
    <cellStyle name="SAPBEXstdItem 3 5 3 2 5 2" xfId="25873"/>
    <cellStyle name="SAPBEXstdItem 3 5 3 2 6" xfId="20071"/>
    <cellStyle name="SAPBEXstdItem 3 5 3 3" xfId="10120"/>
    <cellStyle name="SAPBEXstdItem 3 5 3 3 2" xfId="16643"/>
    <cellStyle name="SAPBEXstdItem 3 5 3 3 2 2" xfId="26671"/>
    <cellStyle name="SAPBEXstdItem 3 5 3 3 3" xfId="23129"/>
    <cellStyle name="SAPBEXstdItem 3 5 3 4" xfId="12050"/>
    <cellStyle name="SAPBEXstdItem 3 5 3 4 2" xfId="18375"/>
    <cellStyle name="SAPBEXstdItem 3 5 3 4 2 2" xfId="27683"/>
    <cellStyle name="SAPBEXstdItem 3 5 3 4 3" xfId="24101"/>
    <cellStyle name="SAPBEXstdItem 3 5 3 5" xfId="7941"/>
    <cellStyle name="SAPBEXstdItem 3 5 3 5 2" xfId="21945"/>
    <cellStyle name="SAPBEXstdItem 3 5 3 6" xfId="15099"/>
    <cellStyle name="SAPBEXstdItem 3 5 3 6 2" xfId="25603"/>
    <cellStyle name="SAPBEXstdItem 3 5 3 7" xfId="19807"/>
    <cellStyle name="SAPBEXstdItem 3 5 4" xfId="2773"/>
    <cellStyle name="SAPBEXstdItem 3 5 4 2" xfId="9546"/>
    <cellStyle name="SAPBEXstdItem 3 5 4 2 2" xfId="16197"/>
    <cellStyle name="SAPBEXstdItem 3 5 4 2 2 2" xfId="26323"/>
    <cellStyle name="SAPBEXstdItem 3 5 4 2 3" xfId="22798"/>
    <cellStyle name="SAPBEXstdItem 3 5 4 3" xfId="11501"/>
    <cellStyle name="SAPBEXstdItem 3 5 4 3 2" xfId="17828"/>
    <cellStyle name="SAPBEXstdItem 3 5 4 3 2 2" xfId="27339"/>
    <cellStyle name="SAPBEXstdItem 3 5 4 3 3" xfId="23774"/>
    <cellStyle name="SAPBEXstdItem 3 5 4 4" xfId="7365"/>
    <cellStyle name="SAPBEXstdItem 3 5 4 4 2" xfId="21518"/>
    <cellStyle name="SAPBEXstdItem 3 5 4 5" xfId="14533"/>
    <cellStyle name="SAPBEXstdItem 3 5 4 5 2" xfId="25259"/>
    <cellStyle name="SAPBEXstdItem 3 5 4 6" xfId="19480"/>
    <cellStyle name="SAPBEXstdItem 3 5 5" xfId="2894"/>
    <cellStyle name="SAPBEXstdItem 3 5 5 2" xfId="9661"/>
    <cellStyle name="SAPBEXstdItem 3 5 5 2 2" xfId="16307"/>
    <cellStyle name="SAPBEXstdItem 3 5 5 2 2 2" xfId="26415"/>
    <cellStyle name="SAPBEXstdItem 3 5 5 2 3" xfId="22881"/>
    <cellStyle name="SAPBEXstdItem 3 5 5 3" xfId="11611"/>
    <cellStyle name="SAPBEXstdItem 3 5 5 3 2" xfId="17938"/>
    <cellStyle name="SAPBEXstdItem 3 5 5 3 2 2" xfId="27431"/>
    <cellStyle name="SAPBEXstdItem 3 5 5 3 3" xfId="23857"/>
    <cellStyle name="SAPBEXstdItem 3 5 5 4" xfId="7481"/>
    <cellStyle name="SAPBEXstdItem 3 5 5 4 2" xfId="21613"/>
    <cellStyle name="SAPBEXstdItem 3 5 5 5" xfId="14648"/>
    <cellStyle name="SAPBEXstdItem 3 5 5 5 2" xfId="25351"/>
    <cellStyle name="SAPBEXstdItem 3 5 5 6" xfId="19563"/>
    <cellStyle name="SAPBEXstdItem 3 5 6" xfId="4036"/>
    <cellStyle name="SAPBEXstdItem 3 5 6 2" xfId="20175"/>
    <cellStyle name="SAPBEXstdItem 3 5 7" xfId="19227"/>
    <cellStyle name="SAPBEXstdItem 3 5 8" xfId="28348"/>
    <cellStyle name="SAPBEXstdItem 3 6" xfId="1622"/>
    <cellStyle name="SAPBEXstdItem 3 6 2" xfId="1413"/>
    <cellStyle name="SAPBEXstdItem 3 6 2 2" xfId="3284"/>
    <cellStyle name="SAPBEXstdItem 3 6 2 2 2" xfId="10039"/>
    <cellStyle name="SAPBEXstdItem 3 6 2 2 2 2" xfId="16585"/>
    <cellStyle name="SAPBEXstdItem 3 6 2 2 2 2 2" xfId="26625"/>
    <cellStyle name="SAPBEXstdItem 3 6 2 2 2 3" xfId="23083"/>
    <cellStyle name="SAPBEXstdItem 3 6 2 2 3" xfId="11969"/>
    <cellStyle name="SAPBEXstdItem 3 6 2 2 3 2" xfId="18294"/>
    <cellStyle name="SAPBEXstdItem 3 6 2 2 3 2 2" xfId="27637"/>
    <cellStyle name="SAPBEXstdItem 3 6 2 2 3 3" xfId="24055"/>
    <cellStyle name="SAPBEXstdItem 3 6 2 2 4" xfId="7860"/>
    <cellStyle name="SAPBEXstdItem 3 6 2 2 4 2" xfId="21864"/>
    <cellStyle name="SAPBEXstdItem 3 6 2 2 5" xfId="15018"/>
    <cellStyle name="SAPBEXstdItem 3 6 2 2 5 2" xfId="25557"/>
    <cellStyle name="SAPBEXstdItem 3 6 2 2 6" xfId="19761"/>
    <cellStyle name="SAPBEXstdItem 3 6 2 3" xfId="3757"/>
    <cellStyle name="SAPBEXstdItem 3 6 2 3 2" xfId="10512"/>
    <cellStyle name="SAPBEXstdItem 3 6 2 3 2 2" xfId="16908"/>
    <cellStyle name="SAPBEXstdItem 3 6 2 3 2 2 2" xfId="26897"/>
    <cellStyle name="SAPBEXstdItem 3 6 2 3 2 3" xfId="23349"/>
    <cellStyle name="SAPBEXstdItem 3 6 2 3 3" xfId="12442"/>
    <cellStyle name="SAPBEXstdItem 3 6 2 3 3 2" xfId="18765"/>
    <cellStyle name="SAPBEXstdItem 3 6 2 3 3 2 2" xfId="27907"/>
    <cellStyle name="SAPBEXstdItem 3 6 2 3 3 3" xfId="24319"/>
    <cellStyle name="SAPBEXstdItem 3 6 2 3 4" xfId="8311"/>
    <cellStyle name="SAPBEXstdItem 3 6 2 3 4 2" xfId="22305"/>
    <cellStyle name="SAPBEXstdItem 3 6 2 3 5" xfId="15489"/>
    <cellStyle name="SAPBEXstdItem 3 6 2 3 5 2" xfId="25827"/>
    <cellStyle name="SAPBEXstdItem 3 6 2 3 6" xfId="20025"/>
    <cellStyle name="SAPBEXstdItem 3 6 2 4" xfId="6196"/>
    <cellStyle name="SAPBEXstdItem 3 6 2 4 2" xfId="13432"/>
    <cellStyle name="SAPBEXstdItem 3 6 2 4 2 2" xfId="24846"/>
    <cellStyle name="SAPBEXstdItem 3 6 2 4 3" xfId="21096"/>
    <cellStyle name="SAPBEXstdItem 3 6 2 5" xfId="8465"/>
    <cellStyle name="SAPBEXstdItem 3 6 2 5 2" xfId="15666"/>
    <cellStyle name="SAPBEXstdItem 3 6 2 5 2 2" xfId="25920"/>
    <cellStyle name="SAPBEXstdItem 3 6 2 5 3" xfId="22413"/>
    <cellStyle name="SAPBEXstdItem 3 6 2 6" xfId="8472"/>
    <cellStyle name="SAPBEXstdItem 3 6 2 6 2" xfId="15667"/>
    <cellStyle name="SAPBEXstdItem 3 6 2 6 2 2" xfId="25921"/>
    <cellStyle name="SAPBEXstdItem 3 6 2 6 3" xfId="22414"/>
    <cellStyle name="SAPBEXstdItem 3 6 2 7" xfId="12630"/>
    <cellStyle name="SAPBEXstdItem 3 6 2 7 2" xfId="24422"/>
    <cellStyle name="SAPBEXstdItem 3 6 2 8" xfId="19105"/>
    <cellStyle name="SAPBEXstdItem 3 6 3" xfId="3021"/>
    <cellStyle name="SAPBEXstdItem 3 6 3 2" xfId="9787"/>
    <cellStyle name="SAPBEXstdItem 3 6 3 2 2" xfId="16409"/>
    <cellStyle name="SAPBEXstdItem 3 6 3 2 2 2" xfId="26488"/>
    <cellStyle name="SAPBEXstdItem 3 6 3 2 3" xfId="22946"/>
    <cellStyle name="SAPBEXstdItem 3 6 3 3" xfId="11724"/>
    <cellStyle name="SAPBEXstdItem 3 6 3 3 2" xfId="18049"/>
    <cellStyle name="SAPBEXstdItem 3 6 3 3 2 2" xfId="27502"/>
    <cellStyle name="SAPBEXstdItem 3 6 3 3 3" xfId="23920"/>
    <cellStyle name="SAPBEXstdItem 3 6 3 4" xfId="7608"/>
    <cellStyle name="SAPBEXstdItem 3 6 3 4 2" xfId="21695"/>
    <cellStyle name="SAPBEXstdItem 3 6 3 5" xfId="14772"/>
    <cellStyle name="SAPBEXstdItem 3 6 3 5 2" xfId="25422"/>
    <cellStyle name="SAPBEXstdItem 3 6 3 6" xfId="19626"/>
    <cellStyle name="SAPBEXstdItem 3 6 4" xfId="3526"/>
    <cellStyle name="SAPBEXstdItem 3 6 4 2" xfId="10281"/>
    <cellStyle name="SAPBEXstdItem 3 6 4 2 2" xfId="16752"/>
    <cellStyle name="SAPBEXstdItem 3 6 4 2 2 2" xfId="26762"/>
    <cellStyle name="SAPBEXstdItem 3 6 4 2 3" xfId="23214"/>
    <cellStyle name="SAPBEXstdItem 3 6 4 3" xfId="12211"/>
    <cellStyle name="SAPBEXstdItem 3 6 4 3 2" xfId="18534"/>
    <cellStyle name="SAPBEXstdItem 3 6 4 3 2 2" xfId="27772"/>
    <cellStyle name="SAPBEXstdItem 3 6 4 3 3" xfId="24184"/>
    <cellStyle name="SAPBEXstdItem 3 6 4 4" xfId="8102"/>
    <cellStyle name="SAPBEXstdItem 3 6 4 4 2" xfId="22099"/>
    <cellStyle name="SAPBEXstdItem 3 6 4 5" xfId="15258"/>
    <cellStyle name="SAPBEXstdItem 3 6 4 5 2" xfId="25692"/>
    <cellStyle name="SAPBEXstdItem 3 6 4 6" xfId="19890"/>
    <cellStyle name="SAPBEXstdItem 3 6 5" xfId="3970"/>
    <cellStyle name="SAPBEXstdItem 3 6 5 2" xfId="20130"/>
    <cellStyle name="SAPBEXstdItem 3 6 6" xfId="19181"/>
    <cellStyle name="SAPBEXstdItem 3 6 7" xfId="28290"/>
    <cellStyle name="SAPBEXstdItem 3 7" xfId="2047"/>
    <cellStyle name="SAPBEXstdItem 3 7 2" xfId="2915"/>
    <cellStyle name="SAPBEXstdItem 3 7 2 2" xfId="7502"/>
    <cellStyle name="SAPBEXstdItem 3 7 2 2 2" xfId="14669"/>
    <cellStyle name="SAPBEXstdItem 3 7 2 2 2 2" xfId="25361"/>
    <cellStyle name="SAPBEXstdItem 3 7 2 2 3" xfId="21628"/>
    <cellStyle name="SAPBEXstdItem 3 7 2 3" xfId="9682"/>
    <cellStyle name="SAPBEXstdItem 3 7 2 3 2" xfId="16327"/>
    <cellStyle name="SAPBEXstdItem 3 7 2 3 2 2" xfId="26425"/>
    <cellStyle name="SAPBEXstdItem 3 7 2 3 3" xfId="22886"/>
    <cellStyle name="SAPBEXstdItem 3 7 2 4" xfId="11631"/>
    <cellStyle name="SAPBEXstdItem 3 7 2 4 2" xfId="17958"/>
    <cellStyle name="SAPBEXstdItem 3 7 2 4 2 2" xfId="27441"/>
    <cellStyle name="SAPBEXstdItem 3 7 2 4 3" xfId="23862"/>
    <cellStyle name="SAPBEXstdItem 3 7 2 5" xfId="5134"/>
    <cellStyle name="SAPBEXstdItem 3 7 2 5 2" xfId="20667"/>
    <cellStyle name="SAPBEXstdItem 3 7 2 6" xfId="12708"/>
    <cellStyle name="SAPBEXstdItem 3 7 2 6 2" xfId="24481"/>
    <cellStyle name="SAPBEXstdItem 3 7 2 7" xfId="19568"/>
    <cellStyle name="SAPBEXstdItem 3 7 3" xfId="3447"/>
    <cellStyle name="SAPBEXstdItem 3 7 3 2" xfId="10202"/>
    <cellStyle name="SAPBEXstdItem 3 7 3 2 2" xfId="16684"/>
    <cellStyle name="SAPBEXstdItem 3 7 3 2 2 2" xfId="26706"/>
    <cellStyle name="SAPBEXstdItem 3 7 3 2 3" xfId="23160"/>
    <cellStyle name="SAPBEXstdItem 3 7 3 3" xfId="12132"/>
    <cellStyle name="SAPBEXstdItem 3 7 3 3 2" xfId="18456"/>
    <cellStyle name="SAPBEXstdItem 3 7 3 3 2 2" xfId="27717"/>
    <cellStyle name="SAPBEXstdItem 3 7 3 3 3" xfId="24131"/>
    <cellStyle name="SAPBEXstdItem 3 7 3 4" xfId="8023"/>
    <cellStyle name="SAPBEXstdItem 3 7 3 4 2" xfId="22022"/>
    <cellStyle name="SAPBEXstdItem 3 7 3 5" xfId="15180"/>
    <cellStyle name="SAPBEXstdItem 3 7 3 5 2" xfId="25637"/>
    <cellStyle name="SAPBEXstdItem 3 7 3 6" xfId="19837"/>
    <cellStyle name="SAPBEXstdItem 3 7 4" xfId="6647"/>
    <cellStyle name="SAPBEXstdItem 3 7 4 2" xfId="13824"/>
    <cellStyle name="SAPBEXstdItem 3 7 4 2 2" xfId="24932"/>
    <cellStyle name="SAPBEXstdItem 3 7 4 3" xfId="21178"/>
    <cellStyle name="SAPBEXstdItem 3 7 5" xfId="8830"/>
    <cellStyle name="SAPBEXstdItem 3 7 5 2" xfId="15776"/>
    <cellStyle name="SAPBEXstdItem 3 7 5 2 2" xfId="25991"/>
    <cellStyle name="SAPBEXstdItem 3 7 5 3" xfId="22479"/>
    <cellStyle name="SAPBEXstdItem 3 7 6" xfId="10940"/>
    <cellStyle name="SAPBEXstdItem 3 7 6 2" xfId="17271"/>
    <cellStyle name="SAPBEXstdItem 3 7 6 2 2" xfId="27016"/>
    <cellStyle name="SAPBEXstdItem 3 7 6 3" xfId="23464"/>
    <cellStyle name="SAPBEXstdItem 3 7 7" xfId="4442"/>
    <cellStyle name="SAPBEXstdItem 3 7 7 2" xfId="20478"/>
    <cellStyle name="SAPBEXstdItem 3 7 8" xfId="4164"/>
    <cellStyle name="SAPBEXstdItem 3 7 8 2" xfId="20238"/>
    <cellStyle name="SAPBEXstdItem 3 8" xfId="2608"/>
    <cellStyle name="SAPBEXstdItem 3 8 2" xfId="9389"/>
    <cellStyle name="SAPBEXstdItem 3 8 2 2" xfId="16040"/>
    <cellStyle name="SAPBEXstdItem 3 8 2 2 2" xfId="26192"/>
    <cellStyle name="SAPBEXstdItem 3 8 2 3" xfId="22673"/>
    <cellStyle name="SAPBEXstdItem 3 8 3" xfId="11349"/>
    <cellStyle name="SAPBEXstdItem 3 8 3 2" xfId="17677"/>
    <cellStyle name="SAPBEXstdItem 3 8 3 2 2" xfId="27211"/>
    <cellStyle name="SAPBEXstdItem 3 8 3 3" xfId="23652"/>
    <cellStyle name="SAPBEXstdItem 3 8 4" xfId="7208"/>
    <cellStyle name="SAPBEXstdItem 3 8 4 2" xfId="21372"/>
    <cellStyle name="SAPBEXstdItem 3 8 5" xfId="14381"/>
    <cellStyle name="SAPBEXstdItem 3 8 5 2" xfId="25130"/>
    <cellStyle name="SAPBEXstdItem 3 8 6" xfId="19357"/>
    <cellStyle name="SAPBEXstdItem 3 9" xfId="18981"/>
    <cellStyle name="SAPBEXstdItem 4" xfId="286"/>
    <cellStyle name="SAPBEXstdItem 4 2" xfId="504"/>
    <cellStyle name="SAPBEXstdItem 4 2 2" xfId="1770"/>
    <cellStyle name="SAPBEXstdItem 4 2 2 2" xfId="1936"/>
    <cellStyle name="SAPBEXstdItem 4 2 2 2 2" xfId="3389"/>
    <cellStyle name="SAPBEXstdItem 4 2 2 2 2 2" xfId="10144"/>
    <cellStyle name="SAPBEXstdItem 4 2 2 2 2 2 2" xfId="16662"/>
    <cellStyle name="SAPBEXstdItem 4 2 2 2 2 2 2 2" xfId="26689"/>
    <cellStyle name="SAPBEXstdItem 4 2 2 2 2 2 3" xfId="23147"/>
    <cellStyle name="SAPBEXstdItem 4 2 2 2 2 3" xfId="12074"/>
    <cellStyle name="SAPBEXstdItem 4 2 2 2 2 3 2" xfId="18399"/>
    <cellStyle name="SAPBEXstdItem 4 2 2 2 2 3 2 2" xfId="27701"/>
    <cellStyle name="SAPBEXstdItem 4 2 2 2 2 3 3" xfId="24119"/>
    <cellStyle name="SAPBEXstdItem 4 2 2 2 2 4" xfId="7965"/>
    <cellStyle name="SAPBEXstdItem 4 2 2 2 2 4 2" xfId="21969"/>
    <cellStyle name="SAPBEXstdItem 4 2 2 2 2 5" xfId="15123"/>
    <cellStyle name="SAPBEXstdItem 4 2 2 2 2 5 2" xfId="25621"/>
    <cellStyle name="SAPBEXstdItem 4 2 2 2 2 6" xfId="19825"/>
    <cellStyle name="SAPBEXstdItem 4 2 2 2 3" xfId="3862"/>
    <cellStyle name="SAPBEXstdItem 4 2 2 2 3 2" xfId="10617"/>
    <cellStyle name="SAPBEXstdItem 4 2 2 2 3 2 2" xfId="16985"/>
    <cellStyle name="SAPBEXstdItem 4 2 2 2 3 2 2 2" xfId="26961"/>
    <cellStyle name="SAPBEXstdItem 4 2 2 2 3 2 3" xfId="23413"/>
    <cellStyle name="SAPBEXstdItem 4 2 2 2 3 3" xfId="12547"/>
    <cellStyle name="SAPBEXstdItem 4 2 2 2 3 3 2" xfId="18870"/>
    <cellStyle name="SAPBEXstdItem 4 2 2 2 3 3 2 2" xfId="27971"/>
    <cellStyle name="SAPBEXstdItem 4 2 2 2 3 3 3" xfId="24383"/>
    <cellStyle name="SAPBEXstdItem 4 2 2 2 3 4" xfId="8383"/>
    <cellStyle name="SAPBEXstdItem 4 2 2 2 3 4 2" xfId="22373"/>
    <cellStyle name="SAPBEXstdItem 4 2 2 2 3 5" xfId="15594"/>
    <cellStyle name="SAPBEXstdItem 4 2 2 2 3 5 2" xfId="25891"/>
    <cellStyle name="SAPBEXstdItem 4 2 2 2 3 6" xfId="20089"/>
    <cellStyle name="SAPBEXstdItem 4 2 2 2 4" xfId="6536"/>
    <cellStyle name="SAPBEXstdItem 4 2 2 2 4 2" xfId="13714"/>
    <cellStyle name="SAPBEXstdItem 4 2 2 2 4 2 2" xfId="24892"/>
    <cellStyle name="SAPBEXstdItem 4 2 2 2 4 3" xfId="21142"/>
    <cellStyle name="SAPBEXstdItem 4 2 2 2 5" xfId="8719"/>
    <cellStyle name="SAPBEXstdItem 4 2 2 2 5 2" xfId="15720"/>
    <cellStyle name="SAPBEXstdItem 4 2 2 2 5 2 2" xfId="25950"/>
    <cellStyle name="SAPBEXstdItem 4 2 2 2 5 3" xfId="22442"/>
    <cellStyle name="SAPBEXstdItem 4 2 2 2 6" xfId="10833"/>
    <cellStyle name="SAPBEXstdItem 4 2 2 2 6 2" xfId="17165"/>
    <cellStyle name="SAPBEXstdItem 4 2 2 2 6 2 2" xfId="26976"/>
    <cellStyle name="SAPBEXstdItem 4 2 2 2 6 3" xfId="23428"/>
    <cellStyle name="SAPBEXstdItem 4 2 2 2 7" xfId="12652"/>
    <cellStyle name="SAPBEXstdItem 4 2 2 2 7 2" xfId="24440"/>
    <cellStyle name="SAPBEXstdItem 4 2 2 2 8" xfId="19259"/>
    <cellStyle name="SAPBEXstdItem 4 2 2 3" xfId="3129"/>
    <cellStyle name="SAPBEXstdItem 4 2 2 3 2" xfId="9892"/>
    <cellStyle name="SAPBEXstdItem 4 2 2 3 2 2" xfId="16486"/>
    <cellStyle name="SAPBEXstdItem 4 2 2 3 2 2 2" xfId="26552"/>
    <cellStyle name="SAPBEXstdItem 4 2 2 3 2 3" xfId="23010"/>
    <cellStyle name="SAPBEXstdItem 4 2 2 3 3" xfId="11829"/>
    <cellStyle name="SAPBEXstdItem 4 2 2 3 3 2" xfId="18154"/>
    <cellStyle name="SAPBEXstdItem 4 2 2 3 3 2 2" xfId="27566"/>
    <cellStyle name="SAPBEXstdItem 4 2 2 3 3 3" xfId="23984"/>
    <cellStyle name="SAPBEXstdItem 4 2 2 3 4" xfId="7714"/>
    <cellStyle name="SAPBEXstdItem 4 2 2 3 4 2" xfId="21759"/>
    <cellStyle name="SAPBEXstdItem 4 2 2 3 5" xfId="14877"/>
    <cellStyle name="SAPBEXstdItem 4 2 2 3 5 2" xfId="25486"/>
    <cellStyle name="SAPBEXstdItem 4 2 2 3 6" xfId="19690"/>
    <cellStyle name="SAPBEXstdItem 4 2 2 4" xfId="3618"/>
    <cellStyle name="SAPBEXstdItem 4 2 2 4 2" xfId="10373"/>
    <cellStyle name="SAPBEXstdItem 4 2 2 4 2 2" xfId="16816"/>
    <cellStyle name="SAPBEXstdItem 4 2 2 4 2 2 2" xfId="26826"/>
    <cellStyle name="SAPBEXstdItem 4 2 2 4 2 3" xfId="23278"/>
    <cellStyle name="SAPBEXstdItem 4 2 2 4 3" xfId="12303"/>
    <cellStyle name="SAPBEXstdItem 4 2 2 4 3 2" xfId="18626"/>
    <cellStyle name="SAPBEXstdItem 4 2 2 4 3 2 2" xfId="27836"/>
    <cellStyle name="SAPBEXstdItem 4 2 2 4 3 3" xfId="24248"/>
    <cellStyle name="SAPBEXstdItem 4 2 2 4 4" xfId="8194"/>
    <cellStyle name="SAPBEXstdItem 4 2 2 4 4 2" xfId="22191"/>
    <cellStyle name="SAPBEXstdItem 4 2 2 4 5" xfId="15350"/>
    <cellStyle name="SAPBEXstdItem 4 2 2 4 5 2" xfId="25756"/>
    <cellStyle name="SAPBEXstdItem 4 2 2 4 6" xfId="19954"/>
    <cellStyle name="SAPBEXstdItem 4 2 2 5" xfId="4083"/>
    <cellStyle name="SAPBEXstdItem 4 2 2 5 2" xfId="20196"/>
    <cellStyle name="SAPBEXstdItem 4 2 2 6" xfId="19245"/>
    <cellStyle name="SAPBEXstdItem 4 2 2 7" xfId="28367"/>
    <cellStyle name="SAPBEXstdItem 4 2 3" xfId="2145"/>
    <cellStyle name="SAPBEXstdItem 4 2 3 2" xfId="2933"/>
    <cellStyle name="SAPBEXstdItem 4 2 3 2 2" xfId="7520"/>
    <cellStyle name="SAPBEXstdItem 4 2 3 2 2 2" xfId="14687"/>
    <cellStyle name="SAPBEXstdItem 4 2 3 2 2 2 2" xfId="25379"/>
    <cellStyle name="SAPBEXstdItem 4 2 3 2 2 3" xfId="21646"/>
    <cellStyle name="SAPBEXstdItem 4 2 3 2 3" xfId="9700"/>
    <cellStyle name="SAPBEXstdItem 4 2 3 2 3 2" xfId="16345"/>
    <cellStyle name="SAPBEXstdItem 4 2 3 2 3 2 2" xfId="26443"/>
    <cellStyle name="SAPBEXstdItem 4 2 3 2 3 3" xfId="22904"/>
    <cellStyle name="SAPBEXstdItem 4 2 3 2 4" xfId="11649"/>
    <cellStyle name="SAPBEXstdItem 4 2 3 2 4 2" xfId="17976"/>
    <cellStyle name="SAPBEXstdItem 4 2 3 2 4 2 2" xfId="27459"/>
    <cellStyle name="SAPBEXstdItem 4 2 3 2 4 3" xfId="23880"/>
    <cellStyle name="SAPBEXstdItem 4 2 3 2 5" xfId="5219"/>
    <cellStyle name="SAPBEXstdItem 4 2 3 2 5 2" xfId="20738"/>
    <cellStyle name="SAPBEXstdItem 4 2 3 2 6" xfId="12784"/>
    <cellStyle name="SAPBEXstdItem 4 2 3 2 6 2" xfId="24545"/>
    <cellStyle name="SAPBEXstdItem 4 2 3 2 7" xfId="19586"/>
    <cellStyle name="SAPBEXstdItem 4 2 3 3" xfId="3465"/>
    <cellStyle name="SAPBEXstdItem 4 2 3 3 2" xfId="10220"/>
    <cellStyle name="SAPBEXstdItem 4 2 3 3 2 2" xfId="16702"/>
    <cellStyle name="SAPBEXstdItem 4 2 3 3 2 2 2" xfId="26724"/>
    <cellStyle name="SAPBEXstdItem 4 2 3 3 2 3" xfId="23178"/>
    <cellStyle name="SAPBEXstdItem 4 2 3 3 3" xfId="12150"/>
    <cellStyle name="SAPBEXstdItem 4 2 3 3 3 2" xfId="18474"/>
    <cellStyle name="SAPBEXstdItem 4 2 3 3 3 2 2" xfId="27735"/>
    <cellStyle name="SAPBEXstdItem 4 2 3 3 3 3" xfId="24149"/>
    <cellStyle name="SAPBEXstdItem 4 2 3 3 4" xfId="8041"/>
    <cellStyle name="SAPBEXstdItem 4 2 3 3 4 2" xfId="22040"/>
    <cellStyle name="SAPBEXstdItem 4 2 3 3 5" xfId="15198"/>
    <cellStyle name="SAPBEXstdItem 4 2 3 3 5 2" xfId="25655"/>
    <cellStyle name="SAPBEXstdItem 4 2 3 3 6" xfId="19855"/>
    <cellStyle name="SAPBEXstdItem 4 2 3 4" xfId="6745"/>
    <cellStyle name="SAPBEXstdItem 4 2 3 4 2" xfId="13920"/>
    <cellStyle name="SAPBEXstdItem 4 2 3 4 2 2" xfId="24995"/>
    <cellStyle name="SAPBEXstdItem 4 2 3 4 3" xfId="21239"/>
    <cellStyle name="SAPBEXstdItem 4 2 3 5" xfId="8928"/>
    <cellStyle name="SAPBEXstdItem 4 2 3 5 2" xfId="15853"/>
    <cellStyle name="SAPBEXstdItem 4 2 3 5 2 2" xfId="26056"/>
    <cellStyle name="SAPBEXstdItem 4 2 3 5 3" xfId="22542"/>
    <cellStyle name="SAPBEXstdItem 4 2 3 6" xfId="11019"/>
    <cellStyle name="SAPBEXstdItem 4 2 3 6 2" xfId="17348"/>
    <cellStyle name="SAPBEXstdItem 4 2 3 6 2 2" xfId="27077"/>
    <cellStyle name="SAPBEXstdItem 4 2 3 6 3" xfId="23523"/>
    <cellStyle name="SAPBEXstdItem 4 2 3 7" xfId="4471"/>
    <cellStyle name="SAPBEXstdItem 4 2 3 7 2" xfId="20504"/>
    <cellStyle name="SAPBEXstdItem 4 2 3 8" xfId="5236"/>
    <cellStyle name="SAPBEXstdItem 4 2 3 8 2" xfId="20753"/>
    <cellStyle name="SAPBEXstdItem 4 2 4" xfId="2661"/>
    <cellStyle name="SAPBEXstdItem 4 2 4 2" xfId="9442"/>
    <cellStyle name="SAPBEXstdItem 4 2 4 2 2" xfId="16093"/>
    <cellStyle name="SAPBEXstdItem 4 2 4 2 2 2" xfId="26232"/>
    <cellStyle name="SAPBEXstdItem 4 2 4 2 3" xfId="22708"/>
    <cellStyle name="SAPBEXstdItem 4 2 4 3" xfId="11402"/>
    <cellStyle name="SAPBEXstdItem 4 2 4 3 2" xfId="17730"/>
    <cellStyle name="SAPBEXstdItem 4 2 4 3 2 2" xfId="27251"/>
    <cellStyle name="SAPBEXstdItem 4 2 4 3 3" xfId="23687"/>
    <cellStyle name="SAPBEXstdItem 4 2 4 4" xfId="7261"/>
    <cellStyle name="SAPBEXstdItem 4 2 4 4 2" xfId="21420"/>
    <cellStyle name="SAPBEXstdItem 4 2 4 5" xfId="14434"/>
    <cellStyle name="SAPBEXstdItem 4 2 4 5 2" xfId="25170"/>
    <cellStyle name="SAPBEXstdItem 4 2 4 6" xfId="19392"/>
    <cellStyle name="SAPBEXstdItem 4 2 5" xfId="28124"/>
    <cellStyle name="SAPBEXstdItem 4 3" xfId="1742"/>
    <cellStyle name="SAPBEXstdItem 4 3 2" xfId="2014"/>
    <cellStyle name="SAPBEXstdItem 4 3 2 2" xfId="3366"/>
    <cellStyle name="SAPBEXstdItem 4 3 2 2 2" xfId="10121"/>
    <cellStyle name="SAPBEXstdItem 4 3 2 2 2 2" xfId="16644"/>
    <cellStyle name="SAPBEXstdItem 4 3 2 2 2 2 2" xfId="26672"/>
    <cellStyle name="SAPBEXstdItem 4 3 2 2 2 3" xfId="23130"/>
    <cellStyle name="SAPBEXstdItem 4 3 2 2 3" xfId="12051"/>
    <cellStyle name="SAPBEXstdItem 4 3 2 2 3 2" xfId="18376"/>
    <cellStyle name="SAPBEXstdItem 4 3 2 2 3 2 2" xfId="27684"/>
    <cellStyle name="SAPBEXstdItem 4 3 2 2 3 3" xfId="24102"/>
    <cellStyle name="SAPBEXstdItem 4 3 2 2 4" xfId="7942"/>
    <cellStyle name="SAPBEXstdItem 4 3 2 2 4 2" xfId="21946"/>
    <cellStyle name="SAPBEXstdItem 4 3 2 2 5" xfId="15100"/>
    <cellStyle name="SAPBEXstdItem 4 3 2 2 5 2" xfId="25604"/>
    <cellStyle name="SAPBEXstdItem 4 3 2 2 6" xfId="19808"/>
    <cellStyle name="SAPBEXstdItem 4 3 2 3" xfId="3839"/>
    <cellStyle name="SAPBEXstdItem 4 3 2 3 2" xfId="10594"/>
    <cellStyle name="SAPBEXstdItem 4 3 2 3 2 2" xfId="16967"/>
    <cellStyle name="SAPBEXstdItem 4 3 2 3 2 2 2" xfId="26944"/>
    <cellStyle name="SAPBEXstdItem 4 3 2 3 2 3" xfId="23396"/>
    <cellStyle name="SAPBEXstdItem 4 3 2 3 3" xfId="12524"/>
    <cellStyle name="SAPBEXstdItem 4 3 2 3 3 2" xfId="18847"/>
    <cellStyle name="SAPBEXstdItem 4 3 2 3 3 2 2" xfId="27954"/>
    <cellStyle name="SAPBEXstdItem 4 3 2 3 3 3" xfId="24366"/>
    <cellStyle name="SAPBEXstdItem 4 3 2 3 4" xfId="8365"/>
    <cellStyle name="SAPBEXstdItem 4 3 2 3 4 2" xfId="22356"/>
    <cellStyle name="SAPBEXstdItem 4 3 2 3 5" xfId="15571"/>
    <cellStyle name="SAPBEXstdItem 4 3 2 3 5 2" xfId="25874"/>
    <cellStyle name="SAPBEXstdItem 4 3 2 3 6" xfId="20072"/>
    <cellStyle name="SAPBEXstdItem 4 3 2 4" xfId="6614"/>
    <cellStyle name="SAPBEXstdItem 4 3 2 4 2" xfId="13791"/>
    <cellStyle name="SAPBEXstdItem 4 3 2 4 2 2" xfId="24921"/>
    <cellStyle name="SAPBEXstdItem 4 3 2 4 3" xfId="21167"/>
    <cellStyle name="SAPBEXstdItem 4 3 2 5" xfId="8797"/>
    <cellStyle name="SAPBEXstdItem 4 3 2 5 2" xfId="15757"/>
    <cellStyle name="SAPBEXstdItem 4 3 2 5 2 2" xfId="25980"/>
    <cellStyle name="SAPBEXstdItem 4 3 2 5 3" xfId="22468"/>
    <cellStyle name="SAPBEXstdItem 4 3 2 6" xfId="10911"/>
    <cellStyle name="SAPBEXstdItem 4 3 2 6 2" xfId="17242"/>
    <cellStyle name="SAPBEXstdItem 4 3 2 6 2 2" xfId="27005"/>
    <cellStyle name="SAPBEXstdItem 4 3 2 6 3" xfId="23453"/>
    <cellStyle name="SAPBEXstdItem 4 3 2 7" xfId="12689"/>
    <cellStyle name="SAPBEXstdItem 4 3 2 7 2" xfId="24470"/>
    <cellStyle name="SAPBEXstdItem 4 3 2 8" xfId="19284"/>
    <cellStyle name="SAPBEXstdItem 4 3 3" xfId="3103"/>
    <cellStyle name="SAPBEXstdItem 4 3 3 2" xfId="9869"/>
    <cellStyle name="SAPBEXstdItem 4 3 3 2 2" xfId="16468"/>
    <cellStyle name="SAPBEXstdItem 4 3 3 2 2 2" xfId="26535"/>
    <cellStyle name="SAPBEXstdItem 4 3 3 2 3" xfId="22993"/>
    <cellStyle name="SAPBEXstdItem 4 3 3 3" xfId="11806"/>
    <cellStyle name="SAPBEXstdItem 4 3 3 3 2" xfId="18131"/>
    <cellStyle name="SAPBEXstdItem 4 3 3 3 2 2" xfId="27549"/>
    <cellStyle name="SAPBEXstdItem 4 3 3 3 3" xfId="23967"/>
    <cellStyle name="SAPBEXstdItem 4 3 3 4" xfId="7690"/>
    <cellStyle name="SAPBEXstdItem 4 3 3 4 2" xfId="21742"/>
    <cellStyle name="SAPBEXstdItem 4 3 3 5" xfId="14854"/>
    <cellStyle name="SAPBEXstdItem 4 3 3 5 2" xfId="25469"/>
    <cellStyle name="SAPBEXstdItem 4 3 3 6" xfId="19673"/>
    <cellStyle name="SAPBEXstdItem 4 3 4" xfId="3596"/>
    <cellStyle name="SAPBEXstdItem 4 3 4 2" xfId="10351"/>
    <cellStyle name="SAPBEXstdItem 4 3 4 2 2" xfId="16799"/>
    <cellStyle name="SAPBEXstdItem 4 3 4 2 2 2" xfId="26809"/>
    <cellStyle name="SAPBEXstdItem 4 3 4 2 3" xfId="23261"/>
    <cellStyle name="SAPBEXstdItem 4 3 4 3" xfId="12281"/>
    <cellStyle name="SAPBEXstdItem 4 3 4 3 2" xfId="18604"/>
    <cellStyle name="SAPBEXstdItem 4 3 4 3 2 2" xfId="27819"/>
    <cellStyle name="SAPBEXstdItem 4 3 4 3 3" xfId="24231"/>
    <cellStyle name="SAPBEXstdItem 4 3 4 4" xfId="8172"/>
    <cellStyle name="SAPBEXstdItem 4 3 4 4 2" xfId="22169"/>
    <cellStyle name="SAPBEXstdItem 4 3 4 5" xfId="15328"/>
    <cellStyle name="SAPBEXstdItem 4 3 4 5 2" xfId="25739"/>
    <cellStyle name="SAPBEXstdItem 4 3 4 6" xfId="19937"/>
    <cellStyle name="SAPBEXstdItem 4 3 5" xfId="3936"/>
    <cellStyle name="SAPBEXstdItem 4 3 5 2" xfId="20108"/>
    <cellStyle name="SAPBEXstdItem 4 3 6" xfId="19228"/>
    <cellStyle name="SAPBEXstdItem 4 3 7" xfId="28349"/>
    <cellStyle name="SAPBEXstdItem 4 4" xfId="1619"/>
    <cellStyle name="SAPBEXstdItem 4 4 2" xfId="2003"/>
    <cellStyle name="SAPBEXstdItem 4 4 2 2" xfId="3281"/>
    <cellStyle name="SAPBEXstdItem 4 4 2 2 2" xfId="10036"/>
    <cellStyle name="SAPBEXstdItem 4 4 2 2 2 2" xfId="16582"/>
    <cellStyle name="SAPBEXstdItem 4 4 2 2 2 2 2" xfId="26622"/>
    <cellStyle name="SAPBEXstdItem 4 4 2 2 2 3" xfId="23080"/>
    <cellStyle name="SAPBEXstdItem 4 4 2 2 3" xfId="11966"/>
    <cellStyle name="SAPBEXstdItem 4 4 2 2 3 2" xfId="18291"/>
    <cellStyle name="SAPBEXstdItem 4 4 2 2 3 2 2" xfId="27634"/>
    <cellStyle name="SAPBEXstdItem 4 4 2 2 3 3" xfId="24052"/>
    <cellStyle name="SAPBEXstdItem 4 4 2 2 4" xfId="7857"/>
    <cellStyle name="SAPBEXstdItem 4 4 2 2 4 2" xfId="21861"/>
    <cellStyle name="SAPBEXstdItem 4 4 2 2 5" xfId="15015"/>
    <cellStyle name="SAPBEXstdItem 4 4 2 2 5 2" xfId="25554"/>
    <cellStyle name="SAPBEXstdItem 4 4 2 2 6" xfId="19758"/>
    <cellStyle name="SAPBEXstdItem 4 4 2 3" xfId="3754"/>
    <cellStyle name="SAPBEXstdItem 4 4 2 3 2" xfId="10509"/>
    <cellStyle name="SAPBEXstdItem 4 4 2 3 2 2" xfId="16905"/>
    <cellStyle name="SAPBEXstdItem 4 4 2 3 2 2 2" xfId="26894"/>
    <cellStyle name="SAPBEXstdItem 4 4 2 3 2 3" xfId="23346"/>
    <cellStyle name="SAPBEXstdItem 4 4 2 3 3" xfId="12439"/>
    <cellStyle name="SAPBEXstdItem 4 4 2 3 3 2" xfId="18762"/>
    <cellStyle name="SAPBEXstdItem 4 4 2 3 3 2 2" xfId="27904"/>
    <cellStyle name="SAPBEXstdItem 4 4 2 3 3 3" xfId="24316"/>
    <cellStyle name="SAPBEXstdItem 4 4 2 3 4" xfId="8308"/>
    <cellStyle name="SAPBEXstdItem 4 4 2 3 4 2" xfId="22302"/>
    <cellStyle name="SAPBEXstdItem 4 4 2 3 5" xfId="15486"/>
    <cellStyle name="SAPBEXstdItem 4 4 2 3 5 2" xfId="25824"/>
    <cellStyle name="SAPBEXstdItem 4 4 2 3 6" xfId="20022"/>
    <cellStyle name="SAPBEXstdItem 4 4 2 4" xfId="6603"/>
    <cellStyle name="SAPBEXstdItem 4 4 2 4 2" xfId="13781"/>
    <cellStyle name="SAPBEXstdItem 4 4 2 4 2 2" xfId="24916"/>
    <cellStyle name="SAPBEXstdItem 4 4 2 4 3" xfId="21164"/>
    <cellStyle name="SAPBEXstdItem 4 4 2 5" xfId="8786"/>
    <cellStyle name="SAPBEXstdItem 4 4 2 5 2" xfId="15750"/>
    <cellStyle name="SAPBEXstdItem 4 4 2 5 2 2" xfId="25974"/>
    <cellStyle name="SAPBEXstdItem 4 4 2 5 3" xfId="22464"/>
    <cellStyle name="SAPBEXstdItem 4 4 2 6" xfId="10900"/>
    <cellStyle name="SAPBEXstdItem 4 4 2 6 2" xfId="17232"/>
    <cellStyle name="SAPBEXstdItem 4 4 2 6 2 2" xfId="27000"/>
    <cellStyle name="SAPBEXstdItem 4 4 2 6 3" xfId="23450"/>
    <cellStyle name="SAPBEXstdItem 4 4 2 7" xfId="12682"/>
    <cellStyle name="SAPBEXstdItem 4 4 2 7 2" xfId="24464"/>
    <cellStyle name="SAPBEXstdItem 4 4 2 8" xfId="19281"/>
    <cellStyle name="SAPBEXstdItem 4 4 3" xfId="3018"/>
    <cellStyle name="SAPBEXstdItem 4 4 3 2" xfId="9784"/>
    <cellStyle name="SAPBEXstdItem 4 4 3 2 2" xfId="16406"/>
    <cellStyle name="SAPBEXstdItem 4 4 3 2 2 2" xfId="26485"/>
    <cellStyle name="SAPBEXstdItem 4 4 3 2 3" xfId="22943"/>
    <cellStyle name="SAPBEXstdItem 4 4 3 3" xfId="11721"/>
    <cellStyle name="SAPBEXstdItem 4 4 3 3 2" xfId="18046"/>
    <cellStyle name="SAPBEXstdItem 4 4 3 3 2 2" xfId="27499"/>
    <cellStyle name="SAPBEXstdItem 4 4 3 3 3" xfId="23917"/>
    <cellStyle name="SAPBEXstdItem 4 4 3 4" xfId="7605"/>
    <cellStyle name="SAPBEXstdItem 4 4 3 4 2" xfId="21692"/>
    <cellStyle name="SAPBEXstdItem 4 4 3 5" xfId="14769"/>
    <cellStyle name="SAPBEXstdItem 4 4 3 5 2" xfId="25419"/>
    <cellStyle name="SAPBEXstdItem 4 4 3 6" xfId="19623"/>
    <cellStyle name="SAPBEXstdItem 4 4 4" xfId="3523"/>
    <cellStyle name="SAPBEXstdItem 4 4 4 2" xfId="10278"/>
    <cellStyle name="SAPBEXstdItem 4 4 4 2 2" xfId="16749"/>
    <cellStyle name="SAPBEXstdItem 4 4 4 2 2 2" xfId="26759"/>
    <cellStyle name="SAPBEXstdItem 4 4 4 2 3" xfId="23211"/>
    <cellStyle name="SAPBEXstdItem 4 4 4 3" xfId="12208"/>
    <cellStyle name="SAPBEXstdItem 4 4 4 3 2" xfId="18531"/>
    <cellStyle name="SAPBEXstdItem 4 4 4 3 2 2" xfId="27769"/>
    <cellStyle name="SAPBEXstdItem 4 4 4 3 3" xfId="24181"/>
    <cellStyle name="SAPBEXstdItem 4 4 4 4" xfId="8099"/>
    <cellStyle name="SAPBEXstdItem 4 4 4 4 2" xfId="22096"/>
    <cellStyle name="SAPBEXstdItem 4 4 4 5" xfId="15255"/>
    <cellStyle name="SAPBEXstdItem 4 4 4 5 2" xfId="25689"/>
    <cellStyle name="SAPBEXstdItem 4 4 4 6" xfId="19887"/>
    <cellStyle name="SAPBEXstdItem 4 4 5" xfId="4047"/>
    <cellStyle name="SAPBEXstdItem 4 4 5 2" xfId="20180"/>
    <cellStyle name="SAPBEXstdItem 4 4 6" xfId="19178"/>
    <cellStyle name="SAPBEXstdItem 4 4 7" xfId="28287"/>
    <cellStyle name="SAPBEXstdItem 4 5" xfId="2301"/>
    <cellStyle name="SAPBEXstdItem 4 5 2" xfId="2916"/>
    <cellStyle name="SAPBEXstdItem 4 5 2 2" xfId="7503"/>
    <cellStyle name="SAPBEXstdItem 4 5 2 2 2" xfId="14670"/>
    <cellStyle name="SAPBEXstdItem 4 5 2 2 2 2" xfId="25362"/>
    <cellStyle name="SAPBEXstdItem 4 5 2 2 3" xfId="21629"/>
    <cellStyle name="SAPBEXstdItem 4 5 2 3" xfId="9683"/>
    <cellStyle name="SAPBEXstdItem 4 5 2 3 2" xfId="16328"/>
    <cellStyle name="SAPBEXstdItem 4 5 2 3 2 2" xfId="26426"/>
    <cellStyle name="SAPBEXstdItem 4 5 2 3 3" xfId="22887"/>
    <cellStyle name="SAPBEXstdItem 4 5 2 4" xfId="11632"/>
    <cellStyle name="SAPBEXstdItem 4 5 2 4 2" xfId="17959"/>
    <cellStyle name="SAPBEXstdItem 4 5 2 4 2 2" xfId="27442"/>
    <cellStyle name="SAPBEXstdItem 4 5 2 4 3" xfId="23863"/>
    <cellStyle name="SAPBEXstdItem 4 5 2 5" xfId="5337"/>
    <cellStyle name="SAPBEXstdItem 4 5 2 5 2" xfId="20811"/>
    <cellStyle name="SAPBEXstdItem 4 5 2 6" xfId="12853"/>
    <cellStyle name="SAPBEXstdItem 4 5 2 6 2" xfId="24593"/>
    <cellStyle name="SAPBEXstdItem 4 5 2 7" xfId="19569"/>
    <cellStyle name="SAPBEXstdItem 4 5 3" xfId="3448"/>
    <cellStyle name="SAPBEXstdItem 4 5 3 2" xfId="10203"/>
    <cellStyle name="SAPBEXstdItem 4 5 3 2 2" xfId="16685"/>
    <cellStyle name="SAPBEXstdItem 4 5 3 2 2 2" xfId="26707"/>
    <cellStyle name="SAPBEXstdItem 4 5 3 2 3" xfId="23161"/>
    <cellStyle name="SAPBEXstdItem 4 5 3 3" xfId="12133"/>
    <cellStyle name="SAPBEXstdItem 4 5 3 3 2" xfId="18457"/>
    <cellStyle name="SAPBEXstdItem 4 5 3 3 2 2" xfId="27718"/>
    <cellStyle name="SAPBEXstdItem 4 5 3 3 3" xfId="24132"/>
    <cellStyle name="SAPBEXstdItem 4 5 3 4" xfId="8024"/>
    <cellStyle name="SAPBEXstdItem 4 5 3 4 2" xfId="22023"/>
    <cellStyle name="SAPBEXstdItem 4 5 3 5" xfId="15181"/>
    <cellStyle name="SAPBEXstdItem 4 5 3 5 2" xfId="25638"/>
    <cellStyle name="SAPBEXstdItem 4 5 3 6" xfId="19838"/>
    <cellStyle name="SAPBEXstdItem 4 5 4" xfId="6901"/>
    <cellStyle name="SAPBEXstdItem 4 5 4 2" xfId="14075"/>
    <cellStyle name="SAPBEXstdItem 4 5 4 2 2" xfId="25042"/>
    <cellStyle name="SAPBEXstdItem 4 5 4 3" xfId="21284"/>
    <cellStyle name="SAPBEXstdItem 4 5 5" xfId="9084"/>
    <cellStyle name="SAPBEXstdItem 4 5 5 2" xfId="15922"/>
    <cellStyle name="SAPBEXstdItem 4 5 5 2 2" xfId="26104"/>
    <cellStyle name="SAPBEXstdItem 4 5 5 3" xfId="22588"/>
    <cellStyle name="SAPBEXstdItem 4 5 6" xfId="11108"/>
    <cellStyle name="SAPBEXstdItem 4 5 6 2" xfId="17437"/>
    <cellStyle name="SAPBEXstdItem 4 5 6 2 2" xfId="27124"/>
    <cellStyle name="SAPBEXstdItem 4 5 6 3" xfId="23568"/>
    <cellStyle name="SAPBEXstdItem 4 5 7" xfId="4443"/>
    <cellStyle name="SAPBEXstdItem 4 5 7 2" xfId="20479"/>
    <cellStyle name="SAPBEXstdItem 4 5 8" xfId="5225"/>
    <cellStyle name="SAPBEXstdItem 4 5 8 2" xfId="20744"/>
    <cellStyle name="SAPBEXstdItem 4 6" xfId="2609"/>
    <cellStyle name="SAPBEXstdItem 4 6 2" xfId="9390"/>
    <cellStyle name="SAPBEXstdItem 4 6 2 2" xfId="16041"/>
    <cellStyle name="SAPBEXstdItem 4 6 2 2 2" xfId="26193"/>
    <cellStyle name="SAPBEXstdItem 4 6 2 3" xfId="22674"/>
    <cellStyle name="SAPBEXstdItem 4 6 3" xfId="11350"/>
    <cellStyle name="SAPBEXstdItem 4 6 3 2" xfId="17678"/>
    <cellStyle name="SAPBEXstdItem 4 6 3 2 2" xfId="27212"/>
    <cellStyle name="SAPBEXstdItem 4 6 3 3" xfId="23653"/>
    <cellStyle name="SAPBEXstdItem 4 6 4" xfId="7209"/>
    <cellStyle name="SAPBEXstdItem 4 6 4 2" xfId="21373"/>
    <cellStyle name="SAPBEXstdItem 4 6 5" xfId="14382"/>
    <cellStyle name="SAPBEXstdItem 4 6 5 2" xfId="25131"/>
    <cellStyle name="SAPBEXstdItem 4 6 6" xfId="19358"/>
    <cellStyle name="SAPBEXstdItem 4 7" xfId="28077"/>
    <cellStyle name="SAPBEXstdItem 5" xfId="466"/>
    <cellStyle name="SAPBEXstdItem 5 2" xfId="1756"/>
    <cellStyle name="SAPBEXstdItem 5 2 2" xfId="1383"/>
    <cellStyle name="SAPBEXstdItem 5 2 2 2" xfId="3375"/>
    <cellStyle name="SAPBEXstdItem 5 2 2 2 2" xfId="10130"/>
    <cellStyle name="SAPBEXstdItem 5 2 2 2 2 2" xfId="16649"/>
    <cellStyle name="SAPBEXstdItem 5 2 2 2 2 2 2" xfId="26676"/>
    <cellStyle name="SAPBEXstdItem 5 2 2 2 2 3" xfId="23134"/>
    <cellStyle name="SAPBEXstdItem 5 2 2 2 3" xfId="12060"/>
    <cellStyle name="SAPBEXstdItem 5 2 2 2 3 2" xfId="18385"/>
    <cellStyle name="SAPBEXstdItem 5 2 2 2 3 2 2" xfId="27688"/>
    <cellStyle name="SAPBEXstdItem 5 2 2 2 3 3" xfId="24106"/>
    <cellStyle name="SAPBEXstdItem 5 2 2 2 4" xfId="7951"/>
    <cellStyle name="SAPBEXstdItem 5 2 2 2 4 2" xfId="21955"/>
    <cellStyle name="SAPBEXstdItem 5 2 2 2 5" xfId="15109"/>
    <cellStyle name="SAPBEXstdItem 5 2 2 2 5 2" xfId="25608"/>
    <cellStyle name="SAPBEXstdItem 5 2 2 2 6" xfId="19812"/>
    <cellStyle name="SAPBEXstdItem 5 2 2 3" xfId="3848"/>
    <cellStyle name="SAPBEXstdItem 5 2 2 3 2" xfId="10603"/>
    <cellStyle name="SAPBEXstdItem 5 2 2 3 2 2" xfId="16972"/>
    <cellStyle name="SAPBEXstdItem 5 2 2 3 2 2 2" xfId="26948"/>
    <cellStyle name="SAPBEXstdItem 5 2 2 3 2 3" xfId="23400"/>
    <cellStyle name="SAPBEXstdItem 5 2 2 3 3" xfId="12533"/>
    <cellStyle name="SAPBEXstdItem 5 2 2 3 3 2" xfId="18856"/>
    <cellStyle name="SAPBEXstdItem 5 2 2 3 3 2 2" xfId="27958"/>
    <cellStyle name="SAPBEXstdItem 5 2 2 3 3 3" xfId="24370"/>
    <cellStyle name="SAPBEXstdItem 5 2 2 3 4" xfId="8369"/>
    <cellStyle name="SAPBEXstdItem 5 2 2 3 4 2" xfId="22360"/>
    <cellStyle name="SAPBEXstdItem 5 2 2 3 5" xfId="15580"/>
    <cellStyle name="SAPBEXstdItem 5 2 2 3 5 2" xfId="25878"/>
    <cellStyle name="SAPBEXstdItem 5 2 2 3 6" xfId="20076"/>
    <cellStyle name="SAPBEXstdItem 5 2 2 4" xfId="6166"/>
    <cellStyle name="SAPBEXstdItem 5 2 2 4 2" xfId="13402"/>
    <cellStyle name="SAPBEXstdItem 5 2 2 4 2 2" xfId="24834"/>
    <cellStyle name="SAPBEXstdItem 5 2 2 4 3" xfId="21084"/>
    <cellStyle name="SAPBEXstdItem 5 2 2 5" xfId="8435"/>
    <cellStyle name="SAPBEXstdItem 5 2 2 5 2" xfId="15652"/>
    <cellStyle name="SAPBEXstdItem 5 2 2 5 2 2" xfId="25908"/>
    <cellStyle name="SAPBEXstdItem 5 2 2 5 3" xfId="22401"/>
    <cellStyle name="SAPBEXstdItem 5 2 2 6" xfId="5683"/>
    <cellStyle name="SAPBEXstdItem 5 2 2 6 2" xfId="13004"/>
    <cellStyle name="SAPBEXstdItem 5 2 2 6 2 2" xfId="24664"/>
    <cellStyle name="SAPBEXstdItem 5 2 2 6 3" xfId="20915"/>
    <cellStyle name="SAPBEXstdItem 5 2 2 7" xfId="12616"/>
    <cellStyle name="SAPBEXstdItem 5 2 2 7 2" xfId="24410"/>
    <cellStyle name="SAPBEXstdItem 5 2 2 8" xfId="19093"/>
    <cellStyle name="SAPBEXstdItem 5 2 3" xfId="3115"/>
    <cellStyle name="SAPBEXstdItem 5 2 3 2" xfId="9878"/>
    <cellStyle name="SAPBEXstdItem 5 2 3 2 2" xfId="16473"/>
    <cellStyle name="SAPBEXstdItem 5 2 3 2 2 2" xfId="26539"/>
    <cellStyle name="SAPBEXstdItem 5 2 3 2 3" xfId="22997"/>
    <cellStyle name="SAPBEXstdItem 5 2 3 3" xfId="11815"/>
    <cellStyle name="SAPBEXstdItem 5 2 3 3 2" xfId="18140"/>
    <cellStyle name="SAPBEXstdItem 5 2 3 3 2 2" xfId="27553"/>
    <cellStyle name="SAPBEXstdItem 5 2 3 3 3" xfId="23971"/>
    <cellStyle name="SAPBEXstdItem 5 2 3 4" xfId="7700"/>
    <cellStyle name="SAPBEXstdItem 5 2 3 4 2" xfId="21746"/>
    <cellStyle name="SAPBEXstdItem 5 2 3 5" xfId="14863"/>
    <cellStyle name="SAPBEXstdItem 5 2 3 5 2" xfId="25473"/>
    <cellStyle name="SAPBEXstdItem 5 2 3 6" xfId="19677"/>
    <cellStyle name="SAPBEXstdItem 5 2 4" xfId="3604"/>
    <cellStyle name="SAPBEXstdItem 5 2 4 2" xfId="10359"/>
    <cellStyle name="SAPBEXstdItem 5 2 4 2 2" xfId="16803"/>
    <cellStyle name="SAPBEXstdItem 5 2 4 2 2 2" xfId="26813"/>
    <cellStyle name="SAPBEXstdItem 5 2 4 2 3" xfId="23265"/>
    <cellStyle name="SAPBEXstdItem 5 2 4 3" xfId="12289"/>
    <cellStyle name="SAPBEXstdItem 5 2 4 3 2" xfId="18612"/>
    <cellStyle name="SAPBEXstdItem 5 2 4 3 2 2" xfId="27823"/>
    <cellStyle name="SAPBEXstdItem 5 2 4 3 3" xfId="24235"/>
    <cellStyle name="SAPBEXstdItem 5 2 4 4" xfId="8180"/>
    <cellStyle name="SAPBEXstdItem 5 2 4 4 2" xfId="22177"/>
    <cellStyle name="SAPBEXstdItem 5 2 4 5" xfId="15336"/>
    <cellStyle name="SAPBEXstdItem 5 2 4 5 2" xfId="25743"/>
    <cellStyle name="SAPBEXstdItem 5 2 4 6" xfId="19941"/>
    <cellStyle name="SAPBEXstdItem 5 2 5" xfId="4104"/>
    <cellStyle name="SAPBEXstdItem 5 2 5 2" xfId="20201"/>
    <cellStyle name="SAPBEXstdItem 5 2 6" xfId="19232"/>
    <cellStyle name="SAPBEXstdItem 5 2 7" xfId="28354"/>
    <cellStyle name="SAPBEXstdItem 5 3" xfId="2219"/>
    <cellStyle name="SAPBEXstdItem 5 3 2" xfId="2920"/>
    <cellStyle name="SAPBEXstdItem 5 3 2 2" xfId="7507"/>
    <cellStyle name="SAPBEXstdItem 5 3 2 2 2" xfId="14674"/>
    <cellStyle name="SAPBEXstdItem 5 3 2 2 2 2" xfId="25366"/>
    <cellStyle name="SAPBEXstdItem 5 3 2 2 3" xfId="21633"/>
    <cellStyle name="SAPBEXstdItem 5 3 2 3" xfId="9687"/>
    <cellStyle name="SAPBEXstdItem 5 3 2 3 2" xfId="16332"/>
    <cellStyle name="SAPBEXstdItem 5 3 2 3 2 2" xfId="26430"/>
    <cellStyle name="SAPBEXstdItem 5 3 2 3 3" xfId="22891"/>
    <cellStyle name="SAPBEXstdItem 5 3 2 4" xfId="11636"/>
    <cellStyle name="SAPBEXstdItem 5 3 2 4 2" xfId="17963"/>
    <cellStyle name="SAPBEXstdItem 5 3 2 4 2 2" xfId="27446"/>
    <cellStyle name="SAPBEXstdItem 5 3 2 4 3" xfId="23867"/>
    <cellStyle name="SAPBEXstdItem 5 3 2 5" xfId="5275"/>
    <cellStyle name="SAPBEXstdItem 5 3 2 5 2" xfId="20775"/>
    <cellStyle name="SAPBEXstdItem 5 3 2 6" xfId="12820"/>
    <cellStyle name="SAPBEXstdItem 5 3 2 6 2" xfId="24567"/>
    <cellStyle name="SAPBEXstdItem 5 3 2 7" xfId="19573"/>
    <cellStyle name="SAPBEXstdItem 5 3 3" xfId="3452"/>
    <cellStyle name="SAPBEXstdItem 5 3 3 2" xfId="10207"/>
    <cellStyle name="SAPBEXstdItem 5 3 3 2 2" xfId="16689"/>
    <cellStyle name="SAPBEXstdItem 5 3 3 2 2 2" xfId="26711"/>
    <cellStyle name="SAPBEXstdItem 5 3 3 2 3" xfId="23165"/>
    <cellStyle name="SAPBEXstdItem 5 3 3 3" xfId="12137"/>
    <cellStyle name="SAPBEXstdItem 5 3 3 3 2" xfId="18461"/>
    <cellStyle name="SAPBEXstdItem 5 3 3 3 2 2" xfId="27722"/>
    <cellStyle name="SAPBEXstdItem 5 3 3 3 3" xfId="24136"/>
    <cellStyle name="SAPBEXstdItem 5 3 3 4" xfId="8028"/>
    <cellStyle name="SAPBEXstdItem 5 3 3 4 2" xfId="22027"/>
    <cellStyle name="SAPBEXstdItem 5 3 3 5" xfId="15185"/>
    <cellStyle name="SAPBEXstdItem 5 3 3 5 2" xfId="25642"/>
    <cellStyle name="SAPBEXstdItem 5 3 3 6" xfId="19842"/>
    <cellStyle name="SAPBEXstdItem 5 3 4" xfId="6819"/>
    <cellStyle name="SAPBEXstdItem 5 3 4 2" xfId="13993"/>
    <cellStyle name="SAPBEXstdItem 5 3 4 2 2" xfId="25016"/>
    <cellStyle name="SAPBEXstdItem 5 3 4 3" xfId="21258"/>
    <cellStyle name="SAPBEXstdItem 5 3 5" xfId="9002"/>
    <cellStyle name="SAPBEXstdItem 5 3 5 2" xfId="15889"/>
    <cellStyle name="SAPBEXstdItem 5 3 5 2 2" xfId="26078"/>
    <cellStyle name="SAPBEXstdItem 5 3 5 3" xfId="22562"/>
    <cellStyle name="SAPBEXstdItem 5 3 6" xfId="11063"/>
    <cellStyle name="SAPBEXstdItem 5 3 6 2" xfId="17392"/>
    <cellStyle name="SAPBEXstdItem 5 3 6 2 2" xfId="27098"/>
    <cellStyle name="SAPBEXstdItem 5 3 6 3" xfId="23542"/>
    <cellStyle name="SAPBEXstdItem 5 3 7" xfId="4456"/>
    <cellStyle name="SAPBEXstdItem 5 3 7 2" xfId="20489"/>
    <cellStyle name="SAPBEXstdItem 5 3 8" xfId="8330"/>
    <cellStyle name="SAPBEXstdItem 5 3 8 2" xfId="22324"/>
    <cellStyle name="SAPBEXstdItem 5 4" xfId="2638"/>
    <cellStyle name="SAPBEXstdItem 5 4 2" xfId="9419"/>
    <cellStyle name="SAPBEXstdItem 5 4 2 2" xfId="16070"/>
    <cellStyle name="SAPBEXstdItem 5 4 2 2 2" xfId="26209"/>
    <cellStyle name="SAPBEXstdItem 5 4 2 3" xfId="22685"/>
    <cellStyle name="SAPBEXstdItem 5 4 3" xfId="11379"/>
    <cellStyle name="SAPBEXstdItem 5 4 3 2" xfId="17707"/>
    <cellStyle name="SAPBEXstdItem 5 4 3 2 2" xfId="27228"/>
    <cellStyle name="SAPBEXstdItem 5 4 3 3" xfId="23664"/>
    <cellStyle name="SAPBEXstdItem 5 4 4" xfId="7238"/>
    <cellStyle name="SAPBEXstdItem 5 4 4 2" xfId="21397"/>
    <cellStyle name="SAPBEXstdItem 5 4 5" xfId="14411"/>
    <cellStyle name="SAPBEXstdItem 5 4 5 2" xfId="25147"/>
    <cellStyle name="SAPBEXstdItem 5 4 6" xfId="19369"/>
    <cellStyle name="SAPBEXstdItem 5 5" xfId="28101"/>
    <cellStyle name="SAPBEXstdItem 6" xfId="1283"/>
    <cellStyle name="SAPBEXstdItem 6 2" xfId="1727"/>
    <cellStyle name="SAPBEXstdItem 6 2 2" xfId="900"/>
    <cellStyle name="SAPBEXstdItem 6 2 2 2" xfId="3353"/>
    <cellStyle name="SAPBEXstdItem 6 2 2 2 2" xfId="10108"/>
    <cellStyle name="SAPBEXstdItem 6 2 2 2 2 2" xfId="16641"/>
    <cellStyle name="SAPBEXstdItem 6 2 2 2 2 2 2" xfId="26669"/>
    <cellStyle name="SAPBEXstdItem 6 2 2 2 2 3" xfId="23127"/>
    <cellStyle name="SAPBEXstdItem 6 2 2 2 3" xfId="12038"/>
    <cellStyle name="SAPBEXstdItem 6 2 2 2 3 2" xfId="18363"/>
    <cellStyle name="SAPBEXstdItem 6 2 2 2 3 2 2" xfId="27681"/>
    <cellStyle name="SAPBEXstdItem 6 2 2 2 3 3" xfId="24099"/>
    <cellStyle name="SAPBEXstdItem 6 2 2 2 4" xfId="7929"/>
    <cellStyle name="SAPBEXstdItem 6 2 2 2 4 2" xfId="21933"/>
    <cellStyle name="SAPBEXstdItem 6 2 2 2 5" xfId="15087"/>
    <cellStyle name="SAPBEXstdItem 6 2 2 2 5 2" xfId="25601"/>
    <cellStyle name="SAPBEXstdItem 6 2 2 2 6" xfId="19805"/>
    <cellStyle name="SAPBEXstdItem 6 2 2 3" xfId="3826"/>
    <cellStyle name="SAPBEXstdItem 6 2 2 3 2" xfId="10581"/>
    <cellStyle name="SAPBEXstdItem 6 2 2 3 2 2" xfId="16964"/>
    <cellStyle name="SAPBEXstdItem 6 2 2 3 2 2 2" xfId="26941"/>
    <cellStyle name="SAPBEXstdItem 6 2 2 3 2 3" xfId="23393"/>
    <cellStyle name="SAPBEXstdItem 6 2 2 3 3" xfId="12511"/>
    <cellStyle name="SAPBEXstdItem 6 2 2 3 3 2" xfId="18834"/>
    <cellStyle name="SAPBEXstdItem 6 2 2 3 3 2 2" xfId="27951"/>
    <cellStyle name="SAPBEXstdItem 6 2 2 3 3 3" xfId="24363"/>
    <cellStyle name="SAPBEXstdItem 6 2 2 3 4" xfId="8357"/>
    <cellStyle name="SAPBEXstdItem 6 2 2 3 4 2" xfId="22351"/>
    <cellStyle name="SAPBEXstdItem 6 2 2 3 5" xfId="15558"/>
    <cellStyle name="SAPBEXstdItem 6 2 2 3 5 2" xfId="25871"/>
    <cellStyle name="SAPBEXstdItem 6 2 2 3 6" xfId="20069"/>
    <cellStyle name="SAPBEXstdItem 6 2 2 4" xfId="5945"/>
    <cellStyle name="SAPBEXstdItem 6 2 2 4 2" xfId="13206"/>
    <cellStyle name="SAPBEXstdItem 6 2 2 4 2 2" xfId="24767"/>
    <cellStyle name="SAPBEXstdItem 6 2 2 4 3" xfId="21018"/>
    <cellStyle name="SAPBEXstdItem 6 2 2 5" xfId="5662"/>
    <cellStyle name="SAPBEXstdItem 6 2 2 5 2" xfId="12997"/>
    <cellStyle name="SAPBEXstdItem 6 2 2 5 2 2" xfId="24659"/>
    <cellStyle name="SAPBEXstdItem 6 2 2 5 3" xfId="20911"/>
    <cellStyle name="SAPBEXstdItem 6 2 2 6" xfId="6344"/>
    <cellStyle name="SAPBEXstdItem 6 2 2 6 2" xfId="13558"/>
    <cellStyle name="SAPBEXstdItem 6 2 2 6 2 2" xfId="24879"/>
    <cellStyle name="SAPBEXstdItem 6 2 2 6 3" xfId="21129"/>
    <cellStyle name="SAPBEXstdItem 6 2 2 7" xfId="4020"/>
    <cellStyle name="SAPBEXstdItem 6 2 2 7 2" xfId="20167"/>
    <cellStyle name="SAPBEXstdItem 6 2 2 8" xfId="19049"/>
    <cellStyle name="SAPBEXstdItem 6 2 3" xfId="3090"/>
    <cellStyle name="SAPBEXstdItem 6 2 3 2" xfId="9856"/>
    <cellStyle name="SAPBEXstdItem 6 2 3 2 2" xfId="16465"/>
    <cellStyle name="SAPBEXstdItem 6 2 3 2 2 2" xfId="26532"/>
    <cellStyle name="SAPBEXstdItem 6 2 3 2 3" xfId="22990"/>
    <cellStyle name="SAPBEXstdItem 6 2 3 3" xfId="11793"/>
    <cellStyle name="SAPBEXstdItem 6 2 3 3 2" xfId="18118"/>
    <cellStyle name="SAPBEXstdItem 6 2 3 3 2 2" xfId="27546"/>
    <cellStyle name="SAPBEXstdItem 6 2 3 3 3" xfId="23964"/>
    <cellStyle name="SAPBEXstdItem 6 2 3 4" xfId="7677"/>
    <cellStyle name="SAPBEXstdItem 6 2 3 4 2" xfId="21739"/>
    <cellStyle name="SAPBEXstdItem 6 2 3 5" xfId="14841"/>
    <cellStyle name="SAPBEXstdItem 6 2 3 5 2" xfId="25466"/>
    <cellStyle name="SAPBEXstdItem 6 2 3 6" xfId="19670"/>
    <cellStyle name="SAPBEXstdItem 6 2 4" xfId="3583"/>
    <cellStyle name="SAPBEXstdItem 6 2 4 2" xfId="10338"/>
    <cellStyle name="SAPBEXstdItem 6 2 4 2 2" xfId="16796"/>
    <cellStyle name="SAPBEXstdItem 6 2 4 2 2 2" xfId="26806"/>
    <cellStyle name="SAPBEXstdItem 6 2 4 2 3" xfId="23258"/>
    <cellStyle name="SAPBEXstdItem 6 2 4 3" xfId="12268"/>
    <cellStyle name="SAPBEXstdItem 6 2 4 3 2" xfId="18591"/>
    <cellStyle name="SAPBEXstdItem 6 2 4 3 2 2" xfId="27816"/>
    <cellStyle name="SAPBEXstdItem 6 2 4 3 3" xfId="24228"/>
    <cellStyle name="SAPBEXstdItem 6 2 4 4" xfId="8159"/>
    <cellStyle name="SAPBEXstdItem 6 2 4 4 2" xfId="22156"/>
    <cellStyle name="SAPBEXstdItem 6 2 4 5" xfId="15315"/>
    <cellStyle name="SAPBEXstdItem 6 2 4 5 2" xfId="25736"/>
    <cellStyle name="SAPBEXstdItem 6 2 4 6" xfId="19934"/>
    <cellStyle name="SAPBEXstdItem 6 2 5" xfId="4073"/>
    <cellStyle name="SAPBEXstdItem 6 2 5 2" xfId="20191"/>
    <cellStyle name="SAPBEXstdItem 6 2 6" xfId="19225"/>
    <cellStyle name="SAPBEXstdItem 6 2 7" xfId="28346"/>
    <cellStyle name="SAPBEXstdItem 6 3" xfId="2051"/>
    <cellStyle name="SAPBEXstdItem 6 3 2" xfId="5137"/>
    <cellStyle name="SAPBEXstdItem 6 3 2 2" xfId="12712"/>
    <cellStyle name="SAPBEXstdItem 6 3 2 2 2" xfId="24485"/>
    <cellStyle name="SAPBEXstdItem 6 3 2 3" xfId="20670"/>
    <cellStyle name="SAPBEXstdItem 6 3 3" xfId="6651"/>
    <cellStyle name="SAPBEXstdItem 6 3 3 2" xfId="13827"/>
    <cellStyle name="SAPBEXstdItem 6 3 3 2 2" xfId="24935"/>
    <cellStyle name="SAPBEXstdItem 6 3 3 3" xfId="21181"/>
    <cellStyle name="SAPBEXstdItem 6 3 4" xfId="8834"/>
    <cellStyle name="SAPBEXstdItem 6 3 4 2" xfId="15780"/>
    <cellStyle name="SAPBEXstdItem 6 3 4 2 2" xfId="25995"/>
    <cellStyle name="SAPBEXstdItem 6 3 4 3" xfId="22483"/>
    <cellStyle name="SAPBEXstdItem 6 3 5" xfId="10943"/>
    <cellStyle name="SAPBEXstdItem 6 3 5 2" xfId="17273"/>
    <cellStyle name="SAPBEXstdItem 6 3 5 2 2" xfId="27018"/>
    <cellStyle name="SAPBEXstdItem 6 3 5 3" xfId="23466"/>
    <cellStyle name="SAPBEXstdItem 6 3 6" xfId="4420"/>
    <cellStyle name="SAPBEXstdItem 6 3 6 2" xfId="20462"/>
    <cellStyle name="SAPBEXstdItem 6 3 7" xfId="4610"/>
    <cellStyle name="SAPBEXstdItem 6 3 7 2" xfId="20592"/>
    <cellStyle name="SAPBEXstdItem 6 4" xfId="2770"/>
    <cellStyle name="SAPBEXstdItem 6 4 2" xfId="9543"/>
    <cellStyle name="SAPBEXstdItem 6 4 2 2" xfId="16194"/>
    <cellStyle name="SAPBEXstdItem 6 4 2 2 2" xfId="26320"/>
    <cellStyle name="SAPBEXstdItem 6 4 2 3" xfId="22795"/>
    <cellStyle name="SAPBEXstdItem 6 4 3" xfId="11498"/>
    <cellStyle name="SAPBEXstdItem 6 4 3 2" xfId="17825"/>
    <cellStyle name="SAPBEXstdItem 6 4 3 2 2" xfId="27336"/>
    <cellStyle name="SAPBEXstdItem 6 4 3 3" xfId="23771"/>
    <cellStyle name="SAPBEXstdItem 6 4 4" xfId="7362"/>
    <cellStyle name="SAPBEXstdItem 6 4 4 2" xfId="21515"/>
    <cellStyle name="SAPBEXstdItem 6 4 5" xfId="14530"/>
    <cellStyle name="SAPBEXstdItem 6 4 5 2" xfId="25256"/>
    <cellStyle name="SAPBEXstdItem 6 4 6" xfId="19477"/>
    <cellStyle name="SAPBEXstdItem 6 5" xfId="2869"/>
    <cellStyle name="SAPBEXstdItem 6 5 2" xfId="9636"/>
    <cellStyle name="SAPBEXstdItem 6 5 2 2" xfId="16284"/>
    <cellStyle name="SAPBEXstdItem 6 5 2 2 2" xfId="26397"/>
    <cellStyle name="SAPBEXstdItem 6 5 2 3" xfId="22865"/>
    <cellStyle name="SAPBEXstdItem 6 5 3" xfId="11588"/>
    <cellStyle name="SAPBEXstdItem 6 5 3 2" xfId="17915"/>
    <cellStyle name="SAPBEXstdItem 6 5 3 2 2" xfId="27413"/>
    <cellStyle name="SAPBEXstdItem 6 5 3 3" xfId="23841"/>
    <cellStyle name="SAPBEXstdItem 6 5 4" xfId="7456"/>
    <cellStyle name="SAPBEXstdItem 6 5 4 2" xfId="21593"/>
    <cellStyle name="SAPBEXstdItem 6 5 5" xfId="14623"/>
    <cellStyle name="SAPBEXstdItem 6 5 5 2" xfId="25333"/>
    <cellStyle name="SAPBEXstdItem 6 5 6" xfId="19547"/>
    <cellStyle name="SAPBEXstdItem 6 6" xfId="28201"/>
    <cellStyle name="SAPBEXstdItem 7" xfId="1562"/>
    <cellStyle name="SAPBEXstdItem 7 2" xfId="1307"/>
    <cellStyle name="SAPBEXstdItem 7 2 2" xfId="3248"/>
    <cellStyle name="SAPBEXstdItem 7 2 2 2" xfId="10003"/>
    <cellStyle name="SAPBEXstdItem 7 2 2 2 2" xfId="16556"/>
    <cellStyle name="SAPBEXstdItem 7 2 2 2 2 2" xfId="26611"/>
    <cellStyle name="SAPBEXstdItem 7 2 2 2 3" xfId="23069"/>
    <cellStyle name="SAPBEXstdItem 7 2 2 3" xfId="11933"/>
    <cellStyle name="SAPBEXstdItem 7 2 2 3 2" xfId="18258"/>
    <cellStyle name="SAPBEXstdItem 7 2 2 3 2 2" xfId="27623"/>
    <cellStyle name="SAPBEXstdItem 7 2 2 3 3" xfId="24041"/>
    <cellStyle name="SAPBEXstdItem 7 2 2 4" xfId="7824"/>
    <cellStyle name="SAPBEXstdItem 7 2 2 4 2" xfId="21828"/>
    <cellStyle name="SAPBEXstdItem 7 2 2 5" xfId="14982"/>
    <cellStyle name="SAPBEXstdItem 7 2 2 5 2" xfId="25543"/>
    <cellStyle name="SAPBEXstdItem 7 2 2 6" xfId="19747"/>
    <cellStyle name="SAPBEXstdItem 7 2 3" xfId="3721"/>
    <cellStyle name="SAPBEXstdItem 7 2 3 2" xfId="10476"/>
    <cellStyle name="SAPBEXstdItem 7 2 3 2 2" xfId="16879"/>
    <cellStyle name="SAPBEXstdItem 7 2 3 2 2 2" xfId="26883"/>
    <cellStyle name="SAPBEXstdItem 7 2 3 2 3" xfId="23335"/>
    <cellStyle name="SAPBEXstdItem 7 2 3 3" xfId="12406"/>
    <cellStyle name="SAPBEXstdItem 7 2 3 3 2" xfId="18729"/>
    <cellStyle name="SAPBEXstdItem 7 2 3 3 2 2" xfId="27893"/>
    <cellStyle name="SAPBEXstdItem 7 2 3 3 3" xfId="24305"/>
    <cellStyle name="SAPBEXstdItem 7 2 3 4" xfId="8293"/>
    <cellStyle name="SAPBEXstdItem 7 2 3 4 2" xfId="22289"/>
    <cellStyle name="SAPBEXstdItem 7 2 3 5" xfId="15453"/>
    <cellStyle name="SAPBEXstdItem 7 2 3 5 2" xfId="25813"/>
    <cellStyle name="SAPBEXstdItem 7 2 3 6" xfId="20011"/>
    <cellStyle name="SAPBEXstdItem 7 2 4" xfId="6104"/>
    <cellStyle name="SAPBEXstdItem 7 2 4 2" xfId="13344"/>
    <cellStyle name="SAPBEXstdItem 7 2 4 2 2" xfId="24815"/>
    <cellStyle name="SAPBEXstdItem 7 2 4 3" xfId="21066"/>
    <cellStyle name="SAPBEXstdItem 7 2 5" xfId="5759"/>
    <cellStyle name="SAPBEXstdItem 7 2 5 2" xfId="13047"/>
    <cellStyle name="SAPBEXstdItem 7 2 5 2 2" xfId="24681"/>
    <cellStyle name="SAPBEXstdItem 7 2 5 3" xfId="20932"/>
    <cellStyle name="SAPBEXstdItem 7 2 6" xfId="8618"/>
    <cellStyle name="SAPBEXstdItem 7 2 6 2" xfId="15710"/>
    <cellStyle name="SAPBEXstdItem 7 2 6 2 2" xfId="25944"/>
    <cellStyle name="SAPBEXstdItem 7 2 6 3" xfId="22436"/>
    <cellStyle name="SAPBEXstdItem 7 2 7" xfId="12600"/>
    <cellStyle name="SAPBEXstdItem 7 2 7 2" xfId="24394"/>
    <cellStyle name="SAPBEXstdItem 7 2 8" xfId="19077"/>
    <cellStyle name="SAPBEXstdItem 7 3" xfId="2988"/>
    <cellStyle name="SAPBEXstdItem 7 3 2" xfId="9754"/>
    <cellStyle name="SAPBEXstdItem 7 3 2 2" xfId="16383"/>
    <cellStyle name="SAPBEXstdItem 7 3 2 2 2" xfId="26475"/>
    <cellStyle name="SAPBEXstdItem 7 3 2 3" xfId="22934"/>
    <cellStyle name="SAPBEXstdItem 7 3 3" xfId="11691"/>
    <cellStyle name="SAPBEXstdItem 7 3 3 2" xfId="18017"/>
    <cellStyle name="SAPBEXstdItem 7 3 3 2 2" xfId="27490"/>
    <cellStyle name="SAPBEXstdItem 7 3 3 3" xfId="23909"/>
    <cellStyle name="SAPBEXstdItem 7 3 4" xfId="7575"/>
    <cellStyle name="SAPBEXstdItem 7 3 4 2" xfId="21676"/>
    <cellStyle name="SAPBEXstdItem 7 3 5" xfId="14740"/>
    <cellStyle name="SAPBEXstdItem 7 3 5 2" xfId="25410"/>
    <cellStyle name="SAPBEXstdItem 7 3 6" xfId="19615"/>
    <cellStyle name="SAPBEXstdItem 7 4" xfId="3503"/>
    <cellStyle name="SAPBEXstdItem 7 4 2" xfId="10258"/>
    <cellStyle name="SAPBEXstdItem 7 4 2 2" xfId="16736"/>
    <cellStyle name="SAPBEXstdItem 7 4 2 2 2" xfId="26752"/>
    <cellStyle name="SAPBEXstdItem 7 4 2 3" xfId="23204"/>
    <cellStyle name="SAPBEXstdItem 7 4 3" xfId="12188"/>
    <cellStyle name="SAPBEXstdItem 7 4 3 2" xfId="18511"/>
    <cellStyle name="SAPBEXstdItem 7 4 3 2 2" xfId="27762"/>
    <cellStyle name="SAPBEXstdItem 7 4 3 3" xfId="24174"/>
    <cellStyle name="SAPBEXstdItem 7 4 4" xfId="8079"/>
    <cellStyle name="SAPBEXstdItem 7 4 4 2" xfId="22076"/>
    <cellStyle name="SAPBEXstdItem 7 4 5" xfId="15235"/>
    <cellStyle name="SAPBEXstdItem 7 4 5 2" xfId="25682"/>
    <cellStyle name="SAPBEXstdItem 7 4 6" xfId="19880"/>
    <cellStyle name="SAPBEXstdItem 7 5" xfId="4249"/>
    <cellStyle name="SAPBEXstdItem 7 5 2" xfId="20301"/>
    <cellStyle name="SAPBEXstdItem 7 6" xfId="19166"/>
    <cellStyle name="SAPBEXstdItem 7 7" xfId="28261"/>
    <cellStyle name="SAPBEXstdItem 8" xfId="2076"/>
    <cellStyle name="SAPBEXstdItem 8 2" xfId="5159"/>
    <cellStyle name="SAPBEXstdItem 8 2 2" xfId="12735"/>
    <cellStyle name="SAPBEXstdItem 8 2 2 2" xfId="24507"/>
    <cellStyle name="SAPBEXstdItem 8 2 3" xfId="20691"/>
    <cellStyle name="SAPBEXstdItem 8 3" xfId="6676"/>
    <cellStyle name="SAPBEXstdItem 8 3 2" xfId="13852"/>
    <cellStyle name="SAPBEXstdItem 8 3 2 2" xfId="24957"/>
    <cellStyle name="SAPBEXstdItem 8 3 3" xfId="21202"/>
    <cellStyle name="SAPBEXstdItem 8 4" xfId="8859"/>
    <cellStyle name="SAPBEXstdItem 8 4 2" xfId="15803"/>
    <cellStyle name="SAPBEXstdItem 8 4 2 2" xfId="26017"/>
    <cellStyle name="SAPBEXstdItem 8 4 3" xfId="22504"/>
    <cellStyle name="SAPBEXstdItem 8 5" xfId="10966"/>
    <cellStyle name="SAPBEXstdItem 8 5 2" xfId="17296"/>
    <cellStyle name="SAPBEXstdItem 8 5 2 2" xfId="27040"/>
    <cellStyle name="SAPBEXstdItem 8 5 3" xfId="23487"/>
    <cellStyle name="SAPBEXstdItem 8 6" xfId="4330"/>
    <cellStyle name="SAPBEXstdItem 8 6 2" xfId="20374"/>
    <cellStyle name="SAPBEXstdItem 8 7" xfId="3999"/>
    <cellStyle name="SAPBEXstdItem 8 7 2" xfId="20151"/>
    <cellStyle name="SAPBEXstdItem 9" xfId="2536"/>
    <cellStyle name="SAPBEXstdItem 9 2" xfId="9318"/>
    <cellStyle name="SAPBEXstdItem 9 2 2" xfId="15970"/>
    <cellStyle name="SAPBEXstdItem 9 2 2 2" xfId="26125"/>
    <cellStyle name="SAPBEXstdItem 9 2 3" xfId="22608"/>
    <cellStyle name="SAPBEXstdItem 9 3" xfId="11278"/>
    <cellStyle name="SAPBEXstdItem 9 3 2" xfId="17607"/>
    <cellStyle name="SAPBEXstdItem 9 3 2 2" xfId="27145"/>
    <cellStyle name="SAPBEXstdItem 9 3 3" xfId="23588"/>
    <cellStyle name="SAPBEXstdItem 9 4" xfId="7136"/>
    <cellStyle name="SAPBEXstdItem 9 4 2" xfId="21305"/>
    <cellStyle name="SAPBEXstdItem 9 5" xfId="14310"/>
    <cellStyle name="SAPBEXstdItem 9 5 2" xfId="25064"/>
    <cellStyle name="SAPBEXstdItem 9 6" xfId="19292"/>
    <cellStyle name="SAPBEXstdItemX" xfId="287"/>
    <cellStyle name="SAPBEXstdItemX 2" xfId="288"/>
    <cellStyle name="SAPBEXstdItemX 2 2" xfId="506"/>
    <cellStyle name="SAPBEXstdItemX 2 2 2" xfId="1697"/>
    <cellStyle name="SAPBEXstdItemX 2 2 2 2" xfId="895"/>
    <cellStyle name="SAPBEXstdItemX 2 2 2 2 2" xfId="3332"/>
    <cellStyle name="SAPBEXstdItemX 2 2 2 2 2 2" xfId="10087"/>
    <cellStyle name="SAPBEXstdItemX 2 2 2 2 2 2 2" xfId="16626"/>
    <cellStyle name="SAPBEXstdItemX 2 2 2 2 2 2 2 2" xfId="26666"/>
    <cellStyle name="SAPBEXstdItemX 2 2 2 2 2 2 3" xfId="23124"/>
    <cellStyle name="SAPBEXstdItemX 2 2 2 2 2 3" xfId="12017"/>
    <cellStyle name="SAPBEXstdItemX 2 2 2 2 2 3 2" xfId="18342"/>
    <cellStyle name="SAPBEXstdItemX 2 2 2 2 2 3 2 2" xfId="27678"/>
    <cellStyle name="SAPBEXstdItemX 2 2 2 2 2 3 3" xfId="24096"/>
    <cellStyle name="SAPBEXstdItemX 2 2 2 2 2 4" xfId="7908"/>
    <cellStyle name="SAPBEXstdItemX 2 2 2 2 2 4 2" xfId="21912"/>
    <cellStyle name="SAPBEXstdItemX 2 2 2 2 2 5" xfId="15066"/>
    <cellStyle name="SAPBEXstdItemX 2 2 2 2 2 5 2" xfId="25598"/>
    <cellStyle name="SAPBEXstdItemX 2 2 2 2 2 6" xfId="19802"/>
    <cellStyle name="SAPBEXstdItemX 2 2 2 2 3" xfId="3805"/>
    <cellStyle name="SAPBEXstdItemX 2 2 2 2 3 2" xfId="10560"/>
    <cellStyle name="SAPBEXstdItemX 2 2 2 2 3 2 2" xfId="16949"/>
    <cellStyle name="SAPBEXstdItemX 2 2 2 2 3 2 2 2" xfId="26938"/>
    <cellStyle name="SAPBEXstdItemX 2 2 2 2 3 2 3" xfId="23390"/>
    <cellStyle name="SAPBEXstdItemX 2 2 2 2 3 3" xfId="12490"/>
    <cellStyle name="SAPBEXstdItemX 2 2 2 2 3 3 2" xfId="18813"/>
    <cellStyle name="SAPBEXstdItemX 2 2 2 2 3 3 2 2" xfId="27948"/>
    <cellStyle name="SAPBEXstdItemX 2 2 2 2 3 3 3" xfId="24360"/>
    <cellStyle name="SAPBEXstdItemX 2 2 2 2 3 4" xfId="8354"/>
    <cellStyle name="SAPBEXstdItemX 2 2 2 2 3 4 2" xfId="22348"/>
    <cellStyle name="SAPBEXstdItemX 2 2 2 2 3 5" xfId="15537"/>
    <cellStyle name="SAPBEXstdItemX 2 2 2 2 3 5 2" xfId="25868"/>
    <cellStyle name="SAPBEXstdItemX 2 2 2 2 3 6" xfId="20066"/>
    <cellStyle name="SAPBEXstdItemX 2 2 2 2 4" xfId="5940"/>
    <cellStyle name="SAPBEXstdItemX 2 2 2 2 4 2" xfId="13201"/>
    <cellStyle name="SAPBEXstdItemX 2 2 2 2 4 2 2" xfId="24766"/>
    <cellStyle name="SAPBEXstdItemX 2 2 2 2 4 3" xfId="21017"/>
    <cellStyle name="SAPBEXstdItemX 2 2 2 2 5" xfId="5709"/>
    <cellStyle name="SAPBEXstdItemX 2 2 2 2 5 2" xfId="13025"/>
    <cellStyle name="SAPBEXstdItemX 2 2 2 2 5 2 2" xfId="24672"/>
    <cellStyle name="SAPBEXstdItemX 2 2 2 2 5 3" xfId="20923"/>
    <cellStyle name="SAPBEXstdItemX 2 2 2 2 6" xfId="6322"/>
    <cellStyle name="SAPBEXstdItemX 2 2 2 2 6 2" xfId="13541"/>
    <cellStyle name="SAPBEXstdItemX 2 2 2 2 6 2 2" xfId="24876"/>
    <cellStyle name="SAPBEXstdItemX 2 2 2 2 6 3" xfId="21126"/>
    <cellStyle name="SAPBEXstdItemX 2 2 2 2 7" xfId="4125"/>
    <cellStyle name="SAPBEXstdItemX 2 2 2 2 7 2" xfId="20209"/>
    <cellStyle name="SAPBEXstdItemX 2 2 2 2 8" xfId="19048"/>
    <cellStyle name="SAPBEXstdItemX 2 2 2 3" xfId="3069"/>
    <cellStyle name="SAPBEXstdItemX 2 2 2 3 2" xfId="9835"/>
    <cellStyle name="SAPBEXstdItemX 2 2 2 3 2 2" xfId="16450"/>
    <cellStyle name="SAPBEXstdItemX 2 2 2 3 2 2 2" xfId="26529"/>
    <cellStyle name="SAPBEXstdItemX 2 2 2 3 2 3" xfId="22987"/>
    <cellStyle name="SAPBEXstdItemX 2 2 2 3 3" xfId="11772"/>
    <cellStyle name="SAPBEXstdItemX 2 2 2 3 3 2" xfId="18097"/>
    <cellStyle name="SAPBEXstdItemX 2 2 2 3 3 2 2" xfId="27543"/>
    <cellStyle name="SAPBEXstdItemX 2 2 2 3 3 3" xfId="23961"/>
    <cellStyle name="SAPBEXstdItemX 2 2 2 3 4" xfId="7656"/>
    <cellStyle name="SAPBEXstdItemX 2 2 2 3 4 2" xfId="21736"/>
    <cellStyle name="SAPBEXstdItemX 2 2 2 3 5" xfId="14820"/>
    <cellStyle name="SAPBEXstdItemX 2 2 2 3 5 2" xfId="25463"/>
    <cellStyle name="SAPBEXstdItemX 2 2 2 3 6" xfId="19667"/>
    <cellStyle name="SAPBEXstdItemX 2 2 2 4" xfId="3574"/>
    <cellStyle name="SAPBEXstdItemX 2 2 2 4 2" xfId="10329"/>
    <cellStyle name="SAPBEXstdItemX 2 2 2 4 2 2" xfId="16793"/>
    <cellStyle name="SAPBEXstdItemX 2 2 2 4 2 2 2" xfId="26803"/>
    <cellStyle name="SAPBEXstdItemX 2 2 2 4 2 3" xfId="23255"/>
    <cellStyle name="SAPBEXstdItemX 2 2 2 4 3" xfId="12259"/>
    <cellStyle name="SAPBEXstdItemX 2 2 2 4 3 2" xfId="18582"/>
    <cellStyle name="SAPBEXstdItemX 2 2 2 4 3 2 2" xfId="27813"/>
    <cellStyle name="SAPBEXstdItemX 2 2 2 4 3 3" xfId="24225"/>
    <cellStyle name="SAPBEXstdItemX 2 2 2 4 4" xfId="8150"/>
    <cellStyle name="SAPBEXstdItemX 2 2 2 4 4 2" xfId="22147"/>
    <cellStyle name="SAPBEXstdItemX 2 2 2 4 5" xfId="15306"/>
    <cellStyle name="SAPBEXstdItemX 2 2 2 4 5 2" xfId="25733"/>
    <cellStyle name="SAPBEXstdItemX 2 2 2 4 6" xfId="19931"/>
    <cellStyle name="SAPBEXstdItemX 2 2 2 5" xfId="4096"/>
    <cellStyle name="SAPBEXstdItemX 2 2 2 5 2" xfId="20200"/>
    <cellStyle name="SAPBEXstdItemX 2 2 2 6" xfId="19222"/>
    <cellStyle name="SAPBEXstdItemX 2 2 2 7" xfId="28331"/>
    <cellStyle name="SAPBEXstdItemX 2 2 3" xfId="2055"/>
    <cellStyle name="SAPBEXstdItemX 2 2 3 2" xfId="2855"/>
    <cellStyle name="SAPBEXstdItemX 2 2 3 2 2" xfId="7442"/>
    <cellStyle name="SAPBEXstdItemX 2 2 3 2 2 2" xfId="14609"/>
    <cellStyle name="SAPBEXstdItemX 2 2 3 2 2 2 2" xfId="25320"/>
    <cellStyle name="SAPBEXstdItemX 2 2 3 2 2 3" xfId="21579"/>
    <cellStyle name="SAPBEXstdItemX 2 2 3 2 3" xfId="9622"/>
    <cellStyle name="SAPBEXstdItemX 2 2 3 2 3 2" xfId="16270"/>
    <cellStyle name="SAPBEXstdItemX 2 2 3 2 3 2 2" xfId="26384"/>
    <cellStyle name="SAPBEXstdItemX 2 2 3 2 3 3" xfId="22852"/>
    <cellStyle name="SAPBEXstdItemX 2 2 3 2 4" xfId="11574"/>
    <cellStyle name="SAPBEXstdItemX 2 2 3 2 4 2" xfId="17901"/>
    <cellStyle name="SAPBEXstdItemX 2 2 3 2 4 2 2" xfId="27400"/>
    <cellStyle name="SAPBEXstdItemX 2 2 3 2 4 3" xfId="23828"/>
    <cellStyle name="SAPBEXstdItemX 2 2 3 2 5" xfId="5141"/>
    <cellStyle name="SAPBEXstdItemX 2 2 3 2 5 2" xfId="20673"/>
    <cellStyle name="SAPBEXstdItemX 2 2 3 2 6" xfId="12716"/>
    <cellStyle name="SAPBEXstdItemX 2 2 3 2 6 2" xfId="24488"/>
    <cellStyle name="SAPBEXstdItemX 2 2 3 2 7" xfId="19534"/>
    <cellStyle name="SAPBEXstdItemX 2 2 3 3" xfId="2666"/>
    <cellStyle name="SAPBEXstdItemX 2 2 3 3 2" xfId="9447"/>
    <cellStyle name="SAPBEXstdItemX 2 2 3 3 2 2" xfId="16098"/>
    <cellStyle name="SAPBEXstdItemX 2 2 3 3 2 2 2" xfId="26236"/>
    <cellStyle name="SAPBEXstdItemX 2 2 3 3 2 3" xfId="22712"/>
    <cellStyle name="SAPBEXstdItemX 2 2 3 3 3" xfId="11407"/>
    <cellStyle name="SAPBEXstdItemX 2 2 3 3 3 2" xfId="17735"/>
    <cellStyle name="SAPBEXstdItemX 2 2 3 3 3 2 2" xfId="27255"/>
    <cellStyle name="SAPBEXstdItemX 2 2 3 3 3 3" xfId="23691"/>
    <cellStyle name="SAPBEXstdItemX 2 2 3 3 4" xfId="7266"/>
    <cellStyle name="SAPBEXstdItemX 2 2 3 3 4 2" xfId="21425"/>
    <cellStyle name="SAPBEXstdItemX 2 2 3 3 5" xfId="14439"/>
    <cellStyle name="SAPBEXstdItemX 2 2 3 3 5 2" xfId="25174"/>
    <cellStyle name="SAPBEXstdItemX 2 2 3 3 6" xfId="19396"/>
    <cellStyle name="SAPBEXstdItemX 2 2 3 4" xfId="6655"/>
    <cellStyle name="SAPBEXstdItemX 2 2 3 4 2" xfId="13831"/>
    <cellStyle name="SAPBEXstdItemX 2 2 3 4 2 2" xfId="24938"/>
    <cellStyle name="SAPBEXstdItemX 2 2 3 4 3" xfId="21184"/>
    <cellStyle name="SAPBEXstdItemX 2 2 3 5" xfId="8838"/>
    <cellStyle name="SAPBEXstdItemX 2 2 3 5 2" xfId="15784"/>
    <cellStyle name="SAPBEXstdItemX 2 2 3 5 2 2" xfId="25998"/>
    <cellStyle name="SAPBEXstdItemX 2 2 3 5 3" xfId="22486"/>
    <cellStyle name="SAPBEXstdItemX 2 2 3 6" xfId="10947"/>
    <cellStyle name="SAPBEXstdItemX 2 2 3 6 2" xfId="17277"/>
    <cellStyle name="SAPBEXstdItemX 2 2 3 6 2 2" xfId="27021"/>
    <cellStyle name="SAPBEXstdItemX 2 2 3 6 3" xfId="23469"/>
    <cellStyle name="SAPBEXstdItemX 2 2 3 7" xfId="4397"/>
    <cellStyle name="SAPBEXstdItemX 2 2 3 7 2" xfId="20441"/>
    <cellStyle name="SAPBEXstdItemX 2 2 3 8" xfId="4272"/>
    <cellStyle name="SAPBEXstdItemX 2 2 3 8 2" xfId="20319"/>
    <cellStyle name="SAPBEXstdItemX 2 2 4" xfId="2663"/>
    <cellStyle name="SAPBEXstdItemX 2 2 4 2" xfId="9444"/>
    <cellStyle name="SAPBEXstdItemX 2 2 4 2 2" xfId="16095"/>
    <cellStyle name="SAPBEXstdItemX 2 2 4 2 2 2" xfId="26234"/>
    <cellStyle name="SAPBEXstdItemX 2 2 4 2 3" xfId="22710"/>
    <cellStyle name="SAPBEXstdItemX 2 2 4 3" xfId="11404"/>
    <cellStyle name="SAPBEXstdItemX 2 2 4 3 2" xfId="17732"/>
    <cellStyle name="SAPBEXstdItemX 2 2 4 3 2 2" xfId="27253"/>
    <cellStyle name="SAPBEXstdItemX 2 2 4 3 3" xfId="23689"/>
    <cellStyle name="SAPBEXstdItemX 2 2 4 4" xfId="7263"/>
    <cellStyle name="SAPBEXstdItemX 2 2 4 4 2" xfId="21422"/>
    <cellStyle name="SAPBEXstdItemX 2 2 4 5" xfId="14436"/>
    <cellStyle name="SAPBEXstdItemX 2 2 4 5 2" xfId="25172"/>
    <cellStyle name="SAPBEXstdItemX 2 2 4 6" xfId="19394"/>
    <cellStyle name="SAPBEXstdItemX 2 2 5" xfId="28126"/>
    <cellStyle name="SAPBEXstdItemX 2 3" xfId="1012"/>
    <cellStyle name="SAPBEXstdItemX 2 3 2" xfId="1654"/>
    <cellStyle name="SAPBEXstdItemX 2 3 2 2" xfId="865"/>
    <cellStyle name="SAPBEXstdItemX 2 3 2 2 2" xfId="3290"/>
    <cellStyle name="SAPBEXstdItemX 2 3 2 2 2 2" xfId="10045"/>
    <cellStyle name="SAPBEXstdItemX 2 3 2 2 2 2 2" xfId="16587"/>
    <cellStyle name="SAPBEXstdItemX 2 3 2 2 2 2 2 2" xfId="26627"/>
    <cellStyle name="SAPBEXstdItemX 2 3 2 2 2 2 3" xfId="23085"/>
    <cellStyle name="SAPBEXstdItemX 2 3 2 2 2 3" xfId="11975"/>
    <cellStyle name="SAPBEXstdItemX 2 3 2 2 2 3 2" xfId="18300"/>
    <cellStyle name="SAPBEXstdItemX 2 3 2 2 2 3 2 2" xfId="27639"/>
    <cellStyle name="SAPBEXstdItemX 2 3 2 2 2 3 3" xfId="24057"/>
    <cellStyle name="SAPBEXstdItemX 2 3 2 2 2 4" xfId="7866"/>
    <cellStyle name="SAPBEXstdItemX 2 3 2 2 2 4 2" xfId="21870"/>
    <cellStyle name="SAPBEXstdItemX 2 3 2 2 2 5" xfId="15024"/>
    <cellStyle name="SAPBEXstdItemX 2 3 2 2 2 5 2" xfId="25559"/>
    <cellStyle name="SAPBEXstdItemX 2 3 2 2 2 6" xfId="19763"/>
    <cellStyle name="SAPBEXstdItemX 2 3 2 2 3" xfId="3763"/>
    <cellStyle name="SAPBEXstdItemX 2 3 2 2 3 2" xfId="10518"/>
    <cellStyle name="SAPBEXstdItemX 2 3 2 2 3 2 2" xfId="16910"/>
    <cellStyle name="SAPBEXstdItemX 2 3 2 2 3 2 2 2" xfId="26899"/>
    <cellStyle name="SAPBEXstdItemX 2 3 2 2 3 2 3" xfId="23351"/>
    <cellStyle name="SAPBEXstdItemX 2 3 2 2 3 3" xfId="12448"/>
    <cellStyle name="SAPBEXstdItemX 2 3 2 2 3 3 2" xfId="18771"/>
    <cellStyle name="SAPBEXstdItemX 2 3 2 2 3 3 2 2" xfId="27909"/>
    <cellStyle name="SAPBEXstdItemX 2 3 2 2 3 3 3" xfId="24321"/>
    <cellStyle name="SAPBEXstdItemX 2 3 2 2 3 4" xfId="8313"/>
    <cellStyle name="SAPBEXstdItemX 2 3 2 2 3 4 2" xfId="22307"/>
    <cellStyle name="SAPBEXstdItemX 2 3 2 2 3 5" xfId="15495"/>
    <cellStyle name="SAPBEXstdItemX 2 3 2 2 3 5 2" xfId="25829"/>
    <cellStyle name="SAPBEXstdItemX 2 3 2 2 3 6" xfId="20027"/>
    <cellStyle name="SAPBEXstdItemX 2 3 2 2 4" xfId="5910"/>
    <cellStyle name="SAPBEXstdItemX 2 3 2 2 4 2" xfId="13171"/>
    <cellStyle name="SAPBEXstdItemX 2 3 2 2 4 2 2" xfId="24749"/>
    <cellStyle name="SAPBEXstdItemX 2 3 2 2 4 3" xfId="21000"/>
    <cellStyle name="SAPBEXstdItemX 2 3 2 2 5" xfId="6008"/>
    <cellStyle name="SAPBEXstdItemX 2 3 2 2 5 2" xfId="13264"/>
    <cellStyle name="SAPBEXstdItemX 2 3 2 2 5 2 2" xfId="24788"/>
    <cellStyle name="SAPBEXstdItemX 2 3 2 2 5 3" xfId="21039"/>
    <cellStyle name="SAPBEXstdItemX 2 3 2 2 6" xfId="8623"/>
    <cellStyle name="SAPBEXstdItemX 2 3 2 2 6 2" xfId="15715"/>
    <cellStyle name="SAPBEXstdItemX 2 3 2 2 6 2 2" xfId="25946"/>
    <cellStyle name="SAPBEXstdItemX 2 3 2 2 6 3" xfId="22438"/>
    <cellStyle name="SAPBEXstdItemX 2 3 2 2 7" xfId="4193"/>
    <cellStyle name="SAPBEXstdItemX 2 3 2 2 7 2" xfId="20260"/>
    <cellStyle name="SAPBEXstdItemX 2 3 2 2 8" xfId="19031"/>
    <cellStyle name="SAPBEXstdItemX 2 3 2 3" xfId="3027"/>
    <cellStyle name="SAPBEXstdItemX 2 3 2 3 2" xfId="9793"/>
    <cellStyle name="SAPBEXstdItemX 2 3 2 3 2 2" xfId="16411"/>
    <cellStyle name="SAPBEXstdItemX 2 3 2 3 2 2 2" xfId="26490"/>
    <cellStyle name="SAPBEXstdItemX 2 3 2 3 2 3" xfId="22948"/>
    <cellStyle name="SAPBEXstdItemX 2 3 2 3 3" xfId="11730"/>
    <cellStyle name="SAPBEXstdItemX 2 3 2 3 3 2" xfId="18055"/>
    <cellStyle name="SAPBEXstdItemX 2 3 2 3 3 2 2" xfId="27504"/>
    <cellStyle name="SAPBEXstdItemX 2 3 2 3 3 3" xfId="23922"/>
    <cellStyle name="SAPBEXstdItemX 2 3 2 3 4" xfId="7614"/>
    <cellStyle name="SAPBEXstdItemX 2 3 2 3 4 2" xfId="21697"/>
    <cellStyle name="SAPBEXstdItemX 2 3 2 3 5" xfId="14778"/>
    <cellStyle name="SAPBEXstdItemX 2 3 2 3 5 2" xfId="25424"/>
    <cellStyle name="SAPBEXstdItemX 2 3 2 3 6" xfId="19628"/>
    <cellStyle name="SAPBEXstdItemX 2 3 2 4" xfId="3532"/>
    <cellStyle name="SAPBEXstdItemX 2 3 2 4 2" xfId="10287"/>
    <cellStyle name="SAPBEXstdItemX 2 3 2 4 2 2" xfId="16754"/>
    <cellStyle name="SAPBEXstdItemX 2 3 2 4 2 2 2" xfId="26764"/>
    <cellStyle name="SAPBEXstdItemX 2 3 2 4 2 3" xfId="23216"/>
    <cellStyle name="SAPBEXstdItemX 2 3 2 4 3" xfId="12217"/>
    <cellStyle name="SAPBEXstdItemX 2 3 2 4 3 2" xfId="18540"/>
    <cellStyle name="SAPBEXstdItemX 2 3 2 4 3 2 2" xfId="27774"/>
    <cellStyle name="SAPBEXstdItemX 2 3 2 4 3 3" xfId="24186"/>
    <cellStyle name="SAPBEXstdItemX 2 3 2 4 4" xfId="8108"/>
    <cellStyle name="SAPBEXstdItemX 2 3 2 4 4 2" xfId="22105"/>
    <cellStyle name="SAPBEXstdItemX 2 3 2 4 5" xfId="15264"/>
    <cellStyle name="SAPBEXstdItemX 2 3 2 4 5 2" xfId="25694"/>
    <cellStyle name="SAPBEXstdItemX 2 3 2 4 6" xfId="19892"/>
    <cellStyle name="SAPBEXstdItemX 2 3 2 5" xfId="4244"/>
    <cellStyle name="SAPBEXstdItemX 2 3 2 5 2" xfId="20298"/>
    <cellStyle name="SAPBEXstdItemX 2 3 2 6" xfId="19183"/>
    <cellStyle name="SAPBEXstdItemX 2 3 2 7" xfId="28292"/>
    <cellStyle name="SAPBEXstdItemX 2 3 3" xfId="2068"/>
    <cellStyle name="SAPBEXstdItemX 2 3 3 2" xfId="5154"/>
    <cellStyle name="SAPBEXstdItemX 2 3 3 2 2" xfId="12729"/>
    <cellStyle name="SAPBEXstdItemX 2 3 3 2 2 2" xfId="24501"/>
    <cellStyle name="SAPBEXstdItemX 2 3 3 2 3" xfId="20686"/>
    <cellStyle name="SAPBEXstdItemX 2 3 3 3" xfId="6668"/>
    <cellStyle name="SAPBEXstdItemX 2 3 3 3 2" xfId="13844"/>
    <cellStyle name="SAPBEXstdItemX 2 3 3 3 2 2" xfId="24951"/>
    <cellStyle name="SAPBEXstdItemX 2 3 3 3 3" xfId="21197"/>
    <cellStyle name="SAPBEXstdItemX 2 3 3 4" xfId="8851"/>
    <cellStyle name="SAPBEXstdItemX 2 3 3 4 2" xfId="15797"/>
    <cellStyle name="SAPBEXstdItemX 2 3 3 4 2 2" xfId="26011"/>
    <cellStyle name="SAPBEXstdItemX 2 3 3 4 3" xfId="22499"/>
    <cellStyle name="SAPBEXstdItemX 2 3 3 5" xfId="10960"/>
    <cellStyle name="SAPBEXstdItemX 2 3 3 5 2" xfId="17290"/>
    <cellStyle name="SAPBEXstdItemX 2 3 3 5 2 2" xfId="27034"/>
    <cellStyle name="SAPBEXstdItemX 2 3 3 5 3" xfId="23482"/>
    <cellStyle name="SAPBEXstdItemX 2 3 3 6" xfId="4355"/>
    <cellStyle name="SAPBEXstdItemX 2 3 3 6 2" xfId="20399"/>
    <cellStyle name="SAPBEXstdItemX 2 3 3 7" xfId="5451"/>
    <cellStyle name="SAPBEXstdItemX 2 3 3 7 2" xfId="20843"/>
    <cellStyle name="SAPBEXstdItemX 2 3 4" xfId="2776"/>
    <cellStyle name="SAPBEXstdItemX 2 3 4 2" xfId="9549"/>
    <cellStyle name="SAPBEXstdItemX 2 3 4 2 2" xfId="16200"/>
    <cellStyle name="SAPBEXstdItemX 2 3 4 2 2 2" xfId="26326"/>
    <cellStyle name="SAPBEXstdItemX 2 3 4 2 3" xfId="22801"/>
    <cellStyle name="SAPBEXstdItemX 2 3 4 3" xfId="11504"/>
    <cellStyle name="SAPBEXstdItemX 2 3 4 3 2" xfId="17831"/>
    <cellStyle name="SAPBEXstdItemX 2 3 4 3 2 2" xfId="27342"/>
    <cellStyle name="SAPBEXstdItemX 2 3 4 3 3" xfId="23777"/>
    <cellStyle name="SAPBEXstdItemX 2 3 4 4" xfId="7368"/>
    <cellStyle name="SAPBEXstdItemX 2 3 4 4 2" xfId="21521"/>
    <cellStyle name="SAPBEXstdItemX 2 3 4 5" xfId="14536"/>
    <cellStyle name="SAPBEXstdItemX 2 3 4 5 2" xfId="25262"/>
    <cellStyle name="SAPBEXstdItemX 2 3 4 6" xfId="19483"/>
    <cellStyle name="SAPBEXstdItemX 2 3 5" xfId="2546"/>
    <cellStyle name="SAPBEXstdItemX 2 3 5 2" xfId="9328"/>
    <cellStyle name="SAPBEXstdItemX 2 3 5 2 2" xfId="15980"/>
    <cellStyle name="SAPBEXstdItemX 2 3 5 2 2 2" xfId="26134"/>
    <cellStyle name="SAPBEXstdItemX 2 3 5 2 3" xfId="22615"/>
    <cellStyle name="SAPBEXstdItemX 2 3 5 3" xfId="11288"/>
    <cellStyle name="SAPBEXstdItemX 2 3 5 3 2" xfId="17617"/>
    <cellStyle name="SAPBEXstdItemX 2 3 5 3 2 2" xfId="27154"/>
    <cellStyle name="SAPBEXstdItemX 2 3 5 3 3" xfId="23595"/>
    <cellStyle name="SAPBEXstdItemX 2 3 5 4" xfId="7146"/>
    <cellStyle name="SAPBEXstdItemX 2 3 5 4 2" xfId="21313"/>
    <cellStyle name="SAPBEXstdItemX 2 3 5 5" xfId="14320"/>
    <cellStyle name="SAPBEXstdItemX 2 3 5 5 2" xfId="25073"/>
    <cellStyle name="SAPBEXstdItemX 2 3 5 6" xfId="19299"/>
    <cellStyle name="SAPBEXstdItemX 2 3 6" xfId="28157"/>
    <cellStyle name="SAPBEXstdItemX 2 4" xfId="1083"/>
    <cellStyle name="SAPBEXstdItemX 2 4 2" xfId="1699"/>
    <cellStyle name="SAPBEXstdItemX 2 4 2 2" xfId="1427"/>
    <cellStyle name="SAPBEXstdItemX 2 4 2 2 2" xfId="3334"/>
    <cellStyle name="SAPBEXstdItemX 2 4 2 2 2 2" xfId="10089"/>
    <cellStyle name="SAPBEXstdItemX 2 4 2 2 2 2 2" xfId="16628"/>
    <cellStyle name="SAPBEXstdItemX 2 4 2 2 2 2 2 2" xfId="26668"/>
    <cellStyle name="SAPBEXstdItemX 2 4 2 2 2 2 3" xfId="23126"/>
    <cellStyle name="SAPBEXstdItemX 2 4 2 2 2 3" xfId="12019"/>
    <cellStyle name="SAPBEXstdItemX 2 4 2 2 2 3 2" xfId="18344"/>
    <cellStyle name="SAPBEXstdItemX 2 4 2 2 2 3 2 2" xfId="27680"/>
    <cellStyle name="SAPBEXstdItemX 2 4 2 2 2 3 3" xfId="24098"/>
    <cellStyle name="SAPBEXstdItemX 2 4 2 2 2 4" xfId="7910"/>
    <cellStyle name="SAPBEXstdItemX 2 4 2 2 2 4 2" xfId="21914"/>
    <cellStyle name="SAPBEXstdItemX 2 4 2 2 2 5" xfId="15068"/>
    <cellStyle name="SAPBEXstdItemX 2 4 2 2 2 5 2" xfId="25600"/>
    <cellStyle name="SAPBEXstdItemX 2 4 2 2 2 6" xfId="19804"/>
    <cellStyle name="SAPBEXstdItemX 2 4 2 2 3" xfId="3807"/>
    <cellStyle name="SAPBEXstdItemX 2 4 2 2 3 2" xfId="10562"/>
    <cellStyle name="SAPBEXstdItemX 2 4 2 2 3 2 2" xfId="16951"/>
    <cellStyle name="SAPBEXstdItemX 2 4 2 2 3 2 2 2" xfId="26940"/>
    <cellStyle name="SAPBEXstdItemX 2 4 2 2 3 2 3" xfId="23392"/>
    <cellStyle name="SAPBEXstdItemX 2 4 2 2 3 3" xfId="12492"/>
    <cellStyle name="SAPBEXstdItemX 2 4 2 2 3 3 2" xfId="18815"/>
    <cellStyle name="SAPBEXstdItemX 2 4 2 2 3 3 2 2" xfId="27950"/>
    <cellStyle name="SAPBEXstdItemX 2 4 2 2 3 3 3" xfId="24362"/>
    <cellStyle name="SAPBEXstdItemX 2 4 2 2 3 4" xfId="8356"/>
    <cellStyle name="SAPBEXstdItemX 2 4 2 2 3 4 2" xfId="22350"/>
    <cellStyle name="SAPBEXstdItemX 2 4 2 2 3 5" xfId="15539"/>
    <cellStyle name="SAPBEXstdItemX 2 4 2 2 3 5 2" xfId="25870"/>
    <cellStyle name="SAPBEXstdItemX 2 4 2 2 3 6" xfId="20068"/>
    <cellStyle name="SAPBEXstdItemX 2 4 2 2 4" xfId="6205"/>
    <cellStyle name="SAPBEXstdItemX 2 4 2 2 4 2" xfId="13440"/>
    <cellStyle name="SAPBEXstdItemX 2 4 2 2 4 2 2" xfId="24847"/>
    <cellStyle name="SAPBEXstdItemX 2 4 2 2 4 3" xfId="21097"/>
    <cellStyle name="SAPBEXstdItemX 2 4 2 2 5" xfId="8478"/>
    <cellStyle name="SAPBEXstdItemX 2 4 2 2 5 2" xfId="15673"/>
    <cellStyle name="SAPBEXstdItemX 2 4 2 2 5 2 2" xfId="25925"/>
    <cellStyle name="SAPBEXstdItemX 2 4 2 2 5 3" xfId="22418"/>
    <cellStyle name="SAPBEXstdItemX 2 4 2 2 6" xfId="6340"/>
    <cellStyle name="SAPBEXstdItemX 2 4 2 2 6 2" xfId="13554"/>
    <cellStyle name="SAPBEXstdItemX 2 4 2 2 6 2 2" xfId="24878"/>
    <cellStyle name="SAPBEXstdItemX 2 4 2 2 6 3" xfId="21128"/>
    <cellStyle name="SAPBEXstdItemX 2 4 2 2 7" xfId="12632"/>
    <cellStyle name="SAPBEXstdItemX 2 4 2 2 7 2" xfId="24423"/>
    <cellStyle name="SAPBEXstdItemX 2 4 2 2 8" xfId="19106"/>
    <cellStyle name="SAPBEXstdItemX 2 4 2 3" xfId="3071"/>
    <cellStyle name="SAPBEXstdItemX 2 4 2 3 2" xfId="9837"/>
    <cellStyle name="SAPBEXstdItemX 2 4 2 3 2 2" xfId="16452"/>
    <cellStyle name="SAPBEXstdItemX 2 4 2 3 2 2 2" xfId="26531"/>
    <cellStyle name="SAPBEXstdItemX 2 4 2 3 2 3" xfId="22989"/>
    <cellStyle name="SAPBEXstdItemX 2 4 2 3 3" xfId="11774"/>
    <cellStyle name="SAPBEXstdItemX 2 4 2 3 3 2" xfId="18099"/>
    <cellStyle name="SAPBEXstdItemX 2 4 2 3 3 2 2" xfId="27545"/>
    <cellStyle name="SAPBEXstdItemX 2 4 2 3 3 3" xfId="23963"/>
    <cellStyle name="SAPBEXstdItemX 2 4 2 3 4" xfId="7658"/>
    <cellStyle name="SAPBEXstdItemX 2 4 2 3 4 2" xfId="21738"/>
    <cellStyle name="SAPBEXstdItemX 2 4 2 3 5" xfId="14822"/>
    <cellStyle name="SAPBEXstdItemX 2 4 2 3 5 2" xfId="25465"/>
    <cellStyle name="SAPBEXstdItemX 2 4 2 3 6" xfId="19669"/>
    <cellStyle name="SAPBEXstdItemX 2 4 2 4" xfId="3576"/>
    <cellStyle name="SAPBEXstdItemX 2 4 2 4 2" xfId="10331"/>
    <cellStyle name="SAPBEXstdItemX 2 4 2 4 2 2" xfId="16795"/>
    <cellStyle name="SAPBEXstdItemX 2 4 2 4 2 2 2" xfId="26805"/>
    <cellStyle name="SAPBEXstdItemX 2 4 2 4 2 3" xfId="23257"/>
    <cellStyle name="SAPBEXstdItemX 2 4 2 4 3" xfId="12261"/>
    <cellStyle name="SAPBEXstdItemX 2 4 2 4 3 2" xfId="18584"/>
    <cellStyle name="SAPBEXstdItemX 2 4 2 4 3 2 2" xfId="27815"/>
    <cellStyle name="SAPBEXstdItemX 2 4 2 4 3 3" xfId="24227"/>
    <cellStyle name="SAPBEXstdItemX 2 4 2 4 4" xfId="8152"/>
    <cellStyle name="SAPBEXstdItemX 2 4 2 4 4 2" xfId="22149"/>
    <cellStyle name="SAPBEXstdItemX 2 4 2 4 5" xfId="15308"/>
    <cellStyle name="SAPBEXstdItemX 2 4 2 4 5 2" xfId="25735"/>
    <cellStyle name="SAPBEXstdItemX 2 4 2 4 6" xfId="19933"/>
    <cellStyle name="SAPBEXstdItemX 2 4 2 5" xfId="4043"/>
    <cellStyle name="SAPBEXstdItemX 2 4 2 5 2" xfId="20176"/>
    <cellStyle name="SAPBEXstdItemX 2 4 2 6" xfId="19224"/>
    <cellStyle name="SAPBEXstdItemX 2 4 2 7" xfId="28333"/>
    <cellStyle name="SAPBEXstdItemX 2 4 3" xfId="2053"/>
    <cellStyle name="SAPBEXstdItemX 2 4 3 2" xfId="5139"/>
    <cellStyle name="SAPBEXstdItemX 2 4 3 2 2" xfId="12714"/>
    <cellStyle name="SAPBEXstdItemX 2 4 3 2 2 2" xfId="24486"/>
    <cellStyle name="SAPBEXstdItemX 2 4 3 2 3" xfId="20671"/>
    <cellStyle name="SAPBEXstdItemX 2 4 3 3" xfId="6653"/>
    <cellStyle name="SAPBEXstdItemX 2 4 3 3 2" xfId="13829"/>
    <cellStyle name="SAPBEXstdItemX 2 4 3 3 2 2" xfId="24936"/>
    <cellStyle name="SAPBEXstdItemX 2 4 3 3 3" xfId="21182"/>
    <cellStyle name="SAPBEXstdItemX 2 4 3 4" xfId="8836"/>
    <cellStyle name="SAPBEXstdItemX 2 4 3 4 2" xfId="15782"/>
    <cellStyle name="SAPBEXstdItemX 2 4 3 4 2 2" xfId="25996"/>
    <cellStyle name="SAPBEXstdItemX 2 4 3 4 3" xfId="22484"/>
    <cellStyle name="SAPBEXstdItemX 2 4 3 5" xfId="10945"/>
    <cellStyle name="SAPBEXstdItemX 2 4 3 5 2" xfId="17275"/>
    <cellStyle name="SAPBEXstdItemX 2 4 3 5 2 2" xfId="27019"/>
    <cellStyle name="SAPBEXstdItemX 2 4 3 5 3" xfId="23467"/>
    <cellStyle name="SAPBEXstdItemX 2 4 3 6" xfId="4399"/>
    <cellStyle name="SAPBEXstdItemX 2 4 3 6 2" xfId="20443"/>
    <cellStyle name="SAPBEXstdItemX 2 4 3 7" xfId="5251"/>
    <cellStyle name="SAPBEXstdItemX 2 4 3 7 2" xfId="20762"/>
    <cellStyle name="SAPBEXstdItemX 2 4 4" xfId="2857"/>
    <cellStyle name="SAPBEXstdItemX 2 4 4 2" xfId="9624"/>
    <cellStyle name="SAPBEXstdItemX 2 4 4 2 2" xfId="16272"/>
    <cellStyle name="SAPBEXstdItemX 2 4 4 2 2 2" xfId="26386"/>
    <cellStyle name="SAPBEXstdItemX 2 4 4 2 3" xfId="22854"/>
    <cellStyle name="SAPBEXstdItemX 2 4 4 3" xfId="11576"/>
    <cellStyle name="SAPBEXstdItemX 2 4 4 3 2" xfId="17903"/>
    <cellStyle name="SAPBEXstdItemX 2 4 4 3 2 2" xfId="27402"/>
    <cellStyle name="SAPBEXstdItemX 2 4 4 3 3" xfId="23830"/>
    <cellStyle name="SAPBEXstdItemX 2 4 4 4" xfId="7444"/>
    <cellStyle name="SAPBEXstdItemX 2 4 4 4 2" xfId="21581"/>
    <cellStyle name="SAPBEXstdItemX 2 4 4 5" xfId="14611"/>
    <cellStyle name="SAPBEXstdItemX 2 4 4 5 2" xfId="25322"/>
    <cellStyle name="SAPBEXstdItemX 2 4 4 6" xfId="19536"/>
    <cellStyle name="SAPBEXstdItemX 2 4 5" xfId="2676"/>
    <cellStyle name="SAPBEXstdItemX 2 4 5 2" xfId="9457"/>
    <cellStyle name="SAPBEXstdItemX 2 4 5 2 2" xfId="16108"/>
    <cellStyle name="SAPBEXstdItemX 2 4 5 2 2 2" xfId="26246"/>
    <cellStyle name="SAPBEXstdItemX 2 4 5 2 3" xfId="22722"/>
    <cellStyle name="SAPBEXstdItemX 2 4 5 3" xfId="11417"/>
    <cellStyle name="SAPBEXstdItemX 2 4 5 3 2" xfId="17745"/>
    <cellStyle name="SAPBEXstdItemX 2 4 5 3 2 2" xfId="27265"/>
    <cellStyle name="SAPBEXstdItemX 2 4 5 3 3" xfId="23701"/>
    <cellStyle name="SAPBEXstdItemX 2 4 5 4" xfId="7276"/>
    <cellStyle name="SAPBEXstdItemX 2 4 5 4 2" xfId="21435"/>
    <cellStyle name="SAPBEXstdItemX 2 4 5 5" xfId="14449"/>
    <cellStyle name="SAPBEXstdItemX 2 4 5 5 2" xfId="25184"/>
    <cellStyle name="SAPBEXstdItemX 2 4 5 6" xfId="19406"/>
    <cellStyle name="SAPBEXstdItemX 2 4 6" xfId="28186"/>
    <cellStyle name="SAPBEXstdItemX 2 5" xfId="1565"/>
    <cellStyle name="SAPBEXstdItemX 2 5 2" xfId="845"/>
    <cellStyle name="SAPBEXstdItemX 2 5 2 2" xfId="3251"/>
    <cellStyle name="SAPBEXstdItemX 2 5 2 2 2" xfId="10006"/>
    <cellStyle name="SAPBEXstdItemX 2 5 2 2 2 2" xfId="16559"/>
    <cellStyle name="SAPBEXstdItemX 2 5 2 2 2 2 2" xfId="26614"/>
    <cellStyle name="SAPBEXstdItemX 2 5 2 2 2 3" xfId="23072"/>
    <cellStyle name="SAPBEXstdItemX 2 5 2 2 3" xfId="11936"/>
    <cellStyle name="SAPBEXstdItemX 2 5 2 2 3 2" xfId="18261"/>
    <cellStyle name="SAPBEXstdItemX 2 5 2 2 3 2 2" xfId="27626"/>
    <cellStyle name="SAPBEXstdItemX 2 5 2 2 3 3" xfId="24044"/>
    <cellStyle name="SAPBEXstdItemX 2 5 2 2 4" xfId="7827"/>
    <cellStyle name="SAPBEXstdItemX 2 5 2 2 4 2" xfId="21831"/>
    <cellStyle name="SAPBEXstdItemX 2 5 2 2 5" xfId="14985"/>
    <cellStyle name="SAPBEXstdItemX 2 5 2 2 5 2" xfId="25546"/>
    <cellStyle name="SAPBEXstdItemX 2 5 2 2 6" xfId="19750"/>
    <cellStyle name="SAPBEXstdItemX 2 5 2 3" xfId="3724"/>
    <cellStyle name="SAPBEXstdItemX 2 5 2 3 2" xfId="10479"/>
    <cellStyle name="SAPBEXstdItemX 2 5 2 3 2 2" xfId="16882"/>
    <cellStyle name="SAPBEXstdItemX 2 5 2 3 2 2 2" xfId="26886"/>
    <cellStyle name="SAPBEXstdItemX 2 5 2 3 2 3" xfId="23338"/>
    <cellStyle name="SAPBEXstdItemX 2 5 2 3 3" xfId="12409"/>
    <cellStyle name="SAPBEXstdItemX 2 5 2 3 3 2" xfId="18732"/>
    <cellStyle name="SAPBEXstdItemX 2 5 2 3 3 2 2" xfId="27896"/>
    <cellStyle name="SAPBEXstdItemX 2 5 2 3 3 3" xfId="24308"/>
    <cellStyle name="SAPBEXstdItemX 2 5 2 3 4" xfId="8296"/>
    <cellStyle name="SAPBEXstdItemX 2 5 2 3 4 2" xfId="22292"/>
    <cellStyle name="SAPBEXstdItemX 2 5 2 3 5" xfId="15456"/>
    <cellStyle name="SAPBEXstdItemX 2 5 2 3 5 2" xfId="25816"/>
    <cellStyle name="SAPBEXstdItemX 2 5 2 3 6" xfId="20014"/>
    <cellStyle name="SAPBEXstdItemX 2 5 2 4" xfId="5890"/>
    <cellStyle name="SAPBEXstdItemX 2 5 2 4 2" xfId="13151"/>
    <cellStyle name="SAPBEXstdItemX 2 5 2 4 2 2" xfId="24731"/>
    <cellStyle name="SAPBEXstdItemX 2 5 2 4 3" xfId="20982"/>
    <cellStyle name="SAPBEXstdItemX 2 5 2 5" xfId="5778"/>
    <cellStyle name="SAPBEXstdItemX 2 5 2 5 2" xfId="13060"/>
    <cellStyle name="SAPBEXstdItemX 2 5 2 5 2 2" xfId="24688"/>
    <cellStyle name="SAPBEXstdItemX 2 5 2 5 3" xfId="20939"/>
    <cellStyle name="SAPBEXstdItemX 2 5 2 6" xfId="5573"/>
    <cellStyle name="SAPBEXstdItemX 2 5 2 6 2" xfId="12925"/>
    <cellStyle name="SAPBEXstdItemX 2 5 2 6 2 2" xfId="24628"/>
    <cellStyle name="SAPBEXstdItemX 2 5 2 6 3" xfId="20879"/>
    <cellStyle name="SAPBEXstdItemX 2 5 2 7" xfId="7734"/>
    <cellStyle name="SAPBEXstdItemX 2 5 2 7 2" xfId="21766"/>
    <cellStyle name="SAPBEXstdItemX 2 5 2 8" xfId="19013"/>
    <cellStyle name="SAPBEXstdItemX 2 5 3" xfId="2990"/>
    <cellStyle name="SAPBEXstdItemX 2 5 3 2" xfId="9756"/>
    <cellStyle name="SAPBEXstdItemX 2 5 3 2 2" xfId="16385"/>
    <cellStyle name="SAPBEXstdItemX 2 5 3 2 2 2" xfId="26477"/>
    <cellStyle name="SAPBEXstdItemX 2 5 3 2 3" xfId="22936"/>
    <cellStyle name="SAPBEXstdItemX 2 5 3 3" xfId="11693"/>
    <cellStyle name="SAPBEXstdItemX 2 5 3 3 2" xfId="18019"/>
    <cellStyle name="SAPBEXstdItemX 2 5 3 3 2 2" xfId="27492"/>
    <cellStyle name="SAPBEXstdItemX 2 5 3 3 3" xfId="23911"/>
    <cellStyle name="SAPBEXstdItemX 2 5 3 4" xfId="7577"/>
    <cellStyle name="SAPBEXstdItemX 2 5 3 4 2" xfId="21678"/>
    <cellStyle name="SAPBEXstdItemX 2 5 3 5" xfId="14742"/>
    <cellStyle name="SAPBEXstdItemX 2 5 3 5 2" xfId="25412"/>
    <cellStyle name="SAPBEXstdItemX 2 5 3 6" xfId="19617"/>
    <cellStyle name="SAPBEXstdItemX 2 5 4" xfId="3505"/>
    <cellStyle name="SAPBEXstdItemX 2 5 4 2" xfId="10260"/>
    <cellStyle name="SAPBEXstdItemX 2 5 4 2 2" xfId="16738"/>
    <cellStyle name="SAPBEXstdItemX 2 5 4 2 2 2" xfId="26754"/>
    <cellStyle name="SAPBEXstdItemX 2 5 4 2 3" xfId="23206"/>
    <cellStyle name="SAPBEXstdItemX 2 5 4 3" xfId="12190"/>
    <cellStyle name="SAPBEXstdItemX 2 5 4 3 2" xfId="18513"/>
    <cellStyle name="SAPBEXstdItemX 2 5 4 3 2 2" xfId="27764"/>
    <cellStyle name="SAPBEXstdItemX 2 5 4 3 3" xfId="24176"/>
    <cellStyle name="SAPBEXstdItemX 2 5 4 4" xfId="8081"/>
    <cellStyle name="SAPBEXstdItemX 2 5 4 4 2" xfId="22078"/>
    <cellStyle name="SAPBEXstdItemX 2 5 4 5" xfId="15237"/>
    <cellStyle name="SAPBEXstdItemX 2 5 4 5 2" xfId="25684"/>
    <cellStyle name="SAPBEXstdItemX 2 5 4 6" xfId="19882"/>
    <cellStyle name="SAPBEXstdItemX 2 5 5" xfId="3984"/>
    <cellStyle name="SAPBEXstdItemX 2 5 5 2" xfId="20137"/>
    <cellStyle name="SAPBEXstdItemX 2 5 6" xfId="19169"/>
    <cellStyle name="SAPBEXstdItemX 2 5 7" xfId="28264"/>
    <cellStyle name="SAPBEXstdItemX 2 6" xfId="2073"/>
    <cellStyle name="SAPBEXstdItemX 2 6 2" xfId="5156"/>
    <cellStyle name="SAPBEXstdItemX 2 6 2 2" xfId="12732"/>
    <cellStyle name="SAPBEXstdItemX 2 6 2 2 2" xfId="24504"/>
    <cellStyle name="SAPBEXstdItemX 2 6 2 3" xfId="20688"/>
    <cellStyle name="SAPBEXstdItemX 2 6 3" xfId="6673"/>
    <cellStyle name="SAPBEXstdItemX 2 6 3 2" xfId="13849"/>
    <cellStyle name="SAPBEXstdItemX 2 6 3 2 2" xfId="24954"/>
    <cellStyle name="SAPBEXstdItemX 2 6 3 3" xfId="21199"/>
    <cellStyle name="SAPBEXstdItemX 2 6 4" xfId="8856"/>
    <cellStyle name="SAPBEXstdItemX 2 6 4 2" xfId="15800"/>
    <cellStyle name="SAPBEXstdItemX 2 6 4 2 2" xfId="26014"/>
    <cellStyle name="SAPBEXstdItemX 2 6 4 3" xfId="22501"/>
    <cellStyle name="SAPBEXstdItemX 2 6 5" xfId="10963"/>
    <cellStyle name="SAPBEXstdItemX 2 6 5 2" xfId="17293"/>
    <cellStyle name="SAPBEXstdItemX 2 6 5 2 2" xfId="27037"/>
    <cellStyle name="SAPBEXstdItemX 2 6 5 3" xfId="23484"/>
    <cellStyle name="SAPBEXstdItemX 2 6 6" xfId="4333"/>
    <cellStyle name="SAPBEXstdItemX 2 6 6 2" xfId="20377"/>
    <cellStyle name="SAPBEXstdItemX 2 6 7" xfId="3996"/>
    <cellStyle name="SAPBEXstdItemX 2 6 7 2" xfId="20148"/>
    <cellStyle name="SAPBEXstdItemX 2 7" xfId="2611"/>
    <cellStyle name="SAPBEXstdItemX 2 7 2" xfId="9392"/>
    <cellStyle name="SAPBEXstdItemX 2 7 2 2" xfId="16043"/>
    <cellStyle name="SAPBEXstdItemX 2 7 2 2 2" xfId="26195"/>
    <cellStyle name="SAPBEXstdItemX 2 7 2 3" xfId="22676"/>
    <cellStyle name="SAPBEXstdItemX 2 7 3" xfId="11352"/>
    <cellStyle name="SAPBEXstdItemX 2 7 3 2" xfId="17680"/>
    <cellStyle name="SAPBEXstdItemX 2 7 3 2 2" xfId="27214"/>
    <cellStyle name="SAPBEXstdItemX 2 7 3 3" xfId="23655"/>
    <cellStyle name="SAPBEXstdItemX 2 7 4" xfId="7211"/>
    <cellStyle name="SAPBEXstdItemX 2 7 4 2" xfId="21375"/>
    <cellStyle name="SAPBEXstdItemX 2 7 5" xfId="14384"/>
    <cellStyle name="SAPBEXstdItemX 2 7 5 2" xfId="25133"/>
    <cellStyle name="SAPBEXstdItemX 2 7 6" xfId="19360"/>
    <cellStyle name="SAPBEXstdItemX 2 8" xfId="18983"/>
    <cellStyle name="SAPBEXstdItemX 2 9" xfId="28079"/>
    <cellStyle name="SAPBEXstdItemX 3" xfId="505"/>
    <cellStyle name="SAPBEXstdItemX 3 2" xfId="1771"/>
    <cellStyle name="SAPBEXstdItemX 3 2 2" xfId="1937"/>
    <cellStyle name="SAPBEXstdItemX 3 2 2 2" xfId="3390"/>
    <cellStyle name="SAPBEXstdItemX 3 2 2 2 2" xfId="10145"/>
    <cellStyle name="SAPBEXstdItemX 3 2 2 2 2 2" xfId="16663"/>
    <cellStyle name="SAPBEXstdItemX 3 2 2 2 2 2 2" xfId="26690"/>
    <cellStyle name="SAPBEXstdItemX 3 2 2 2 2 3" xfId="23148"/>
    <cellStyle name="SAPBEXstdItemX 3 2 2 2 3" xfId="12075"/>
    <cellStyle name="SAPBEXstdItemX 3 2 2 2 3 2" xfId="18400"/>
    <cellStyle name="SAPBEXstdItemX 3 2 2 2 3 2 2" xfId="27702"/>
    <cellStyle name="SAPBEXstdItemX 3 2 2 2 3 3" xfId="24120"/>
    <cellStyle name="SAPBEXstdItemX 3 2 2 2 4" xfId="7966"/>
    <cellStyle name="SAPBEXstdItemX 3 2 2 2 4 2" xfId="21970"/>
    <cellStyle name="SAPBEXstdItemX 3 2 2 2 5" xfId="15124"/>
    <cellStyle name="SAPBEXstdItemX 3 2 2 2 5 2" xfId="25622"/>
    <cellStyle name="SAPBEXstdItemX 3 2 2 2 6" xfId="19826"/>
    <cellStyle name="SAPBEXstdItemX 3 2 2 3" xfId="3863"/>
    <cellStyle name="SAPBEXstdItemX 3 2 2 3 2" xfId="10618"/>
    <cellStyle name="SAPBEXstdItemX 3 2 2 3 2 2" xfId="16986"/>
    <cellStyle name="SAPBEXstdItemX 3 2 2 3 2 2 2" xfId="26962"/>
    <cellStyle name="SAPBEXstdItemX 3 2 2 3 2 3" xfId="23414"/>
    <cellStyle name="SAPBEXstdItemX 3 2 2 3 3" xfId="12548"/>
    <cellStyle name="SAPBEXstdItemX 3 2 2 3 3 2" xfId="18871"/>
    <cellStyle name="SAPBEXstdItemX 3 2 2 3 3 2 2" xfId="27972"/>
    <cellStyle name="SAPBEXstdItemX 3 2 2 3 3 3" xfId="24384"/>
    <cellStyle name="SAPBEXstdItemX 3 2 2 3 4" xfId="8384"/>
    <cellStyle name="SAPBEXstdItemX 3 2 2 3 4 2" xfId="22374"/>
    <cellStyle name="SAPBEXstdItemX 3 2 2 3 5" xfId="15595"/>
    <cellStyle name="SAPBEXstdItemX 3 2 2 3 5 2" xfId="25892"/>
    <cellStyle name="SAPBEXstdItemX 3 2 2 3 6" xfId="20090"/>
    <cellStyle name="SAPBEXstdItemX 3 2 2 4" xfId="6537"/>
    <cellStyle name="SAPBEXstdItemX 3 2 2 4 2" xfId="13715"/>
    <cellStyle name="SAPBEXstdItemX 3 2 2 4 2 2" xfId="24893"/>
    <cellStyle name="SAPBEXstdItemX 3 2 2 4 3" xfId="21143"/>
    <cellStyle name="SAPBEXstdItemX 3 2 2 5" xfId="8720"/>
    <cellStyle name="SAPBEXstdItemX 3 2 2 5 2" xfId="15721"/>
    <cellStyle name="SAPBEXstdItemX 3 2 2 5 2 2" xfId="25951"/>
    <cellStyle name="SAPBEXstdItemX 3 2 2 5 3" xfId="22443"/>
    <cellStyle name="SAPBEXstdItemX 3 2 2 6" xfId="10834"/>
    <cellStyle name="SAPBEXstdItemX 3 2 2 6 2" xfId="17166"/>
    <cellStyle name="SAPBEXstdItemX 3 2 2 6 2 2" xfId="26977"/>
    <cellStyle name="SAPBEXstdItemX 3 2 2 6 3" xfId="23429"/>
    <cellStyle name="SAPBEXstdItemX 3 2 2 7" xfId="12653"/>
    <cellStyle name="SAPBEXstdItemX 3 2 2 7 2" xfId="24441"/>
    <cellStyle name="SAPBEXstdItemX 3 2 2 8" xfId="19260"/>
    <cellStyle name="SAPBEXstdItemX 3 2 3" xfId="3130"/>
    <cellStyle name="SAPBEXstdItemX 3 2 3 2" xfId="9893"/>
    <cellStyle name="SAPBEXstdItemX 3 2 3 2 2" xfId="16487"/>
    <cellStyle name="SAPBEXstdItemX 3 2 3 2 2 2" xfId="26553"/>
    <cellStyle name="SAPBEXstdItemX 3 2 3 2 3" xfId="23011"/>
    <cellStyle name="SAPBEXstdItemX 3 2 3 3" xfId="11830"/>
    <cellStyle name="SAPBEXstdItemX 3 2 3 3 2" xfId="18155"/>
    <cellStyle name="SAPBEXstdItemX 3 2 3 3 2 2" xfId="27567"/>
    <cellStyle name="SAPBEXstdItemX 3 2 3 3 3" xfId="23985"/>
    <cellStyle name="SAPBEXstdItemX 3 2 3 4" xfId="7715"/>
    <cellStyle name="SAPBEXstdItemX 3 2 3 4 2" xfId="21760"/>
    <cellStyle name="SAPBEXstdItemX 3 2 3 5" xfId="14878"/>
    <cellStyle name="SAPBEXstdItemX 3 2 3 5 2" xfId="25487"/>
    <cellStyle name="SAPBEXstdItemX 3 2 3 6" xfId="19691"/>
    <cellStyle name="SAPBEXstdItemX 3 2 4" xfId="3619"/>
    <cellStyle name="SAPBEXstdItemX 3 2 4 2" xfId="10374"/>
    <cellStyle name="SAPBEXstdItemX 3 2 4 2 2" xfId="16817"/>
    <cellStyle name="SAPBEXstdItemX 3 2 4 2 2 2" xfId="26827"/>
    <cellStyle name="SAPBEXstdItemX 3 2 4 2 3" xfId="23279"/>
    <cellStyle name="SAPBEXstdItemX 3 2 4 3" xfId="12304"/>
    <cellStyle name="SAPBEXstdItemX 3 2 4 3 2" xfId="18627"/>
    <cellStyle name="SAPBEXstdItemX 3 2 4 3 2 2" xfId="27837"/>
    <cellStyle name="SAPBEXstdItemX 3 2 4 3 3" xfId="24249"/>
    <cellStyle name="SAPBEXstdItemX 3 2 4 4" xfId="8195"/>
    <cellStyle name="SAPBEXstdItemX 3 2 4 4 2" xfId="22192"/>
    <cellStyle name="SAPBEXstdItemX 3 2 4 5" xfId="15351"/>
    <cellStyle name="SAPBEXstdItemX 3 2 4 5 2" xfId="25757"/>
    <cellStyle name="SAPBEXstdItemX 3 2 4 6" xfId="19955"/>
    <cellStyle name="SAPBEXstdItemX 3 2 5" xfId="4030"/>
    <cellStyle name="SAPBEXstdItemX 3 2 5 2" xfId="20170"/>
    <cellStyle name="SAPBEXstdItemX 3 2 6" xfId="19246"/>
    <cellStyle name="SAPBEXstdItemX 3 2 7" xfId="28368"/>
    <cellStyle name="SAPBEXstdItemX 3 3" xfId="2093"/>
    <cellStyle name="SAPBEXstdItemX 3 3 2" xfId="2934"/>
    <cellStyle name="SAPBEXstdItemX 3 3 2 2" xfId="7521"/>
    <cellStyle name="SAPBEXstdItemX 3 3 2 2 2" xfId="14688"/>
    <cellStyle name="SAPBEXstdItemX 3 3 2 2 2 2" xfId="25380"/>
    <cellStyle name="SAPBEXstdItemX 3 3 2 2 3" xfId="21647"/>
    <cellStyle name="SAPBEXstdItemX 3 3 2 3" xfId="9701"/>
    <cellStyle name="SAPBEXstdItemX 3 3 2 3 2" xfId="16346"/>
    <cellStyle name="SAPBEXstdItemX 3 3 2 3 2 2" xfId="26444"/>
    <cellStyle name="SAPBEXstdItemX 3 3 2 3 3" xfId="22905"/>
    <cellStyle name="SAPBEXstdItemX 3 3 2 4" xfId="11650"/>
    <cellStyle name="SAPBEXstdItemX 3 3 2 4 2" xfId="17977"/>
    <cellStyle name="SAPBEXstdItemX 3 3 2 4 2 2" xfId="27460"/>
    <cellStyle name="SAPBEXstdItemX 3 3 2 4 3" xfId="23881"/>
    <cellStyle name="SAPBEXstdItemX 3 3 2 5" xfId="5173"/>
    <cellStyle name="SAPBEXstdItemX 3 3 2 5 2" xfId="20704"/>
    <cellStyle name="SAPBEXstdItemX 3 3 2 6" xfId="12748"/>
    <cellStyle name="SAPBEXstdItemX 3 3 2 6 2" xfId="24517"/>
    <cellStyle name="SAPBEXstdItemX 3 3 2 7" xfId="19587"/>
    <cellStyle name="SAPBEXstdItemX 3 3 3" xfId="3466"/>
    <cellStyle name="SAPBEXstdItemX 3 3 3 2" xfId="10221"/>
    <cellStyle name="SAPBEXstdItemX 3 3 3 2 2" xfId="16703"/>
    <cellStyle name="SAPBEXstdItemX 3 3 3 2 2 2" xfId="26725"/>
    <cellStyle name="SAPBEXstdItemX 3 3 3 2 3" xfId="23179"/>
    <cellStyle name="SAPBEXstdItemX 3 3 3 3" xfId="12151"/>
    <cellStyle name="SAPBEXstdItemX 3 3 3 3 2" xfId="18475"/>
    <cellStyle name="SAPBEXstdItemX 3 3 3 3 2 2" xfId="27736"/>
    <cellStyle name="SAPBEXstdItemX 3 3 3 3 3" xfId="24150"/>
    <cellStyle name="SAPBEXstdItemX 3 3 3 4" xfId="8042"/>
    <cellStyle name="SAPBEXstdItemX 3 3 3 4 2" xfId="22041"/>
    <cellStyle name="SAPBEXstdItemX 3 3 3 5" xfId="15199"/>
    <cellStyle name="SAPBEXstdItemX 3 3 3 5 2" xfId="25656"/>
    <cellStyle name="SAPBEXstdItemX 3 3 3 6" xfId="19856"/>
    <cellStyle name="SAPBEXstdItemX 3 3 4" xfId="6693"/>
    <cellStyle name="SAPBEXstdItemX 3 3 4 2" xfId="13869"/>
    <cellStyle name="SAPBEXstdItemX 3 3 4 2 2" xfId="24967"/>
    <cellStyle name="SAPBEXstdItemX 3 3 4 3" xfId="21212"/>
    <cellStyle name="SAPBEXstdItemX 3 3 5" xfId="8876"/>
    <cellStyle name="SAPBEXstdItemX 3 3 5 2" xfId="15816"/>
    <cellStyle name="SAPBEXstdItemX 3 3 5 2 2" xfId="26027"/>
    <cellStyle name="SAPBEXstdItemX 3 3 5 3" xfId="22514"/>
    <cellStyle name="SAPBEXstdItemX 3 3 6" xfId="10980"/>
    <cellStyle name="SAPBEXstdItemX 3 3 6 2" xfId="17310"/>
    <cellStyle name="SAPBEXstdItemX 3 3 6 2 2" xfId="27050"/>
    <cellStyle name="SAPBEXstdItemX 3 3 6 3" xfId="23497"/>
    <cellStyle name="SAPBEXstdItemX 3 3 7" xfId="4472"/>
    <cellStyle name="SAPBEXstdItemX 3 3 7 2" xfId="20505"/>
    <cellStyle name="SAPBEXstdItemX 3 3 8" xfId="5437"/>
    <cellStyle name="SAPBEXstdItemX 3 3 8 2" xfId="20835"/>
    <cellStyle name="SAPBEXstdItemX 3 4" xfId="2662"/>
    <cellStyle name="SAPBEXstdItemX 3 4 2" xfId="9443"/>
    <cellStyle name="SAPBEXstdItemX 3 4 2 2" xfId="16094"/>
    <cellStyle name="SAPBEXstdItemX 3 4 2 2 2" xfId="26233"/>
    <cellStyle name="SAPBEXstdItemX 3 4 2 3" xfId="22709"/>
    <cellStyle name="SAPBEXstdItemX 3 4 3" xfId="11403"/>
    <cellStyle name="SAPBEXstdItemX 3 4 3 2" xfId="17731"/>
    <cellStyle name="SAPBEXstdItemX 3 4 3 2 2" xfId="27252"/>
    <cellStyle name="SAPBEXstdItemX 3 4 3 3" xfId="23688"/>
    <cellStyle name="SAPBEXstdItemX 3 4 4" xfId="7262"/>
    <cellStyle name="SAPBEXstdItemX 3 4 4 2" xfId="21421"/>
    <cellStyle name="SAPBEXstdItemX 3 4 5" xfId="14435"/>
    <cellStyle name="SAPBEXstdItemX 3 4 5 2" xfId="25171"/>
    <cellStyle name="SAPBEXstdItemX 3 4 6" xfId="19393"/>
    <cellStyle name="SAPBEXstdItemX 3 5" xfId="28125"/>
    <cellStyle name="SAPBEXstdItemX 4" xfId="1564"/>
    <cellStyle name="SAPBEXstdItemX 4 2" xfId="931"/>
    <cellStyle name="SAPBEXstdItemX 4 2 2" xfId="3250"/>
    <cellStyle name="SAPBEXstdItemX 4 2 2 2" xfId="10005"/>
    <cellStyle name="SAPBEXstdItemX 4 2 2 2 2" xfId="16558"/>
    <cellStyle name="SAPBEXstdItemX 4 2 2 2 2 2" xfId="26613"/>
    <cellStyle name="SAPBEXstdItemX 4 2 2 2 3" xfId="23071"/>
    <cellStyle name="SAPBEXstdItemX 4 2 2 3" xfId="11935"/>
    <cellStyle name="SAPBEXstdItemX 4 2 2 3 2" xfId="18260"/>
    <cellStyle name="SAPBEXstdItemX 4 2 2 3 2 2" xfId="27625"/>
    <cellStyle name="SAPBEXstdItemX 4 2 2 3 3" xfId="24043"/>
    <cellStyle name="SAPBEXstdItemX 4 2 2 4" xfId="7826"/>
    <cellStyle name="SAPBEXstdItemX 4 2 2 4 2" xfId="21830"/>
    <cellStyle name="SAPBEXstdItemX 4 2 2 5" xfId="14984"/>
    <cellStyle name="SAPBEXstdItemX 4 2 2 5 2" xfId="25545"/>
    <cellStyle name="SAPBEXstdItemX 4 2 2 6" xfId="19749"/>
    <cellStyle name="SAPBEXstdItemX 4 2 3" xfId="3723"/>
    <cellStyle name="SAPBEXstdItemX 4 2 3 2" xfId="10478"/>
    <cellStyle name="SAPBEXstdItemX 4 2 3 2 2" xfId="16881"/>
    <cellStyle name="SAPBEXstdItemX 4 2 3 2 2 2" xfId="26885"/>
    <cellStyle name="SAPBEXstdItemX 4 2 3 2 3" xfId="23337"/>
    <cellStyle name="SAPBEXstdItemX 4 2 3 3" xfId="12408"/>
    <cellStyle name="SAPBEXstdItemX 4 2 3 3 2" xfId="18731"/>
    <cellStyle name="SAPBEXstdItemX 4 2 3 3 2 2" xfId="27895"/>
    <cellStyle name="SAPBEXstdItemX 4 2 3 3 3" xfId="24307"/>
    <cellStyle name="SAPBEXstdItemX 4 2 3 4" xfId="8295"/>
    <cellStyle name="SAPBEXstdItemX 4 2 3 4 2" xfId="22291"/>
    <cellStyle name="SAPBEXstdItemX 4 2 3 5" xfId="15455"/>
    <cellStyle name="SAPBEXstdItemX 4 2 3 5 2" xfId="25815"/>
    <cellStyle name="SAPBEXstdItemX 4 2 3 6" xfId="20013"/>
    <cellStyle name="SAPBEXstdItemX 4 2 4" xfId="5974"/>
    <cellStyle name="SAPBEXstdItemX 4 2 4 2" xfId="13235"/>
    <cellStyle name="SAPBEXstdItemX 4 2 4 2 2" xfId="24777"/>
    <cellStyle name="SAPBEXstdItemX 4 2 4 3" xfId="21028"/>
    <cellStyle name="SAPBEXstdItemX 4 2 5" xfId="5798"/>
    <cellStyle name="SAPBEXstdItemX 4 2 5 2" xfId="13072"/>
    <cellStyle name="SAPBEXstdItemX 4 2 5 2 2" xfId="24694"/>
    <cellStyle name="SAPBEXstdItemX 4 2 5 3" xfId="20945"/>
    <cellStyle name="SAPBEXstdItemX 4 2 6" xfId="5996"/>
    <cellStyle name="SAPBEXstdItemX 4 2 6 2" xfId="13255"/>
    <cellStyle name="SAPBEXstdItemX 4 2 6 2 2" xfId="24785"/>
    <cellStyle name="SAPBEXstdItemX 4 2 6 3" xfId="21036"/>
    <cellStyle name="SAPBEXstdItemX 4 2 7" xfId="4018"/>
    <cellStyle name="SAPBEXstdItemX 4 2 7 2" xfId="20166"/>
    <cellStyle name="SAPBEXstdItemX 4 2 8" xfId="19059"/>
    <cellStyle name="SAPBEXstdItemX 4 3" xfId="2775"/>
    <cellStyle name="SAPBEXstdItemX 4 3 2" xfId="9548"/>
    <cellStyle name="SAPBEXstdItemX 4 3 2 2" xfId="16199"/>
    <cellStyle name="SAPBEXstdItemX 4 3 2 2 2" xfId="26325"/>
    <cellStyle name="SAPBEXstdItemX 4 3 2 3" xfId="22800"/>
    <cellStyle name="SAPBEXstdItemX 4 3 3" xfId="11503"/>
    <cellStyle name="SAPBEXstdItemX 4 3 3 2" xfId="17830"/>
    <cellStyle name="SAPBEXstdItemX 4 3 3 2 2" xfId="27341"/>
    <cellStyle name="SAPBEXstdItemX 4 3 3 3" xfId="23776"/>
    <cellStyle name="SAPBEXstdItemX 4 3 4" xfId="7367"/>
    <cellStyle name="SAPBEXstdItemX 4 3 4 2" xfId="21520"/>
    <cellStyle name="SAPBEXstdItemX 4 3 5" xfId="14535"/>
    <cellStyle name="SAPBEXstdItemX 4 3 5 2" xfId="25261"/>
    <cellStyle name="SAPBEXstdItemX 4 3 6" xfId="19482"/>
    <cellStyle name="SAPBEXstdItemX 4 4" xfId="2816"/>
    <cellStyle name="SAPBEXstdItemX 4 4 2" xfId="9583"/>
    <cellStyle name="SAPBEXstdItemX 4 4 2 2" xfId="16232"/>
    <cellStyle name="SAPBEXstdItemX 4 4 2 2 2" xfId="26347"/>
    <cellStyle name="SAPBEXstdItemX 4 4 2 3" xfId="22815"/>
    <cellStyle name="SAPBEXstdItemX 4 4 3" xfId="11536"/>
    <cellStyle name="SAPBEXstdItemX 4 4 3 2" xfId="17863"/>
    <cellStyle name="SAPBEXstdItemX 4 4 3 2 2" xfId="27363"/>
    <cellStyle name="SAPBEXstdItemX 4 4 3 3" xfId="23791"/>
    <cellStyle name="SAPBEXstdItemX 4 4 4" xfId="7403"/>
    <cellStyle name="SAPBEXstdItemX 4 4 4 2" xfId="21541"/>
    <cellStyle name="SAPBEXstdItemX 4 4 5" xfId="14570"/>
    <cellStyle name="SAPBEXstdItemX 4 4 5 2" xfId="25283"/>
    <cellStyle name="SAPBEXstdItemX 4 4 6" xfId="19497"/>
    <cellStyle name="SAPBEXstdItemX 4 5" xfId="3985"/>
    <cellStyle name="SAPBEXstdItemX 4 5 2" xfId="20138"/>
    <cellStyle name="SAPBEXstdItemX 4 6" xfId="19168"/>
    <cellStyle name="SAPBEXstdItemX 4 7" xfId="28263"/>
    <cellStyle name="SAPBEXstdItemX 5" xfId="2074"/>
    <cellStyle name="SAPBEXstdItemX 5 2" xfId="5157"/>
    <cellStyle name="SAPBEXstdItemX 5 2 2" xfId="12733"/>
    <cellStyle name="SAPBEXstdItemX 5 2 2 2" xfId="24505"/>
    <cellStyle name="SAPBEXstdItemX 5 2 3" xfId="20689"/>
    <cellStyle name="SAPBEXstdItemX 5 3" xfId="6674"/>
    <cellStyle name="SAPBEXstdItemX 5 3 2" xfId="13850"/>
    <cellStyle name="SAPBEXstdItemX 5 3 2 2" xfId="24955"/>
    <cellStyle name="SAPBEXstdItemX 5 3 3" xfId="21200"/>
    <cellStyle name="SAPBEXstdItemX 5 4" xfId="8857"/>
    <cellStyle name="SAPBEXstdItemX 5 4 2" xfId="15801"/>
    <cellStyle name="SAPBEXstdItemX 5 4 2 2" xfId="26015"/>
    <cellStyle name="SAPBEXstdItemX 5 4 3" xfId="22502"/>
    <cellStyle name="SAPBEXstdItemX 5 5" xfId="10964"/>
    <cellStyle name="SAPBEXstdItemX 5 5 2" xfId="17294"/>
    <cellStyle name="SAPBEXstdItemX 5 5 2 2" xfId="27038"/>
    <cellStyle name="SAPBEXstdItemX 5 5 3" xfId="23485"/>
    <cellStyle name="SAPBEXstdItemX 5 6" xfId="4332"/>
    <cellStyle name="SAPBEXstdItemX 5 6 2" xfId="20376"/>
    <cellStyle name="SAPBEXstdItemX 5 7" xfId="3997"/>
    <cellStyle name="SAPBEXstdItemX 5 7 2" xfId="20149"/>
    <cellStyle name="SAPBEXstdItemX 6" xfId="2610"/>
    <cellStyle name="SAPBEXstdItemX 6 2" xfId="9391"/>
    <cellStyle name="SAPBEXstdItemX 6 2 2" xfId="16042"/>
    <cellStyle name="SAPBEXstdItemX 6 2 2 2" xfId="26194"/>
    <cellStyle name="SAPBEXstdItemX 6 2 3" xfId="22675"/>
    <cellStyle name="SAPBEXstdItemX 6 3" xfId="11351"/>
    <cellStyle name="SAPBEXstdItemX 6 3 2" xfId="17679"/>
    <cellStyle name="SAPBEXstdItemX 6 3 2 2" xfId="27213"/>
    <cellStyle name="SAPBEXstdItemX 6 3 3" xfId="23654"/>
    <cellStyle name="SAPBEXstdItemX 6 4" xfId="7210"/>
    <cellStyle name="SAPBEXstdItemX 6 4 2" xfId="21374"/>
    <cellStyle name="SAPBEXstdItemX 6 5" xfId="14383"/>
    <cellStyle name="SAPBEXstdItemX 6 5 2" xfId="25132"/>
    <cellStyle name="SAPBEXstdItemX 6 6" xfId="19359"/>
    <cellStyle name="SAPBEXstdItemX 7" xfId="18982"/>
    <cellStyle name="SAPBEXstdItemX 8" xfId="28078"/>
    <cellStyle name="SAPBEXtitle" xfId="289"/>
    <cellStyle name="SAPBEXtitle 2" xfId="290"/>
    <cellStyle name="SAPBEXtitle 2 2" xfId="1077"/>
    <cellStyle name="SAPBEXtitle 2 3" xfId="1011"/>
    <cellStyle name="SAPBEXtitle 2 4" xfId="1084"/>
    <cellStyle name="SAPBEXtitle 3" xfId="801"/>
    <cellStyle name="SAPBEXtitle 4" xfId="800"/>
    <cellStyle name="SAPBEXundefined" xfId="291"/>
    <cellStyle name="SAPBEXundefined 2" xfId="1566"/>
    <cellStyle name="SAPBEXundefined 2 2" xfId="1439"/>
    <cellStyle name="SAPBEXundefined 2 2 2" xfId="3252"/>
    <cellStyle name="SAPBEXundefined 2 2 2 2" xfId="10007"/>
    <cellStyle name="SAPBEXundefined 2 2 2 2 2" xfId="16560"/>
    <cellStyle name="SAPBEXundefined 2 2 2 2 2 2" xfId="26615"/>
    <cellStyle name="SAPBEXundefined 2 2 2 2 3" xfId="23073"/>
    <cellStyle name="SAPBEXundefined 2 2 2 3" xfId="11937"/>
    <cellStyle name="SAPBEXundefined 2 2 2 3 2" xfId="18262"/>
    <cellStyle name="SAPBEXundefined 2 2 2 3 2 2" xfId="27627"/>
    <cellStyle name="SAPBEXundefined 2 2 2 3 3" xfId="24045"/>
    <cellStyle name="SAPBEXundefined 2 2 2 4" xfId="7828"/>
    <cellStyle name="SAPBEXundefined 2 2 2 4 2" xfId="21832"/>
    <cellStyle name="SAPBEXundefined 2 2 2 5" xfId="14986"/>
    <cellStyle name="SAPBEXundefined 2 2 2 5 2" xfId="25547"/>
    <cellStyle name="SAPBEXundefined 2 2 2 6" xfId="19751"/>
    <cellStyle name="SAPBEXundefined 2 2 3" xfId="3725"/>
    <cellStyle name="SAPBEXundefined 2 2 3 2" xfId="10480"/>
    <cellStyle name="SAPBEXundefined 2 2 3 2 2" xfId="16883"/>
    <cellStyle name="SAPBEXundefined 2 2 3 2 2 2" xfId="26887"/>
    <cellStyle name="SAPBEXundefined 2 2 3 2 3" xfId="23339"/>
    <cellStyle name="SAPBEXundefined 2 2 3 3" xfId="12410"/>
    <cellStyle name="SAPBEXundefined 2 2 3 3 2" xfId="18733"/>
    <cellStyle name="SAPBEXundefined 2 2 3 3 2 2" xfId="27897"/>
    <cellStyle name="SAPBEXundefined 2 2 3 3 3" xfId="24309"/>
    <cellStyle name="SAPBEXundefined 2 2 3 4" xfId="8297"/>
    <cellStyle name="SAPBEXundefined 2 2 3 4 2" xfId="22293"/>
    <cellStyle name="SAPBEXundefined 2 2 3 5" xfId="15457"/>
    <cellStyle name="SAPBEXundefined 2 2 3 5 2" xfId="25817"/>
    <cellStyle name="SAPBEXundefined 2 2 3 6" xfId="20015"/>
    <cellStyle name="SAPBEXundefined 2 2 4" xfId="6217"/>
    <cellStyle name="SAPBEXundefined 2 2 4 2" xfId="13452"/>
    <cellStyle name="SAPBEXundefined 2 2 4 2 2" xfId="24855"/>
    <cellStyle name="SAPBEXundefined 2 2 4 3" xfId="21105"/>
    <cellStyle name="SAPBEXundefined 2 2 5" xfId="8490"/>
    <cellStyle name="SAPBEXundefined 2 2 5 2" xfId="15682"/>
    <cellStyle name="SAPBEXundefined 2 2 5 2 2" xfId="25933"/>
    <cellStyle name="SAPBEXundefined 2 2 5 3" xfId="22426"/>
    <cellStyle name="SAPBEXundefined 2 2 6" xfId="6280"/>
    <cellStyle name="SAPBEXundefined 2 2 6 2" xfId="13511"/>
    <cellStyle name="SAPBEXundefined 2 2 6 2 2" xfId="24865"/>
    <cellStyle name="SAPBEXundefined 2 2 6 3" xfId="21115"/>
    <cellStyle name="SAPBEXundefined 2 2 7" xfId="12641"/>
    <cellStyle name="SAPBEXundefined 2 2 7 2" xfId="24431"/>
    <cellStyle name="SAPBEXundefined 2 2 8" xfId="19114"/>
    <cellStyle name="SAPBEXundefined 2 3" xfId="2777"/>
    <cellStyle name="SAPBEXundefined 2 3 2" xfId="9550"/>
    <cellStyle name="SAPBEXundefined 2 3 2 2" xfId="16201"/>
    <cellStyle name="SAPBEXundefined 2 3 2 2 2" xfId="26327"/>
    <cellStyle name="SAPBEXundefined 2 3 2 3" xfId="22802"/>
    <cellStyle name="SAPBEXundefined 2 3 3" xfId="11505"/>
    <cellStyle name="SAPBEXundefined 2 3 3 2" xfId="17832"/>
    <cellStyle name="SAPBEXundefined 2 3 3 2 2" xfId="27343"/>
    <cellStyle name="SAPBEXundefined 2 3 3 3" xfId="23778"/>
    <cellStyle name="SAPBEXundefined 2 3 4" xfId="7369"/>
    <cellStyle name="SAPBEXundefined 2 3 4 2" xfId="21522"/>
    <cellStyle name="SAPBEXundefined 2 3 5" xfId="14537"/>
    <cellStyle name="SAPBEXundefined 2 3 5 2" xfId="25263"/>
    <cellStyle name="SAPBEXundefined 2 3 6" xfId="19484"/>
    <cellStyle name="SAPBEXundefined 2 4" xfId="2895"/>
    <cellStyle name="SAPBEXundefined 2 4 2" xfId="9662"/>
    <cellStyle name="SAPBEXundefined 2 4 2 2" xfId="16308"/>
    <cellStyle name="SAPBEXundefined 2 4 2 2 2" xfId="26416"/>
    <cellStyle name="SAPBEXundefined 2 4 2 3" xfId="22882"/>
    <cellStyle name="SAPBEXundefined 2 4 3" xfId="11612"/>
    <cellStyle name="SAPBEXundefined 2 4 3 2" xfId="17939"/>
    <cellStyle name="SAPBEXundefined 2 4 3 2 2" xfId="27432"/>
    <cellStyle name="SAPBEXundefined 2 4 3 3" xfId="23858"/>
    <cellStyle name="SAPBEXundefined 2 4 4" xfId="7482"/>
    <cellStyle name="SAPBEXundefined 2 4 4 2" xfId="21614"/>
    <cellStyle name="SAPBEXundefined 2 4 5" xfId="14649"/>
    <cellStyle name="SAPBEXundefined 2 4 5 2" xfId="25352"/>
    <cellStyle name="SAPBEXundefined 2 4 6" xfId="19564"/>
    <cellStyle name="SAPBEXundefined 2 5" xfId="3983"/>
    <cellStyle name="SAPBEXundefined 2 5 2" xfId="20136"/>
    <cellStyle name="SAPBEXundefined 2 6" xfId="19170"/>
    <cellStyle name="SAPBEXundefined 2 7" xfId="28265"/>
    <cellStyle name="SAPBEXundefined 3" xfId="2072"/>
    <cellStyle name="SAPBEXundefined 3 2" xfId="5155"/>
    <cellStyle name="SAPBEXundefined 3 2 2" xfId="12731"/>
    <cellStyle name="SAPBEXundefined 3 2 2 2" xfId="24503"/>
    <cellStyle name="SAPBEXundefined 3 2 3" xfId="20687"/>
    <cellStyle name="SAPBEXundefined 3 3" xfId="6672"/>
    <cellStyle name="SAPBEXundefined 3 3 2" xfId="13848"/>
    <cellStyle name="SAPBEXundefined 3 3 2 2" xfId="24953"/>
    <cellStyle name="SAPBEXundefined 3 3 3" xfId="21198"/>
    <cellStyle name="SAPBEXundefined 3 4" xfId="8855"/>
    <cellStyle name="SAPBEXundefined 3 4 2" xfId="15799"/>
    <cellStyle name="SAPBEXundefined 3 4 2 2" xfId="26013"/>
    <cellStyle name="SAPBEXundefined 3 4 3" xfId="22500"/>
    <cellStyle name="SAPBEXundefined 3 5" xfId="10962"/>
    <cellStyle name="SAPBEXundefined 3 5 2" xfId="17292"/>
    <cellStyle name="SAPBEXundefined 3 5 2 2" xfId="27036"/>
    <cellStyle name="SAPBEXundefined 3 5 3" xfId="23483"/>
    <cellStyle name="SAPBEXundefined 3 6" xfId="4334"/>
    <cellStyle name="SAPBEXundefined 3 6 2" xfId="20378"/>
    <cellStyle name="SAPBEXundefined 3 7" xfId="3995"/>
    <cellStyle name="SAPBEXundefined 3 7 2" xfId="20147"/>
    <cellStyle name="SAPBEXundefined 4" xfId="2612"/>
    <cellStyle name="SAPBEXundefined 4 2" xfId="9393"/>
    <cellStyle name="SAPBEXundefined 4 2 2" xfId="16044"/>
    <cellStyle name="SAPBEXundefined 4 2 2 2" xfId="26196"/>
    <cellStyle name="SAPBEXundefined 4 2 3" xfId="22677"/>
    <cellStyle name="SAPBEXundefined 4 3" xfId="11353"/>
    <cellStyle name="SAPBEXundefined 4 3 2" xfId="17681"/>
    <cellStyle name="SAPBEXundefined 4 3 2 2" xfId="27215"/>
    <cellStyle name="SAPBEXundefined 4 3 3" xfId="23656"/>
    <cellStyle name="SAPBEXundefined 4 4" xfId="7212"/>
    <cellStyle name="SAPBEXundefined 4 4 2" xfId="21376"/>
    <cellStyle name="SAPBEXundefined 4 5" xfId="14385"/>
    <cellStyle name="SAPBEXundefined 4 5 2" xfId="25134"/>
    <cellStyle name="SAPBEXundefined 4 6" xfId="19361"/>
    <cellStyle name="SAPBEXundefined 5" xfId="18984"/>
    <cellStyle name="SAPBEXundefined 6" xfId="28080"/>
    <cellStyle name="stand_bord" xfId="292"/>
    <cellStyle name="Style 1" xfId="293"/>
    <cellStyle name="tabel" xfId="605"/>
    <cellStyle name="Text Indent A" xfId="294"/>
    <cellStyle name="Text Indent B" xfId="295"/>
    <cellStyle name="Text Indent B 2" xfId="296"/>
    <cellStyle name="Text Indent B 2 2" xfId="802"/>
    <cellStyle name="Text Indent B 2 2 2" xfId="1455"/>
    <cellStyle name="Text Indent B 2 2 3" xfId="1080"/>
    <cellStyle name="Text Indent B 2 3" xfId="961"/>
    <cellStyle name="Text Indent B 2 4" xfId="1085"/>
    <cellStyle name="Text Indent B 3" xfId="297"/>
    <cellStyle name="Text Indent B 3 2" xfId="803"/>
    <cellStyle name="Text Indent C" xfId="298"/>
    <cellStyle name="Text Indent C 2" xfId="299"/>
    <cellStyle name="Text Indent C 2 2" xfId="804"/>
    <cellStyle name="Text Indent C 2 2 2" xfId="1456"/>
    <cellStyle name="Text Indent C 2 2 3" xfId="1081"/>
    <cellStyle name="Text Indent C 2 3" xfId="952"/>
    <cellStyle name="Text Indent C 2 4" xfId="1086"/>
    <cellStyle name="Text Indent C 3" xfId="300"/>
    <cellStyle name="Text Indent C 3 2" xfId="805"/>
    <cellStyle name="Tickmark" xfId="301"/>
    <cellStyle name="Title" xfId="302"/>
    <cellStyle name="Title 2" xfId="806"/>
    <cellStyle name="Total" xfId="303"/>
    <cellStyle name="Total 2" xfId="807"/>
    <cellStyle name="Total 2 2" xfId="1489"/>
    <cellStyle name="Total 2 2 2" xfId="922"/>
    <cellStyle name="Total 2 2 2 2" xfId="3197"/>
    <cellStyle name="Total 2 2 2 2 2" xfId="7773"/>
    <cellStyle name="Total 2 2 2 2 2 2" xfId="14931"/>
    <cellStyle name="Total 2 2 2 2 2 2 2" xfId="34807"/>
    <cellStyle name="Total 2 2 2 2 2 3" xfId="31259"/>
    <cellStyle name="Total 2 2 2 2 3" xfId="9952"/>
    <cellStyle name="Total 2 2 2 2 3 2" xfId="16509"/>
    <cellStyle name="Total 2 2 2 2 3 2 2" xfId="35326"/>
    <cellStyle name="Total 2 2 2 2 3 3" xfId="32351"/>
    <cellStyle name="Total 2 2 2 2 4" xfId="11882"/>
    <cellStyle name="Total 2 2 2 2 4 2" xfId="18207"/>
    <cellStyle name="Total 2 2 2 2 4 2 2" xfId="36015"/>
    <cellStyle name="Total 2 2 2 2 4 3" xfId="33262"/>
    <cellStyle name="Total 2 2 2 2 5" xfId="4710"/>
    <cellStyle name="Total 2 2 2 2 5 2" xfId="20613"/>
    <cellStyle name="Total 2 2 2 2 5 2 2" xfId="36447"/>
    <cellStyle name="Total 2 2 2 2 5 3" xfId="29406"/>
    <cellStyle name="Total 2 2 2 2 6" xfId="4219"/>
    <cellStyle name="Total 2 2 2 2 6 2" xfId="29204"/>
    <cellStyle name="Total 2 2 2 2 7" xfId="28774"/>
    <cellStyle name="Total 2 2 2 3" xfId="3670"/>
    <cellStyle name="Total 2 2 2 3 2" xfId="10425"/>
    <cellStyle name="Total 2 2 2 3 2 2" xfId="16832"/>
    <cellStyle name="Total 2 2 2 3 2 2 2" xfId="35379"/>
    <cellStyle name="Total 2 2 2 3 2 3" xfId="32552"/>
    <cellStyle name="Total 2 2 2 3 3" xfId="12355"/>
    <cellStyle name="Total 2 2 2 3 3 2" xfId="18678"/>
    <cellStyle name="Total 2 2 2 3 3 2 2" xfId="36216"/>
    <cellStyle name="Total 2 2 2 3 3 3" xfId="33463"/>
    <cellStyle name="Total 2 2 2 3 4" xfId="15402"/>
    <cellStyle name="Total 2 2 2 3 4 2" xfId="35008"/>
    <cellStyle name="Total 2 2 2 3 5" xfId="28975"/>
    <cellStyle name="Total 2 2 2 4" xfId="5965"/>
    <cellStyle name="Total 2 2 2 4 2" xfId="13226"/>
    <cellStyle name="Total 2 2 2 4 2 2" xfId="33828"/>
    <cellStyle name="Total 2 2 2 4 3" xfId="30240"/>
    <cellStyle name="Total 2 2 2 5" xfId="5846"/>
    <cellStyle name="Total 2 2 2 5 2" xfId="13111"/>
    <cellStyle name="Total 2 2 2 5 2 2" xfId="33773"/>
    <cellStyle name="Total 2 2 2 5 3" xfId="30182"/>
    <cellStyle name="Total 2 2 2 6" xfId="8494"/>
    <cellStyle name="Total 2 2 2 6 2" xfId="15686"/>
    <cellStyle name="Total 2 2 2 6 2 2" xfId="35122"/>
    <cellStyle name="Total 2 2 2 6 3" xfId="31521"/>
    <cellStyle name="Total 2 2 2 7" xfId="4596"/>
    <cellStyle name="Total 2 2 2 7 2" xfId="29348"/>
    <cellStyle name="Total 2 2 2 8" xfId="28153"/>
    <cellStyle name="Total 2 2 3" xfId="2257"/>
    <cellStyle name="Total 2 2 3 2" xfId="6857"/>
    <cellStyle name="Total 2 2 3 2 2" xfId="14031"/>
    <cellStyle name="Total 2 2 3 2 2 2" xfId="34379"/>
    <cellStyle name="Total 2 2 3 2 3" xfId="30828"/>
    <cellStyle name="Total 2 2 3 3" xfId="9040"/>
    <cellStyle name="Total 2 2 3 3 2" xfId="15901"/>
    <cellStyle name="Total 2 2 3 3 2 2" xfId="35192"/>
    <cellStyle name="Total 2 2 3 3 3" xfId="31917"/>
    <cellStyle name="Total 2 2 3 4" xfId="11075"/>
    <cellStyle name="Total 2 2 3 4 2" xfId="17404"/>
    <cellStyle name="Total 2 2 3 4 2 2" xfId="35682"/>
    <cellStyle name="Total 2 2 3 4 3" xfId="32929"/>
    <cellStyle name="Total 2 2 3 5" xfId="5300"/>
    <cellStyle name="Total 2 2 3 5 2" xfId="20790"/>
    <cellStyle name="Total 2 2 3 5 2 2" xfId="36493"/>
    <cellStyle name="Total 2 2 3 5 3" xfId="29817"/>
    <cellStyle name="Total 2 2 3 6" xfId="12832"/>
    <cellStyle name="Total 2 2 3 6 2" xfId="33626"/>
    <cellStyle name="Total 2 2 4" xfId="2965"/>
    <cellStyle name="Total 2 2 4 2" xfId="9731"/>
    <cellStyle name="Total 2 2 4 2 2" xfId="16364"/>
    <cellStyle name="Total 2 2 4 2 2 2" xfId="35288"/>
    <cellStyle name="Total 2 2 4 2 3" xfId="32238"/>
    <cellStyle name="Total 2 2 4 3" xfId="11668"/>
    <cellStyle name="Total 2 2 4 3 2" xfId="17994"/>
    <cellStyle name="Total 2 2 4 3 2 2" xfId="35907"/>
    <cellStyle name="Total 2 2 4 3 3" xfId="33154"/>
    <cellStyle name="Total 2 2 4 4" xfId="7552"/>
    <cellStyle name="Total 2 2 4 4 2" xfId="21657"/>
    <cellStyle name="Total 2 2 4 4 2 2" xfId="36566"/>
    <cellStyle name="Total 2 2 4 4 3" xfId="31150"/>
    <cellStyle name="Total 2 2 4 5" xfId="14717"/>
    <cellStyle name="Total 2 2 4 5 2" xfId="34698"/>
    <cellStyle name="Total 2 2 4 6" xfId="28666"/>
    <cellStyle name="Total 2 2 5" xfId="3484"/>
    <cellStyle name="Total 2 2 5 2" xfId="10239"/>
    <cellStyle name="Total 2 2 5 2 2" xfId="16721"/>
    <cellStyle name="Total 2 2 5 2 2 2" xfId="35367"/>
    <cellStyle name="Total 2 2 5 2 3" xfId="32465"/>
    <cellStyle name="Total 2 2 5 3" xfId="12169"/>
    <cellStyle name="Total 2 2 5 3 2" xfId="18492"/>
    <cellStyle name="Total 2 2 5 3 2 2" xfId="36129"/>
    <cellStyle name="Total 2 2 5 3 3" xfId="33376"/>
    <cellStyle name="Total 2 2 5 4" xfId="8060"/>
    <cellStyle name="Total 2 2 5 4 2" xfId="22057"/>
    <cellStyle name="Total 2 2 5 4 2 2" xfId="36693"/>
    <cellStyle name="Total 2 2 5 4 3" xfId="31373"/>
    <cellStyle name="Total 2 2 5 5" xfId="15216"/>
    <cellStyle name="Total 2 2 5 5 2" xfId="34921"/>
    <cellStyle name="Total 2 2 5 6" xfId="28888"/>
    <cellStyle name="Total 2 2 6" xfId="4058"/>
    <cellStyle name="Total 2 2 6 2" xfId="29143"/>
    <cellStyle name="Total 2 3" xfId="870"/>
    <cellStyle name="Total 2 3 2" xfId="2961"/>
    <cellStyle name="Total 2 3 2 2" xfId="7548"/>
    <cellStyle name="Total 2 3 2 2 2" xfId="14713"/>
    <cellStyle name="Total 2 3 2 2 2 2" xfId="34694"/>
    <cellStyle name="Total 2 3 2 2 3" xfId="31146"/>
    <cellStyle name="Total 2 3 2 3" xfId="9727"/>
    <cellStyle name="Total 2 3 2 3 2" xfId="16363"/>
    <cellStyle name="Total 2 3 2 3 2 2" xfId="35287"/>
    <cellStyle name="Total 2 3 2 3 3" xfId="32234"/>
    <cellStyle name="Total 2 3 2 4" xfId="11667"/>
    <cellStyle name="Total 2 3 2 4 2" xfId="17993"/>
    <cellStyle name="Total 2 3 2 4 2 2" xfId="35906"/>
    <cellStyle name="Total 2 3 2 4 3" xfId="33153"/>
    <cellStyle name="Total 2 3 2 5" xfId="4681"/>
    <cellStyle name="Total 2 3 2 5 2" xfId="20610"/>
    <cellStyle name="Total 2 3 2 5 2 2" xfId="36446"/>
    <cellStyle name="Total 2 3 2 5 3" xfId="29379"/>
    <cellStyle name="Total 2 3 2 6" xfId="4212"/>
    <cellStyle name="Total 2 3 2 6 2" xfId="29202"/>
    <cellStyle name="Total 2 3 2 7" xfId="28665"/>
    <cellStyle name="Total 2 3 3" xfId="3483"/>
    <cellStyle name="Total 2 3 3 2" xfId="10238"/>
    <cellStyle name="Total 2 3 3 2 2" xfId="16720"/>
    <cellStyle name="Total 2 3 3 2 2 2" xfId="35366"/>
    <cellStyle name="Total 2 3 3 2 3" xfId="32464"/>
    <cellStyle name="Total 2 3 3 3" xfId="12168"/>
    <cellStyle name="Total 2 3 3 3 2" xfId="18491"/>
    <cellStyle name="Total 2 3 3 3 2 2" xfId="36128"/>
    <cellStyle name="Total 2 3 3 3 3" xfId="33375"/>
    <cellStyle name="Total 2 3 3 4" xfId="8059"/>
    <cellStyle name="Total 2 3 3 4 2" xfId="22056"/>
    <cellStyle name="Total 2 3 3 4 2 2" xfId="36692"/>
    <cellStyle name="Total 2 3 3 4 3" xfId="31372"/>
    <cellStyle name="Total 2 3 3 5" xfId="15215"/>
    <cellStyle name="Total 2 3 3 5 2" xfId="34920"/>
    <cellStyle name="Total 2 3 3 6" xfId="28887"/>
    <cellStyle name="Total 2 3 4" xfId="5915"/>
    <cellStyle name="Total 2 3 4 2" xfId="13176"/>
    <cellStyle name="Total 2 3 4 2 2" xfId="33795"/>
    <cellStyle name="Total 2 3 4 3" xfId="30207"/>
    <cellStyle name="Total 2 3 5" xfId="5855"/>
    <cellStyle name="Total 2 3 5 2" xfId="13117"/>
    <cellStyle name="Total 2 3 5 2 2" xfId="33775"/>
    <cellStyle name="Total 2 3 5 3" xfId="30187"/>
    <cellStyle name="Total 2 3 6" xfId="5808"/>
    <cellStyle name="Total 2 3 6 2" xfId="13077"/>
    <cellStyle name="Total 2 3 6 2 2" xfId="33751"/>
    <cellStyle name="Total 2 3 6 3" xfId="30158"/>
    <cellStyle name="Total 2 3 7" xfId="4525"/>
    <cellStyle name="Total 2 3 7 2" xfId="20535"/>
    <cellStyle name="Total 2 3 7 2 2" xfId="36418"/>
    <cellStyle name="Total 2 3 7 3" xfId="29303"/>
    <cellStyle name="Total 2 3 8" xfId="5286"/>
    <cellStyle name="Total 2 3 8 2" xfId="29810"/>
    <cellStyle name="Total 2 3 9" xfId="28145"/>
    <cellStyle name="Total 2 4" xfId="2090"/>
    <cellStyle name="Total 2 4 2" xfId="3196"/>
    <cellStyle name="Total 2 4 2 2" xfId="9951"/>
    <cellStyle name="Total 2 4 2 2 2" xfId="16508"/>
    <cellStyle name="Total 2 4 2 2 2 2" xfId="35325"/>
    <cellStyle name="Total 2 4 2 2 3" xfId="32350"/>
    <cellStyle name="Total 2 4 2 3" xfId="11881"/>
    <cellStyle name="Total 2 4 2 3 2" xfId="18206"/>
    <cellStyle name="Total 2 4 2 3 2 2" xfId="36014"/>
    <cellStyle name="Total 2 4 2 3 3" xfId="33261"/>
    <cellStyle name="Total 2 4 2 4" xfId="7772"/>
    <cellStyle name="Total 2 4 2 4 2" xfId="21777"/>
    <cellStyle name="Total 2 4 2 4 2 2" xfId="36579"/>
    <cellStyle name="Total 2 4 2 4 3" xfId="31258"/>
    <cellStyle name="Total 2 4 2 5" xfId="14930"/>
    <cellStyle name="Total 2 4 2 5 2" xfId="34806"/>
    <cellStyle name="Total 2 4 2 6" xfId="28773"/>
    <cellStyle name="Total 2 4 3" xfId="3669"/>
    <cellStyle name="Total 2 4 3 2" xfId="10424"/>
    <cellStyle name="Total 2 4 3 2 2" xfId="16831"/>
    <cellStyle name="Total 2 4 3 2 2 2" xfId="35378"/>
    <cellStyle name="Total 2 4 3 2 3" xfId="32551"/>
    <cellStyle name="Total 2 4 3 3" xfId="12354"/>
    <cellStyle name="Total 2 4 3 3 2" xfId="18677"/>
    <cellStyle name="Total 2 4 3 3 2 2" xfId="36215"/>
    <cellStyle name="Total 2 4 3 3 3" xfId="33462"/>
    <cellStyle name="Total 2 4 3 4" xfId="15401"/>
    <cellStyle name="Total 2 4 3 4 2" xfId="35007"/>
    <cellStyle name="Total 2 4 3 5" xfId="28974"/>
    <cellStyle name="Total 2 4 4" xfId="6690"/>
    <cellStyle name="Total 2 4 4 2" xfId="13866"/>
    <cellStyle name="Total 2 4 4 2 2" xfId="34274"/>
    <cellStyle name="Total 2 4 4 3" xfId="30723"/>
    <cellStyle name="Total 2 4 5" xfId="8873"/>
    <cellStyle name="Total 2 4 5 2" xfId="15813"/>
    <cellStyle name="Total 2 4 5 2 2" xfId="35164"/>
    <cellStyle name="Total 2 4 5 3" xfId="31812"/>
    <cellStyle name="Total 2 4 6" xfId="10977"/>
    <cellStyle name="Total 2 4 6 2" xfId="17307"/>
    <cellStyle name="Total 2 4 6 2 2" xfId="35644"/>
    <cellStyle name="Total 2 4 6 3" xfId="32891"/>
    <cellStyle name="Total 2 4 7" xfId="12745"/>
    <cellStyle name="Total 2 4 7 2" xfId="33598"/>
    <cellStyle name="Total 2 5" xfId="2704"/>
    <cellStyle name="Total 2 5 2" xfId="9485"/>
    <cellStyle name="Total 2 5 2 2" xfId="16136"/>
    <cellStyle name="Total 2 5 2 2 2" xfId="35246"/>
    <cellStyle name="Total 2 5 2 3" xfId="32180"/>
    <cellStyle name="Total 2 5 3" xfId="11445"/>
    <cellStyle name="Total 2 5 3 2" xfId="17773"/>
    <cellStyle name="Total 2 5 3 2 2" xfId="35870"/>
    <cellStyle name="Total 2 5 3 3" xfId="33117"/>
    <cellStyle name="Total 2 5 4" xfId="7304"/>
    <cellStyle name="Total 2 5 4 2" xfId="21463"/>
    <cellStyle name="Total 2 5 4 2 2" xfId="36541"/>
    <cellStyle name="Total 2 5 4 3" xfId="31092"/>
    <cellStyle name="Total 2 5 5" xfId="14477"/>
    <cellStyle name="Total 2 5 5 2" xfId="34643"/>
    <cellStyle name="Total 2 5 6" xfId="28629"/>
    <cellStyle name="Total 2 6" xfId="4744"/>
    <cellStyle name="Total 2 6 2" xfId="29430"/>
    <cellStyle name="Total 3" xfId="1301"/>
    <cellStyle name="Total 3 2" xfId="1993"/>
    <cellStyle name="Total 3 2 2" xfId="2944"/>
    <cellStyle name="Total 3 2 2 2" xfId="7531"/>
    <cellStyle name="Total 3 2 2 2 2" xfId="14697"/>
    <cellStyle name="Total 3 2 2 2 2 2" xfId="25383"/>
    <cellStyle name="Total 3 2 2 3" xfId="9710"/>
    <cellStyle name="Total 3 2 2 3 2" xfId="16349"/>
    <cellStyle name="Total 3 2 2 3 2 2" xfId="26447"/>
    <cellStyle name="Total 3 2 2 4" xfId="11653"/>
    <cellStyle name="Total 3 2 2 4 2" xfId="17980"/>
    <cellStyle name="Total 3 2 2 4 2 2" xfId="27463"/>
    <cellStyle name="Total 3 2 2 5" xfId="5091"/>
    <cellStyle name="Total 3 2 2 6" xfId="12676"/>
    <cellStyle name="Total 3 2 2 6 2" xfId="24459"/>
    <cellStyle name="Total 3 2 3" xfId="3469"/>
    <cellStyle name="Total 3 2 3 2" xfId="10224"/>
    <cellStyle name="Total 3 2 3 2 2" xfId="16706"/>
    <cellStyle name="Total 3 2 3 2 2 2" xfId="26728"/>
    <cellStyle name="Total 3 2 3 3" xfId="12154"/>
    <cellStyle name="Total 3 2 3 3 2" xfId="18478"/>
    <cellStyle name="Total 3 2 3 3 2 2" xfId="27739"/>
    <cellStyle name="Total 3 2 3 4" xfId="8045"/>
    <cellStyle name="Total 3 2 3 5" xfId="15202"/>
    <cellStyle name="Total 3 2 3 5 2" xfId="25659"/>
    <cellStyle name="Total 3 2 4" xfId="6593"/>
    <cellStyle name="Total 3 2 4 2" xfId="13771"/>
    <cellStyle name="Total 3 2 4 2 2" xfId="24911"/>
    <cellStyle name="Total 3 2 5" xfId="8776"/>
    <cellStyle name="Total 3 2 5 2" xfId="15744"/>
    <cellStyle name="Total 3 2 5 2 2" xfId="25969"/>
    <cellStyle name="Total 3 2 6" xfId="10890"/>
    <cellStyle name="Total 3 2 6 2" xfId="17222"/>
    <cellStyle name="Total 3 2 6 2 2" xfId="26995"/>
    <cellStyle name="Total 3 2 7" xfId="4429"/>
    <cellStyle name="Total 3 2 8" xfId="4781"/>
    <cellStyle name="Total 3 2 8 2" xfId="20623"/>
    <cellStyle name="Total 3 3" xfId="2778"/>
    <cellStyle name="Total 3 3 2" xfId="9551"/>
    <cellStyle name="Total 3 3 2 2" xfId="16202"/>
    <cellStyle name="Total 3 3 2 2 2" xfId="26328"/>
    <cellStyle name="Total 3 3 3" xfId="11506"/>
    <cellStyle name="Total 3 3 3 2" xfId="17833"/>
    <cellStyle name="Total 3 3 3 2 2" xfId="27344"/>
    <cellStyle name="Total 3 3 4" xfId="7370"/>
    <cellStyle name="Total 3 3 5" xfId="14538"/>
    <cellStyle name="Total 3 3 5 2" xfId="25264"/>
    <cellStyle name="Total 3 4" xfId="2871"/>
    <cellStyle name="Total 3 4 2" xfId="9638"/>
    <cellStyle name="Total 3 4 2 2" xfId="16286"/>
    <cellStyle name="Total 3 4 2 2 2" xfId="26399"/>
    <cellStyle name="Total 3 4 3" xfId="11590"/>
    <cellStyle name="Total 3 4 3 2" xfId="17917"/>
    <cellStyle name="Total 3 4 3 2 2" xfId="27415"/>
    <cellStyle name="Total 3 4 4" xfId="7458"/>
    <cellStyle name="Total 3 4 5" xfId="14625"/>
    <cellStyle name="Total 3 4 5 2" xfId="25335"/>
    <cellStyle name="Total 3 5" xfId="4134"/>
    <cellStyle name="Total 3 6" xfId="4276"/>
    <cellStyle name="Total 3 6 2" xfId="20322"/>
    <cellStyle name="Total 4" xfId="2194"/>
    <cellStyle name="Total 4 2" xfId="6794"/>
    <cellStyle name="Total 4 2 2" xfId="13968"/>
    <cellStyle name="Total 4 2 2 2" xfId="25010"/>
    <cellStyle name="Total 4 3" xfId="8977"/>
    <cellStyle name="Total 4 3 2" xfId="15877"/>
    <cellStyle name="Total 4 3 2 2" xfId="26072"/>
    <cellStyle name="Total 4 4" xfId="11043"/>
    <cellStyle name="Total 4 4 2" xfId="17372"/>
    <cellStyle name="Total 4 4 2 2" xfId="27092"/>
    <cellStyle name="Total 4 5" xfId="12808"/>
    <cellStyle name="Total 4 5 2" xfId="24561"/>
    <cellStyle name="Total 5" xfId="2613"/>
    <cellStyle name="Total 5 2" xfId="9394"/>
    <cellStyle name="Total 5 2 2" xfId="16045"/>
    <cellStyle name="Total 5 2 2 2" xfId="26197"/>
    <cellStyle name="Total 5 3" xfId="11354"/>
    <cellStyle name="Total 5 3 2" xfId="17682"/>
    <cellStyle name="Total 5 3 2 2" xfId="27216"/>
    <cellStyle name="Total 5 4" xfId="7213"/>
    <cellStyle name="Total 5 5" xfId="14386"/>
    <cellStyle name="Total 5 5 2" xfId="25135"/>
    <cellStyle name="Total 6" xfId="18985"/>
    <cellStyle name="Väliotsikko" xfId="671"/>
    <cellStyle name="Warning Text" xfId="304"/>
    <cellStyle name="Warning Text 2" xfId="808"/>
    <cellStyle name="Акцент1" xfId="27999" builtinId="29" customBuiltin="1"/>
    <cellStyle name="Акцент1 2" xfId="305"/>
    <cellStyle name="Акцент1 3" xfId="306"/>
    <cellStyle name="Акцент1 4" xfId="307"/>
    <cellStyle name="Акцент1 5" xfId="308"/>
    <cellStyle name="Акцент2" xfId="28003" builtinId="33" customBuiltin="1"/>
    <cellStyle name="Акцент2 2" xfId="309"/>
    <cellStyle name="Акцент2 3" xfId="310"/>
    <cellStyle name="Акцент2 4" xfId="311"/>
    <cellStyle name="Акцент2 5" xfId="312"/>
    <cellStyle name="Акцент3" xfId="28007" builtinId="37" customBuiltin="1"/>
    <cellStyle name="Акцент3 2" xfId="313"/>
    <cellStyle name="Акцент3 3" xfId="314"/>
    <cellStyle name="Акцент3 4" xfId="315"/>
    <cellStyle name="Акцент3 5" xfId="316"/>
    <cellStyle name="Акцент4" xfId="28011" builtinId="41" customBuiltin="1"/>
    <cellStyle name="Акцент4 2" xfId="317"/>
    <cellStyle name="Акцент4 3" xfId="318"/>
    <cellStyle name="Акцент4 4" xfId="319"/>
    <cellStyle name="Акцент4 5" xfId="320"/>
    <cellStyle name="Акцент5" xfId="28015" builtinId="45" customBuiltin="1"/>
    <cellStyle name="Акцент5 2" xfId="321"/>
    <cellStyle name="Акцент5 3" xfId="322"/>
    <cellStyle name="Акцент5 4" xfId="323"/>
    <cellStyle name="Акцент5 5" xfId="324"/>
    <cellStyle name="Акцент6" xfId="28019" builtinId="49" customBuiltin="1"/>
    <cellStyle name="Акцент6 2" xfId="325"/>
    <cellStyle name="Акцент6 3" xfId="326"/>
    <cellStyle name="Акцент6 4" xfId="327"/>
    <cellStyle name="Акцент6 5" xfId="328"/>
    <cellStyle name="Беззащитный" xfId="329"/>
    <cellStyle name="Ввод " xfId="27990" builtinId="20" customBuiltin="1"/>
    <cellStyle name="Ввод  2" xfId="330"/>
    <cellStyle name="Ввод  2 2" xfId="1567"/>
    <cellStyle name="Ввод  2 2 2" xfId="883"/>
    <cellStyle name="Ввод  2 2 2 2" xfId="3253"/>
    <cellStyle name="Ввод  2 2 2 2 2" xfId="10008"/>
    <cellStyle name="Ввод  2 2 2 2 2 2" xfId="16561"/>
    <cellStyle name="Ввод  2 2 2 2 2 2 2" xfId="35327"/>
    <cellStyle name="Ввод  2 2 2 2 2 3" xfId="32356"/>
    <cellStyle name="Ввод  2 2 2 2 3" xfId="11938"/>
    <cellStyle name="Ввод  2 2 2 2 3 2" xfId="18263"/>
    <cellStyle name="Ввод  2 2 2 2 3 2 2" xfId="36020"/>
    <cellStyle name="Ввод  2 2 2 2 3 3" xfId="33267"/>
    <cellStyle name="Ввод  2 2 2 2 4" xfId="7829"/>
    <cellStyle name="Ввод  2 2 2 2 4 2" xfId="21833"/>
    <cellStyle name="Ввод  2 2 2 2 4 2 2" xfId="36584"/>
    <cellStyle name="Ввод  2 2 2 2 4 3" xfId="31264"/>
    <cellStyle name="Ввод  2 2 2 2 5" xfId="14987"/>
    <cellStyle name="Ввод  2 2 2 2 5 2" xfId="34812"/>
    <cellStyle name="Ввод  2 2 2 2 6" xfId="28779"/>
    <cellStyle name="Ввод  2 2 2 3" xfId="3726"/>
    <cellStyle name="Ввод  2 2 2 3 2" xfId="10481"/>
    <cellStyle name="Ввод  2 2 2 3 2 2" xfId="16884"/>
    <cellStyle name="Ввод  2 2 2 3 2 2 2" xfId="35380"/>
    <cellStyle name="Ввод  2 2 2 3 2 3" xfId="32557"/>
    <cellStyle name="Ввод  2 2 2 3 3" xfId="12411"/>
    <cellStyle name="Ввод  2 2 2 3 3 2" xfId="18734"/>
    <cellStyle name="Ввод  2 2 2 3 3 2 2" xfId="36221"/>
    <cellStyle name="Ввод  2 2 2 3 3 3" xfId="33468"/>
    <cellStyle name="Ввод  2 2 2 3 4" xfId="15458"/>
    <cellStyle name="Ввод  2 2 2 3 4 2" xfId="35013"/>
    <cellStyle name="Ввод  2 2 2 3 5" xfId="28980"/>
    <cellStyle name="Ввод  2 2 2 4" xfId="5928"/>
    <cellStyle name="Ввод  2 2 2 4 2" xfId="13189"/>
    <cellStyle name="Ввод  2 2 2 4 2 2" xfId="33803"/>
    <cellStyle name="Ввод  2 2 2 4 3" xfId="30215"/>
    <cellStyle name="Ввод  2 2 2 5" xfId="5747"/>
    <cellStyle name="Ввод  2 2 2 5 2" xfId="13037"/>
    <cellStyle name="Ввод  2 2 2 5 2 2" xfId="33730"/>
    <cellStyle name="Ввод  2 2 2 5 3" xfId="30119"/>
    <cellStyle name="Ввод  2 2 2 6" xfId="6124"/>
    <cellStyle name="Ввод  2 2 2 6 2" xfId="13363"/>
    <cellStyle name="Ввод  2 2 2 6 2 2" xfId="33914"/>
    <cellStyle name="Ввод  2 2 2 6 3" xfId="30344"/>
    <cellStyle name="Ввод  2 2 2 7" xfId="4222"/>
    <cellStyle name="Ввод  2 2 2 7 2" xfId="29205"/>
    <cellStyle name="Ввод  2 2 2 8" xfId="28146"/>
    <cellStyle name="Ввод  2 2 3" xfId="2199"/>
    <cellStyle name="Ввод  2 2 3 2" xfId="6799"/>
    <cellStyle name="Ввод  2 2 3 2 2" xfId="13973"/>
    <cellStyle name="Ввод  2 2 3 2 2 2" xfId="34335"/>
    <cellStyle name="Ввод  2 2 3 2 3" xfId="30784"/>
    <cellStyle name="Ввод  2 2 3 3" xfId="8982"/>
    <cellStyle name="Ввод  2 2 3 3 2" xfId="15878"/>
    <cellStyle name="Ввод  2 2 3 3 2 2" xfId="35183"/>
    <cellStyle name="Ввод  2 2 3 3 3" xfId="31873"/>
    <cellStyle name="Ввод  2 2 3 4" xfId="11046"/>
    <cellStyle name="Ввод  2 2 3 4 2" xfId="17375"/>
    <cellStyle name="Ввод  2 2 3 4 2 2" xfId="35667"/>
    <cellStyle name="Ввод  2 2 3 4 3" xfId="32914"/>
    <cellStyle name="Ввод  2 2 3 5" xfId="5256"/>
    <cellStyle name="Ввод  2 2 3 5 2" xfId="20765"/>
    <cellStyle name="Ввод  2 2 3 5 2 2" xfId="36487"/>
    <cellStyle name="Ввод  2 2 3 5 3" xfId="29792"/>
    <cellStyle name="Ввод  2 2 3 6" xfId="12809"/>
    <cellStyle name="Ввод  2 2 3 6 2" xfId="33617"/>
    <cellStyle name="Ввод  2 2 3 7" xfId="28427"/>
    <cellStyle name="Ввод  2 2 4" xfId="2779"/>
    <cellStyle name="Ввод  2 2 4 2" xfId="9552"/>
    <cellStyle name="Ввод  2 2 4 2 2" xfId="16203"/>
    <cellStyle name="Ввод  2 2 4 2 2 2" xfId="35254"/>
    <cellStyle name="Ввод  2 2 4 2 3" xfId="32187"/>
    <cellStyle name="Ввод  2 2 4 3" xfId="11507"/>
    <cellStyle name="Ввод  2 2 4 3 2" xfId="17834"/>
    <cellStyle name="Ввод  2 2 4 3 2 2" xfId="35874"/>
    <cellStyle name="Ввод  2 2 4 3 3" xfId="33121"/>
    <cellStyle name="Ввод  2 2 4 4" xfId="7371"/>
    <cellStyle name="Ввод  2 2 4 4 2" xfId="21523"/>
    <cellStyle name="Ввод  2 2 4 4 2 2" xfId="36544"/>
    <cellStyle name="Ввод  2 2 4 4 3" xfId="31099"/>
    <cellStyle name="Ввод  2 2 4 5" xfId="14539"/>
    <cellStyle name="Ввод  2 2 4 5 2" xfId="34647"/>
    <cellStyle name="Ввод  2 2 4 6" xfId="28633"/>
    <cellStyle name="Ввод  2 2 5" xfId="2718"/>
    <cellStyle name="Ввод  2 2 5 2" xfId="9492"/>
    <cellStyle name="Ввод  2 2 5 2 2" xfId="16143"/>
    <cellStyle name="Ввод  2 2 5 2 2 2" xfId="35250"/>
    <cellStyle name="Ввод  2 2 5 2 3" xfId="32184"/>
    <cellStyle name="Ввод  2 2 5 3" xfId="11447"/>
    <cellStyle name="Ввод  2 2 5 3 2" xfId="17775"/>
    <cellStyle name="Ввод  2 2 5 3 2 2" xfId="35871"/>
    <cellStyle name="Ввод  2 2 5 3 3" xfId="33118"/>
    <cellStyle name="Ввод  2 2 5 4" xfId="7310"/>
    <cellStyle name="Ввод  2 2 5 4 2" xfId="21465"/>
    <cellStyle name="Ввод  2 2 5 4 2 2" xfId="36542"/>
    <cellStyle name="Ввод  2 2 5 4 3" xfId="31096"/>
    <cellStyle name="Ввод  2 2 5 5" xfId="14479"/>
    <cellStyle name="Ввод  2 2 5 5 2" xfId="34644"/>
    <cellStyle name="Ввод  2 2 5 6" xfId="28630"/>
    <cellStyle name="Ввод  2 2 6" xfId="3982"/>
    <cellStyle name="Ввод  2 2 6 2" xfId="29116"/>
    <cellStyle name="Ввод  2 2 7" xfId="28266"/>
    <cellStyle name="Ввод  2 3" xfId="2176"/>
    <cellStyle name="Ввод  2 3 2" xfId="5238"/>
    <cellStyle name="Ввод  2 3 2 2" xfId="12797"/>
    <cellStyle name="Ввод  2 3 2 2 2" xfId="33610"/>
    <cellStyle name="Ввод  2 3 2 3" xfId="29782"/>
    <cellStyle name="Ввод  2 3 3" xfId="6776"/>
    <cellStyle name="Ввод  2 3 3 2" xfId="13950"/>
    <cellStyle name="Ввод  2 3 3 2 2" xfId="34317"/>
    <cellStyle name="Ввод  2 3 3 3" xfId="30766"/>
    <cellStyle name="Ввод  2 3 4" xfId="8959"/>
    <cellStyle name="Ввод  2 3 4 2" xfId="15866"/>
    <cellStyle name="Ввод  2 3 4 2 2" xfId="35176"/>
    <cellStyle name="Ввод  2 3 4 3" xfId="31855"/>
    <cellStyle name="Ввод  2 3 5" xfId="11031"/>
    <cellStyle name="Ввод  2 3 5 2" xfId="17360"/>
    <cellStyle name="Ввод  2 3 5 2 2" xfId="35657"/>
    <cellStyle name="Ввод  2 3 5 3" xfId="32904"/>
    <cellStyle name="Ввод  2 3 6" xfId="4335"/>
    <cellStyle name="Ввод  2 3 6 2" xfId="20379"/>
    <cellStyle name="Ввод  2 3 6 2 2" xfId="36341"/>
    <cellStyle name="Ввод  2 3 6 3" xfId="29226"/>
    <cellStyle name="Ввод  2 3 7" xfId="5263"/>
    <cellStyle name="Ввод  2 3 7 2" xfId="29798"/>
    <cellStyle name="Ввод  2 3 8" xfId="28417"/>
    <cellStyle name="Ввод  2 4" xfId="2614"/>
    <cellStyle name="Ввод  2 4 2" xfId="9395"/>
    <cellStyle name="Ввод  2 4 2 2" xfId="16046"/>
    <cellStyle name="Ввод  2 4 2 2 2" xfId="35227"/>
    <cellStyle name="Ввод  2 4 2 3" xfId="32161"/>
    <cellStyle name="Ввод  2 4 3" xfId="11355"/>
    <cellStyle name="Ввод  2 4 3 2" xfId="17683"/>
    <cellStyle name="Ввод  2 4 3 2 2" xfId="35851"/>
    <cellStyle name="Ввод  2 4 3 3" xfId="33098"/>
    <cellStyle name="Ввод  2 4 4" xfId="7214"/>
    <cellStyle name="Ввод  2 4 4 2" xfId="21377"/>
    <cellStyle name="Ввод  2 4 4 2 2" xfId="36522"/>
    <cellStyle name="Ввод  2 4 4 3" xfId="31073"/>
    <cellStyle name="Ввод  2 4 5" xfId="14387"/>
    <cellStyle name="Ввод  2 4 5 2" xfId="34624"/>
    <cellStyle name="Ввод  2 4 6" xfId="28610"/>
    <cellStyle name="Ввод  2 5" xfId="18986"/>
    <cellStyle name="Ввод  2 5 2" xfId="36329"/>
    <cellStyle name="Ввод  2 6" xfId="28081"/>
    <cellStyle name="Ввод  3" xfId="331"/>
    <cellStyle name="Ввод  3 2" xfId="1568"/>
    <cellStyle name="Ввод  3 2 2" xfId="932"/>
    <cellStyle name="Ввод  3 2 2 2" xfId="3254"/>
    <cellStyle name="Ввод  3 2 2 2 2" xfId="10009"/>
    <cellStyle name="Ввод  3 2 2 2 2 2" xfId="16562"/>
    <cellStyle name="Ввод  3 2 2 2 2 2 2" xfId="35328"/>
    <cellStyle name="Ввод  3 2 2 2 2 3" xfId="32357"/>
    <cellStyle name="Ввод  3 2 2 2 3" xfId="11939"/>
    <cellStyle name="Ввод  3 2 2 2 3 2" xfId="18264"/>
    <cellStyle name="Ввод  3 2 2 2 3 2 2" xfId="36021"/>
    <cellStyle name="Ввод  3 2 2 2 3 3" xfId="33268"/>
    <cellStyle name="Ввод  3 2 2 2 4" xfId="7830"/>
    <cellStyle name="Ввод  3 2 2 2 4 2" xfId="21834"/>
    <cellStyle name="Ввод  3 2 2 2 4 2 2" xfId="36585"/>
    <cellStyle name="Ввод  3 2 2 2 4 3" xfId="31265"/>
    <cellStyle name="Ввод  3 2 2 2 5" xfId="14988"/>
    <cellStyle name="Ввод  3 2 2 2 5 2" xfId="34813"/>
    <cellStyle name="Ввод  3 2 2 2 6" xfId="28780"/>
    <cellStyle name="Ввод  3 2 2 3" xfId="3727"/>
    <cellStyle name="Ввод  3 2 2 3 2" xfId="10482"/>
    <cellStyle name="Ввод  3 2 2 3 2 2" xfId="16885"/>
    <cellStyle name="Ввод  3 2 2 3 2 2 2" xfId="35381"/>
    <cellStyle name="Ввод  3 2 2 3 2 3" xfId="32558"/>
    <cellStyle name="Ввод  3 2 2 3 3" xfId="12412"/>
    <cellStyle name="Ввод  3 2 2 3 3 2" xfId="18735"/>
    <cellStyle name="Ввод  3 2 2 3 3 2 2" xfId="36222"/>
    <cellStyle name="Ввод  3 2 2 3 3 3" xfId="33469"/>
    <cellStyle name="Ввод  3 2 2 3 4" xfId="15459"/>
    <cellStyle name="Ввод  3 2 2 3 4 2" xfId="35014"/>
    <cellStyle name="Ввод  3 2 2 3 5" xfId="28981"/>
    <cellStyle name="Ввод  3 2 2 4" xfId="5975"/>
    <cellStyle name="Ввод  3 2 2 4 2" xfId="13236"/>
    <cellStyle name="Ввод  3 2 2 4 2 2" xfId="33830"/>
    <cellStyle name="Ввод  3 2 2 4 3" xfId="30242"/>
    <cellStyle name="Ввод  3 2 2 5" xfId="5841"/>
    <cellStyle name="Ввод  3 2 2 5 2" xfId="13106"/>
    <cellStyle name="Ввод  3 2 2 5 2 2" xfId="33772"/>
    <cellStyle name="Ввод  3 2 2 5 3" xfId="30181"/>
    <cellStyle name="Ввод  3 2 2 6" xfId="5998"/>
    <cellStyle name="Ввод  3 2 2 6 2" xfId="13257"/>
    <cellStyle name="Ввод  3 2 2 6 2 2" xfId="33843"/>
    <cellStyle name="Ввод  3 2 2 6 3" xfId="30257"/>
    <cellStyle name="Ввод  3 2 2 7" xfId="3922"/>
    <cellStyle name="Ввод  3 2 2 7 2" xfId="29088"/>
    <cellStyle name="Ввод  3 2 2 8" xfId="28154"/>
    <cellStyle name="Ввод  3 2 3" xfId="2200"/>
    <cellStyle name="Ввод  3 2 3 2" xfId="6800"/>
    <cellStyle name="Ввод  3 2 3 2 2" xfId="13974"/>
    <cellStyle name="Ввод  3 2 3 2 2 2" xfId="34336"/>
    <cellStyle name="Ввод  3 2 3 2 3" xfId="30785"/>
    <cellStyle name="Ввод  3 2 3 3" xfId="8983"/>
    <cellStyle name="Ввод  3 2 3 3 2" xfId="15879"/>
    <cellStyle name="Ввод  3 2 3 3 2 2" xfId="35184"/>
    <cellStyle name="Ввод  3 2 3 3 3" xfId="31874"/>
    <cellStyle name="Ввод  3 2 3 4" xfId="11047"/>
    <cellStyle name="Ввод  3 2 3 4 2" xfId="17376"/>
    <cellStyle name="Ввод  3 2 3 4 2 2" xfId="35668"/>
    <cellStyle name="Ввод  3 2 3 4 3" xfId="32915"/>
    <cellStyle name="Ввод  3 2 3 5" xfId="5257"/>
    <cellStyle name="Ввод  3 2 3 5 2" xfId="20766"/>
    <cellStyle name="Ввод  3 2 3 5 2 2" xfId="36488"/>
    <cellStyle name="Ввод  3 2 3 5 3" xfId="29793"/>
    <cellStyle name="Ввод  3 2 3 6" xfId="12810"/>
    <cellStyle name="Ввод  3 2 3 6 2" xfId="33618"/>
    <cellStyle name="Ввод  3 2 3 7" xfId="28428"/>
    <cellStyle name="Ввод  3 2 4" xfId="2991"/>
    <cellStyle name="Ввод  3 2 4 2" xfId="9757"/>
    <cellStyle name="Ввод  3 2 4 2 2" xfId="16386"/>
    <cellStyle name="Ввод  3 2 4 2 2 2" xfId="35289"/>
    <cellStyle name="Ввод  3 2 4 2 3" xfId="32243"/>
    <cellStyle name="Ввод  3 2 4 3" xfId="11694"/>
    <cellStyle name="Ввод  3 2 4 3 2" xfId="18020"/>
    <cellStyle name="Ввод  3 2 4 3 2 2" xfId="35912"/>
    <cellStyle name="Ввод  3 2 4 3 3" xfId="33159"/>
    <cellStyle name="Ввод  3 2 4 4" xfId="7578"/>
    <cellStyle name="Ввод  3 2 4 4 2" xfId="21679"/>
    <cellStyle name="Ввод  3 2 4 4 2 2" xfId="36567"/>
    <cellStyle name="Ввод  3 2 4 4 3" xfId="31155"/>
    <cellStyle name="Ввод  3 2 4 5" xfId="14743"/>
    <cellStyle name="Ввод  3 2 4 5 2" xfId="34703"/>
    <cellStyle name="Ввод  3 2 4 6" xfId="28671"/>
    <cellStyle name="Ввод  3 2 5" xfId="3506"/>
    <cellStyle name="Ввод  3 2 5 2" xfId="10261"/>
    <cellStyle name="Ввод  3 2 5 2 2" xfId="16739"/>
    <cellStyle name="Ввод  3 2 5 2 2 2" xfId="35368"/>
    <cellStyle name="Ввод  3 2 5 2 3" xfId="32470"/>
    <cellStyle name="Ввод  3 2 5 3" xfId="12191"/>
    <cellStyle name="Ввод  3 2 5 3 2" xfId="18514"/>
    <cellStyle name="Ввод  3 2 5 3 2 2" xfId="36134"/>
    <cellStyle name="Ввод  3 2 5 3 3" xfId="33381"/>
    <cellStyle name="Ввод  3 2 5 4" xfId="8082"/>
    <cellStyle name="Ввод  3 2 5 4 2" xfId="22079"/>
    <cellStyle name="Ввод  3 2 5 4 2 2" xfId="36698"/>
    <cellStyle name="Ввод  3 2 5 4 3" xfId="31378"/>
    <cellStyle name="Ввод  3 2 5 5" xfId="15238"/>
    <cellStyle name="Ввод  3 2 5 5 2" xfId="34926"/>
    <cellStyle name="Ввод  3 2 5 6" xfId="28893"/>
    <cellStyle name="Ввод  3 2 6" xfId="3981"/>
    <cellStyle name="Ввод  3 2 6 2" xfId="29115"/>
    <cellStyle name="Ввод  3 2 7" xfId="28267"/>
    <cellStyle name="Ввод  3 3" xfId="2305"/>
    <cellStyle name="Ввод  3 3 2" xfId="2799"/>
    <cellStyle name="Ввод  3 3 2 2" xfId="7386"/>
    <cellStyle name="Ввод  3 3 2 2 2" xfId="14553"/>
    <cellStyle name="Ввод  3 3 2 2 2 2" xfId="34652"/>
    <cellStyle name="Ввод  3 3 2 2 3" xfId="31104"/>
    <cellStyle name="Ввод  3 3 2 3" xfId="9566"/>
    <cellStyle name="Ввод  3 3 2 3 2" xfId="16215"/>
    <cellStyle name="Ввод  3 3 2 3 2 2" xfId="35257"/>
    <cellStyle name="Ввод  3 3 2 3 3" xfId="32192"/>
    <cellStyle name="Ввод  3 3 2 4" xfId="11519"/>
    <cellStyle name="Ввод  3 3 2 4 2" xfId="17846"/>
    <cellStyle name="Ввод  3 3 2 4 2 2" xfId="35877"/>
    <cellStyle name="Ввод  3 3 2 4 3" xfId="33124"/>
    <cellStyle name="Ввод  3 3 2 5" xfId="5341"/>
    <cellStyle name="Ввод  3 3 2 5 2" xfId="20812"/>
    <cellStyle name="Ввод  3 3 2 5 2 2" xfId="36495"/>
    <cellStyle name="Ввод  3 3 2 5 3" xfId="29838"/>
    <cellStyle name="Ввод  3 3 2 6" xfId="12855"/>
    <cellStyle name="Ввод  3 3 2 6 2" xfId="33631"/>
    <cellStyle name="Ввод  3 3 2 7" xfId="28636"/>
    <cellStyle name="Ввод  3 3 3" xfId="2898"/>
    <cellStyle name="Ввод  3 3 3 2" xfId="9665"/>
    <cellStyle name="Ввод  3 3 3 2 2" xfId="16311"/>
    <cellStyle name="Ввод  3 3 3 2 2 2" xfId="35272"/>
    <cellStyle name="Ввод  3 3 3 2 3" xfId="32210"/>
    <cellStyle name="Ввод  3 3 3 3" xfId="11615"/>
    <cellStyle name="Ввод  3 3 3 3 2" xfId="17942"/>
    <cellStyle name="Ввод  3 3 3 3 2 2" xfId="35892"/>
    <cellStyle name="Ввод  3 3 3 3 3" xfId="33139"/>
    <cellStyle name="Ввод  3 3 3 4" xfId="7485"/>
    <cellStyle name="Ввод  3 3 3 4 2" xfId="21616"/>
    <cellStyle name="Ввод  3 3 3 4 2 2" xfId="36556"/>
    <cellStyle name="Ввод  3 3 3 4 3" xfId="31122"/>
    <cellStyle name="Ввод  3 3 3 5" xfId="14652"/>
    <cellStyle name="Ввод  3 3 3 5 2" xfId="34670"/>
    <cellStyle name="Ввод  3 3 3 6" xfId="28651"/>
    <cellStyle name="Ввод  3 3 4" xfId="6905"/>
    <cellStyle name="Ввод  3 3 4 2" xfId="14079"/>
    <cellStyle name="Ввод  3 3 4 2 2" xfId="34409"/>
    <cellStyle name="Ввод  3 3 4 3" xfId="30858"/>
    <cellStyle name="Ввод  3 3 5" xfId="9088"/>
    <cellStyle name="Ввод  3 3 5 2" xfId="15924"/>
    <cellStyle name="Ввод  3 3 5 2 2" xfId="35197"/>
    <cellStyle name="Ввод  3 3 5 3" xfId="31947"/>
    <cellStyle name="Ввод  3 3 6" xfId="11112"/>
    <cellStyle name="Ввод  3 3 6 2" xfId="17441"/>
    <cellStyle name="Ввод  3 3 6 2 2" xfId="35701"/>
    <cellStyle name="Ввод  3 3 6 3" xfId="32948"/>
    <cellStyle name="Ввод  3 3 7" xfId="4336"/>
    <cellStyle name="Ввод  3 3 7 2" xfId="20380"/>
    <cellStyle name="Ввод  3 3 7 2 2" xfId="36342"/>
    <cellStyle name="Ввод  3 3 7 3" xfId="29227"/>
    <cellStyle name="Ввод  3 3 8" xfId="4807"/>
    <cellStyle name="Ввод  3 3 8 2" xfId="29485"/>
    <cellStyle name="Ввод  3 3 9" xfId="28460"/>
    <cellStyle name="Ввод  3 4" xfId="2615"/>
    <cellStyle name="Ввод  3 4 2" xfId="9396"/>
    <cellStyle name="Ввод  3 4 2 2" xfId="16047"/>
    <cellStyle name="Ввод  3 4 2 2 2" xfId="35228"/>
    <cellStyle name="Ввод  3 4 2 3" xfId="32162"/>
    <cellStyle name="Ввод  3 4 3" xfId="11356"/>
    <cellStyle name="Ввод  3 4 3 2" xfId="17684"/>
    <cellStyle name="Ввод  3 4 3 2 2" xfId="35852"/>
    <cellStyle name="Ввод  3 4 3 3" xfId="33099"/>
    <cellStyle name="Ввод  3 4 4" xfId="7215"/>
    <cellStyle name="Ввод  3 4 4 2" xfId="21378"/>
    <cellStyle name="Ввод  3 4 4 2 2" xfId="36523"/>
    <cellStyle name="Ввод  3 4 4 3" xfId="31074"/>
    <cellStyle name="Ввод  3 4 5" xfId="14388"/>
    <cellStyle name="Ввод  3 4 5 2" xfId="34625"/>
    <cellStyle name="Ввод  3 4 6" xfId="28611"/>
    <cellStyle name="Ввод  3 5" xfId="28082"/>
    <cellStyle name="Ввод  4" xfId="332"/>
    <cellStyle name="Ввод  4 2" xfId="1569"/>
    <cellStyle name="Ввод  4 2 2" xfId="844"/>
    <cellStyle name="Ввод  4 2 2 2" xfId="3255"/>
    <cellStyle name="Ввод  4 2 2 2 2" xfId="10010"/>
    <cellStyle name="Ввод  4 2 2 2 2 2" xfId="16563"/>
    <cellStyle name="Ввод  4 2 2 2 2 2 2" xfId="35329"/>
    <cellStyle name="Ввод  4 2 2 2 2 3" xfId="32358"/>
    <cellStyle name="Ввод  4 2 2 2 3" xfId="11940"/>
    <cellStyle name="Ввод  4 2 2 2 3 2" xfId="18265"/>
    <cellStyle name="Ввод  4 2 2 2 3 2 2" xfId="36022"/>
    <cellStyle name="Ввод  4 2 2 2 3 3" xfId="33269"/>
    <cellStyle name="Ввод  4 2 2 2 4" xfId="7831"/>
    <cellStyle name="Ввод  4 2 2 2 4 2" xfId="21835"/>
    <cellStyle name="Ввод  4 2 2 2 4 2 2" xfId="36586"/>
    <cellStyle name="Ввод  4 2 2 2 4 3" xfId="31266"/>
    <cellStyle name="Ввод  4 2 2 2 5" xfId="14989"/>
    <cellStyle name="Ввод  4 2 2 2 5 2" xfId="34814"/>
    <cellStyle name="Ввод  4 2 2 2 6" xfId="28781"/>
    <cellStyle name="Ввод  4 2 2 3" xfId="3728"/>
    <cellStyle name="Ввод  4 2 2 3 2" xfId="10483"/>
    <cellStyle name="Ввод  4 2 2 3 2 2" xfId="16886"/>
    <cellStyle name="Ввод  4 2 2 3 2 2 2" xfId="35382"/>
    <cellStyle name="Ввод  4 2 2 3 2 3" xfId="32559"/>
    <cellStyle name="Ввод  4 2 2 3 3" xfId="12413"/>
    <cellStyle name="Ввод  4 2 2 3 3 2" xfId="18736"/>
    <cellStyle name="Ввод  4 2 2 3 3 2 2" xfId="36223"/>
    <cellStyle name="Ввод  4 2 2 3 3 3" xfId="33470"/>
    <cellStyle name="Ввод  4 2 2 3 4" xfId="15460"/>
    <cellStyle name="Ввод  4 2 2 3 4 2" xfId="35015"/>
    <cellStyle name="Ввод  4 2 2 3 5" xfId="28982"/>
    <cellStyle name="Ввод  4 2 2 4" xfId="5889"/>
    <cellStyle name="Ввод  4 2 2 4 2" xfId="13150"/>
    <cellStyle name="Ввод  4 2 2 4 2 2" xfId="33791"/>
    <cellStyle name="Ввод  4 2 2 4 3" xfId="30203"/>
    <cellStyle name="Ввод  4 2 2 5" xfId="5639"/>
    <cellStyle name="Ввод  4 2 2 5 2" xfId="12978"/>
    <cellStyle name="Ввод  4 2 2 5 2 2" xfId="33705"/>
    <cellStyle name="Ввод  4 2 2 5 3" xfId="30069"/>
    <cellStyle name="Ввод  4 2 2 6" xfId="5753"/>
    <cellStyle name="Ввод  4 2 2 6 2" xfId="13042"/>
    <cellStyle name="Ввод  4 2 2 6 2 2" xfId="33733"/>
    <cellStyle name="Ввод  4 2 2 6 3" xfId="30123"/>
    <cellStyle name="Ввод  4 2 2 7" xfId="7306"/>
    <cellStyle name="Ввод  4 2 2 7 2" xfId="31093"/>
    <cellStyle name="Ввод  4 2 2 8" xfId="28143"/>
    <cellStyle name="Ввод  4 2 3" xfId="2214"/>
    <cellStyle name="Ввод  4 2 3 2" xfId="6814"/>
    <cellStyle name="Ввод  4 2 3 2 2" xfId="13988"/>
    <cellStyle name="Ввод  4 2 3 2 2 2" xfId="34348"/>
    <cellStyle name="Ввод  4 2 3 2 3" xfId="30797"/>
    <cellStyle name="Ввод  4 2 3 3" xfId="8997"/>
    <cellStyle name="Ввод  4 2 3 3 2" xfId="15885"/>
    <cellStyle name="Ввод  4 2 3 3 2 2" xfId="35188"/>
    <cellStyle name="Ввод  4 2 3 3 3" xfId="31886"/>
    <cellStyle name="Ввод  4 2 3 4" xfId="11058"/>
    <cellStyle name="Ввод  4 2 3 4 2" xfId="17387"/>
    <cellStyle name="Ввод  4 2 3 4 2 2" xfId="35677"/>
    <cellStyle name="Ввод  4 2 3 4 3" xfId="32924"/>
    <cellStyle name="Ввод  4 2 3 5" xfId="5270"/>
    <cellStyle name="Ввод  4 2 3 5 2" xfId="20771"/>
    <cellStyle name="Ввод  4 2 3 5 2 2" xfId="36492"/>
    <cellStyle name="Ввод  4 2 3 5 3" xfId="29805"/>
    <cellStyle name="Ввод  4 2 3 6" xfId="12816"/>
    <cellStyle name="Ввод  4 2 3 6 2" xfId="33622"/>
    <cellStyle name="Ввод  4 2 3 7" xfId="28437"/>
    <cellStyle name="Ввод  4 2 4" xfId="2992"/>
    <cellStyle name="Ввод  4 2 4 2" xfId="9758"/>
    <cellStyle name="Ввод  4 2 4 2 2" xfId="16387"/>
    <cellStyle name="Ввод  4 2 4 2 2 2" xfId="35290"/>
    <cellStyle name="Ввод  4 2 4 2 3" xfId="32244"/>
    <cellStyle name="Ввод  4 2 4 3" xfId="11695"/>
    <cellStyle name="Ввод  4 2 4 3 2" xfId="18021"/>
    <cellStyle name="Ввод  4 2 4 3 2 2" xfId="35913"/>
    <cellStyle name="Ввод  4 2 4 3 3" xfId="33160"/>
    <cellStyle name="Ввод  4 2 4 4" xfId="7579"/>
    <cellStyle name="Ввод  4 2 4 4 2" xfId="21680"/>
    <cellStyle name="Ввод  4 2 4 4 2 2" xfId="36568"/>
    <cellStyle name="Ввод  4 2 4 4 3" xfId="31156"/>
    <cellStyle name="Ввод  4 2 4 5" xfId="14744"/>
    <cellStyle name="Ввод  4 2 4 5 2" xfId="34704"/>
    <cellStyle name="Ввод  4 2 4 6" xfId="28672"/>
    <cellStyle name="Ввод  4 2 5" xfId="3507"/>
    <cellStyle name="Ввод  4 2 5 2" xfId="10262"/>
    <cellStyle name="Ввод  4 2 5 2 2" xfId="16740"/>
    <cellStyle name="Ввод  4 2 5 2 2 2" xfId="35369"/>
    <cellStyle name="Ввод  4 2 5 2 3" xfId="32471"/>
    <cellStyle name="Ввод  4 2 5 3" xfId="12192"/>
    <cellStyle name="Ввод  4 2 5 3 2" xfId="18515"/>
    <cellStyle name="Ввод  4 2 5 3 2 2" xfId="36135"/>
    <cellStyle name="Ввод  4 2 5 3 3" xfId="33382"/>
    <cellStyle name="Ввод  4 2 5 4" xfId="8083"/>
    <cellStyle name="Ввод  4 2 5 4 2" xfId="22080"/>
    <cellStyle name="Ввод  4 2 5 4 2 2" xfId="36699"/>
    <cellStyle name="Ввод  4 2 5 4 3" xfId="31379"/>
    <cellStyle name="Ввод  4 2 5 5" xfId="15239"/>
    <cellStyle name="Ввод  4 2 5 5 2" xfId="34927"/>
    <cellStyle name="Ввод  4 2 5 6" xfId="28894"/>
    <cellStyle name="Ввод  4 2 6" xfId="3980"/>
    <cellStyle name="Ввод  4 2 6 2" xfId="29114"/>
    <cellStyle name="Ввод  4 2 7" xfId="28268"/>
    <cellStyle name="Ввод  4 3" xfId="2363"/>
    <cellStyle name="Ввод  4 3 2" xfId="2800"/>
    <cellStyle name="Ввод  4 3 2 2" xfId="7387"/>
    <cellStyle name="Ввод  4 3 2 2 2" xfId="14554"/>
    <cellStyle name="Ввод  4 3 2 2 2 2" xfId="34653"/>
    <cellStyle name="Ввод  4 3 2 2 3" xfId="31105"/>
    <cellStyle name="Ввод  4 3 2 3" xfId="9567"/>
    <cellStyle name="Ввод  4 3 2 3 2" xfId="16216"/>
    <cellStyle name="Ввод  4 3 2 3 2 2" xfId="35258"/>
    <cellStyle name="Ввод  4 3 2 3 3" xfId="32193"/>
    <cellStyle name="Ввод  4 3 2 4" xfId="11520"/>
    <cellStyle name="Ввод  4 3 2 4 2" xfId="17847"/>
    <cellStyle name="Ввод  4 3 2 4 2 2" xfId="35878"/>
    <cellStyle name="Ввод  4 3 2 4 3" xfId="33125"/>
    <cellStyle name="Ввод  4 3 2 5" xfId="5394"/>
    <cellStyle name="Ввод  4 3 2 5 2" xfId="20830"/>
    <cellStyle name="Ввод  4 3 2 5 2 2" xfId="36496"/>
    <cellStyle name="Ввод  4 3 2 5 3" xfId="29874"/>
    <cellStyle name="Ввод  4 3 2 6" xfId="12874"/>
    <cellStyle name="Ввод  4 3 2 6 2" xfId="33633"/>
    <cellStyle name="Ввод  4 3 2 7" xfId="28637"/>
    <cellStyle name="Ввод  4 3 3" xfId="2873"/>
    <cellStyle name="Ввод  4 3 3 2" xfId="9640"/>
    <cellStyle name="Ввод  4 3 3 2 2" xfId="16288"/>
    <cellStyle name="Ввод  4 3 3 2 2 2" xfId="35267"/>
    <cellStyle name="Ввод  4 3 3 2 3" xfId="32203"/>
    <cellStyle name="Ввод  4 3 3 3" xfId="11592"/>
    <cellStyle name="Ввод  4 3 3 3 2" xfId="17919"/>
    <cellStyle name="Ввод  4 3 3 3 2 2" xfId="35887"/>
    <cellStyle name="Ввод  4 3 3 3 3" xfId="33134"/>
    <cellStyle name="Ввод  4 3 3 4" xfId="7460"/>
    <cellStyle name="Ввод  4 3 3 4 2" xfId="21596"/>
    <cellStyle name="Ввод  4 3 3 4 2 2" xfId="36552"/>
    <cellStyle name="Ввод  4 3 3 4 3" xfId="31115"/>
    <cellStyle name="Ввод  4 3 3 5" xfId="14627"/>
    <cellStyle name="Ввод  4 3 3 5 2" xfId="34663"/>
    <cellStyle name="Ввод  4 3 3 6" xfId="28646"/>
    <cellStyle name="Ввод  4 3 4" xfId="6963"/>
    <cellStyle name="Ввод  4 3 4 2" xfId="14137"/>
    <cellStyle name="Ввод  4 3 4 2 2" xfId="34450"/>
    <cellStyle name="Ввод  4 3 4 3" xfId="30899"/>
    <cellStyle name="Ввод  4 3 5" xfId="9145"/>
    <cellStyle name="Ввод  4 3 5 2" xfId="15942"/>
    <cellStyle name="Ввод  4 3 5 2 2" xfId="35199"/>
    <cellStyle name="Ввод  4 3 5 3" xfId="31988"/>
    <cellStyle name="Ввод  4 3 6" xfId="11161"/>
    <cellStyle name="Ввод  4 3 6 2" xfId="17490"/>
    <cellStyle name="Ввод  4 3 6 2 2" xfId="35734"/>
    <cellStyle name="Ввод  4 3 6 3" xfId="32981"/>
    <cellStyle name="Ввод  4 3 7" xfId="4337"/>
    <cellStyle name="Ввод  4 3 7 2" xfId="20381"/>
    <cellStyle name="Ввод  4 3 7 2 2" xfId="36343"/>
    <cellStyle name="Ввод  4 3 7 3" xfId="29228"/>
    <cellStyle name="Ввод  4 3 8" xfId="5441"/>
    <cellStyle name="Ввод  4 3 8 2" xfId="29915"/>
    <cellStyle name="Ввод  4 3 9" xfId="28493"/>
    <cellStyle name="Ввод  4 4" xfId="2616"/>
    <cellStyle name="Ввод  4 4 2" xfId="9397"/>
    <cellStyle name="Ввод  4 4 2 2" xfId="16048"/>
    <cellStyle name="Ввод  4 4 2 2 2" xfId="35229"/>
    <cellStyle name="Ввод  4 4 2 3" xfId="32163"/>
    <cellStyle name="Ввод  4 4 3" xfId="11357"/>
    <cellStyle name="Ввод  4 4 3 2" xfId="17685"/>
    <cellStyle name="Ввод  4 4 3 2 2" xfId="35853"/>
    <cellStyle name="Ввод  4 4 3 3" xfId="33100"/>
    <cellStyle name="Ввод  4 4 4" xfId="7216"/>
    <cellStyle name="Ввод  4 4 4 2" xfId="21379"/>
    <cellStyle name="Ввод  4 4 4 2 2" xfId="36524"/>
    <cellStyle name="Ввод  4 4 4 3" xfId="31075"/>
    <cellStyle name="Ввод  4 4 5" xfId="14389"/>
    <cellStyle name="Ввод  4 4 5 2" xfId="34626"/>
    <cellStyle name="Ввод  4 4 6" xfId="28612"/>
    <cellStyle name="Ввод  4 5" xfId="28083"/>
    <cellStyle name="Ввод  5" xfId="333"/>
    <cellStyle name="Ввод  5 2" xfId="1570"/>
    <cellStyle name="Ввод  5 2 2" xfId="1306"/>
    <cellStyle name="Ввод  5 2 2 2" xfId="3256"/>
    <cellStyle name="Ввод  5 2 2 2 2" xfId="10011"/>
    <cellStyle name="Ввод  5 2 2 2 2 2" xfId="16564"/>
    <cellStyle name="Ввод  5 2 2 2 2 2 2" xfId="35330"/>
    <cellStyle name="Ввод  5 2 2 2 2 3" xfId="32359"/>
    <cellStyle name="Ввод  5 2 2 2 3" xfId="11941"/>
    <cellStyle name="Ввод  5 2 2 2 3 2" xfId="18266"/>
    <cellStyle name="Ввод  5 2 2 2 3 2 2" xfId="36023"/>
    <cellStyle name="Ввод  5 2 2 2 3 3" xfId="33270"/>
    <cellStyle name="Ввод  5 2 2 2 4" xfId="7832"/>
    <cellStyle name="Ввод  5 2 2 2 4 2" xfId="21836"/>
    <cellStyle name="Ввод  5 2 2 2 4 2 2" xfId="36587"/>
    <cellStyle name="Ввод  5 2 2 2 4 3" xfId="31267"/>
    <cellStyle name="Ввод  5 2 2 2 5" xfId="14990"/>
    <cellStyle name="Ввод  5 2 2 2 5 2" xfId="34815"/>
    <cellStyle name="Ввод  5 2 2 2 6" xfId="28782"/>
    <cellStyle name="Ввод  5 2 2 3" xfId="3729"/>
    <cellStyle name="Ввод  5 2 2 3 2" xfId="10484"/>
    <cellStyle name="Ввод  5 2 2 3 2 2" xfId="16887"/>
    <cellStyle name="Ввод  5 2 2 3 2 2 2" xfId="35383"/>
    <cellStyle name="Ввод  5 2 2 3 2 3" xfId="32560"/>
    <cellStyle name="Ввод  5 2 2 3 3" xfId="12414"/>
    <cellStyle name="Ввод  5 2 2 3 3 2" xfId="18737"/>
    <cellStyle name="Ввод  5 2 2 3 3 2 2" xfId="36224"/>
    <cellStyle name="Ввод  5 2 2 3 3 3" xfId="33471"/>
    <cellStyle name="Ввод  5 2 2 3 4" xfId="15461"/>
    <cellStyle name="Ввод  5 2 2 3 4 2" xfId="35016"/>
    <cellStyle name="Ввод  5 2 2 3 5" xfId="28983"/>
    <cellStyle name="Ввод  5 2 2 4" xfId="6103"/>
    <cellStyle name="Ввод  5 2 2 4 2" xfId="13343"/>
    <cellStyle name="Ввод  5 2 2 4 2 2" xfId="33901"/>
    <cellStyle name="Ввод  5 2 2 4 3" xfId="30331"/>
    <cellStyle name="Ввод  5 2 2 5" xfId="5680"/>
    <cellStyle name="Ввод  5 2 2 5 2" xfId="13001"/>
    <cellStyle name="Ввод  5 2 2 5 2 2" xfId="33710"/>
    <cellStyle name="Ввод  5 2 2 5 3" xfId="30092"/>
    <cellStyle name="Ввод  5 2 2 6" xfId="9911"/>
    <cellStyle name="Ввод  5 2 2 6 2" xfId="16495"/>
    <cellStyle name="Ввод  5 2 2 6 2 2" xfId="35318"/>
    <cellStyle name="Ввод  5 2 2 6 3" xfId="32316"/>
    <cellStyle name="Ввод  5 2 2 7" xfId="3915"/>
    <cellStyle name="Ввод  5 2 2 7 2" xfId="29084"/>
    <cellStyle name="Ввод  5 2 2 8" xfId="28206"/>
    <cellStyle name="Ввод  5 2 3" xfId="2140"/>
    <cellStyle name="Ввод  5 2 3 2" xfId="6740"/>
    <cellStyle name="Ввод  5 2 3 2 2" xfId="13915"/>
    <cellStyle name="Ввод  5 2 3 2 2 2" xfId="34294"/>
    <cellStyle name="Ввод  5 2 3 2 3" xfId="30743"/>
    <cellStyle name="Ввод  5 2 3 3" xfId="8923"/>
    <cellStyle name="Ввод  5 2 3 3 2" xfId="15850"/>
    <cellStyle name="Ввод  5 2 3 3 2 2" xfId="35172"/>
    <cellStyle name="Ввод  5 2 3 3 3" xfId="31832"/>
    <cellStyle name="Ввод  5 2 3 4" xfId="11016"/>
    <cellStyle name="Ввод  5 2 3 4 2" xfId="17345"/>
    <cellStyle name="Ввод  5 2 3 4 2 2" xfId="35653"/>
    <cellStyle name="Ввод  5 2 3 4 3" xfId="32900"/>
    <cellStyle name="Ввод  5 2 3 5" xfId="5215"/>
    <cellStyle name="Ввод  5 2 3 5 2" xfId="20735"/>
    <cellStyle name="Ввод  5 2 3 5 2 2" xfId="36482"/>
    <cellStyle name="Ввод  5 2 3 5 3" xfId="29776"/>
    <cellStyle name="Ввод  5 2 3 6" xfId="12782"/>
    <cellStyle name="Ввод  5 2 3 6 2" xfId="33606"/>
    <cellStyle name="Ввод  5 2 3 7" xfId="28413"/>
    <cellStyle name="Ввод  5 2 4" xfId="2993"/>
    <cellStyle name="Ввод  5 2 4 2" xfId="9759"/>
    <cellStyle name="Ввод  5 2 4 2 2" xfId="16388"/>
    <cellStyle name="Ввод  5 2 4 2 2 2" xfId="35291"/>
    <cellStyle name="Ввод  5 2 4 2 3" xfId="32245"/>
    <cellStyle name="Ввод  5 2 4 3" xfId="11696"/>
    <cellStyle name="Ввод  5 2 4 3 2" xfId="18022"/>
    <cellStyle name="Ввод  5 2 4 3 2 2" xfId="35914"/>
    <cellStyle name="Ввод  5 2 4 3 3" xfId="33161"/>
    <cellStyle name="Ввод  5 2 4 4" xfId="7580"/>
    <cellStyle name="Ввод  5 2 4 4 2" xfId="21681"/>
    <cellStyle name="Ввод  5 2 4 4 2 2" xfId="36569"/>
    <cellStyle name="Ввод  5 2 4 4 3" xfId="31157"/>
    <cellStyle name="Ввод  5 2 4 5" xfId="14745"/>
    <cellStyle name="Ввод  5 2 4 5 2" xfId="34705"/>
    <cellStyle name="Ввод  5 2 4 6" xfId="28673"/>
    <cellStyle name="Ввод  5 2 5" xfId="3508"/>
    <cellStyle name="Ввод  5 2 5 2" xfId="10263"/>
    <cellStyle name="Ввод  5 2 5 2 2" xfId="16741"/>
    <cellStyle name="Ввод  5 2 5 2 2 2" xfId="35370"/>
    <cellStyle name="Ввод  5 2 5 2 3" xfId="32472"/>
    <cellStyle name="Ввод  5 2 5 3" xfId="12193"/>
    <cellStyle name="Ввод  5 2 5 3 2" xfId="18516"/>
    <cellStyle name="Ввод  5 2 5 3 2 2" xfId="36136"/>
    <cellStyle name="Ввод  5 2 5 3 3" xfId="33383"/>
    <cellStyle name="Ввод  5 2 5 4" xfId="8084"/>
    <cellStyle name="Ввод  5 2 5 4 2" xfId="22081"/>
    <cellStyle name="Ввод  5 2 5 4 2 2" xfId="36700"/>
    <cellStyle name="Ввод  5 2 5 4 3" xfId="31380"/>
    <cellStyle name="Ввод  5 2 5 5" xfId="15240"/>
    <cellStyle name="Ввод  5 2 5 5 2" xfId="34928"/>
    <cellStyle name="Ввод  5 2 5 6" xfId="28895"/>
    <cellStyle name="Ввод  5 2 6" xfId="4019"/>
    <cellStyle name="Ввод  5 2 6 2" xfId="29123"/>
    <cellStyle name="Ввод  5 2 7" xfId="28269"/>
    <cellStyle name="Ввод  5 3" xfId="2182"/>
    <cellStyle name="Ввод  5 3 2" xfId="2801"/>
    <cellStyle name="Ввод  5 3 2 2" xfId="7388"/>
    <cellStyle name="Ввод  5 3 2 2 2" xfId="14555"/>
    <cellStyle name="Ввод  5 3 2 2 2 2" xfId="34654"/>
    <cellStyle name="Ввод  5 3 2 2 3" xfId="31106"/>
    <cellStyle name="Ввод  5 3 2 3" xfId="9568"/>
    <cellStyle name="Ввод  5 3 2 3 2" xfId="16217"/>
    <cellStyle name="Ввод  5 3 2 3 2 2" xfId="35259"/>
    <cellStyle name="Ввод  5 3 2 3 3" xfId="32194"/>
    <cellStyle name="Ввод  5 3 2 4" xfId="11521"/>
    <cellStyle name="Ввод  5 3 2 4 2" xfId="17848"/>
    <cellStyle name="Ввод  5 3 2 4 2 2" xfId="35879"/>
    <cellStyle name="Ввод  5 3 2 4 3" xfId="33126"/>
    <cellStyle name="Ввод  5 3 2 5" xfId="5242"/>
    <cellStyle name="Ввод  5 3 2 5 2" xfId="20756"/>
    <cellStyle name="Ввод  5 3 2 5 2 2" xfId="36484"/>
    <cellStyle name="Ввод  5 3 2 5 3" xfId="29784"/>
    <cellStyle name="Ввод  5 3 2 6" xfId="12801"/>
    <cellStyle name="Ввод  5 3 2 6 2" xfId="33612"/>
    <cellStyle name="Ввод  5 3 2 7" xfId="28638"/>
    <cellStyle name="Ввод  5 3 3" xfId="2814"/>
    <cellStyle name="Ввод  5 3 3 2" xfId="9581"/>
    <cellStyle name="Ввод  5 3 3 2 2" xfId="16230"/>
    <cellStyle name="Ввод  5 3 3 2 2 2" xfId="35264"/>
    <cellStyle name="Ввод  5 3 3 2 3" xfId="32199"/>
    <cellStyle name="Ввод  5 3 3 3" xfId="11534"/>
    <cellStyle name="Ввод  5 3 3 3 2" xfId="17861"/>
    <cellStyle name="Ввод  5 3 3 3 2 2" xfId="35884"/>
    <cellStyle name="Ввод  5 3 3 3 3" xfId="33131"/>
    <cellStyle name="Ввод  5 3 3 4" xfId="7401"/>
    <cellStyle name="Ввод  5 3 3 4 2" xfId="21539"/>
    <cellStyle name="Ввод  5 3 3 4 2 2" xfId="36549"/>
    <cellStyle name="Ввод  5 3 3 4 3" xfId="31111"/>
    <cellStyle name="Ввод  5 3 3 5" xfId="14568"/>
    <cellStyle name="Ввод  5 3 3 5 2" xfId="34659"/>
    <cellStyle name="Ввод  5 3 3 6" xfId="28643"/>
    <cellStyle name="Ввод  5 3 4" xfId="6782"/>
    <cellStyle name="Ввод  5 3 4 2" xfId="13956"/>
    <cellStyle name="Ввод  5 3 4 2 2" xfId="34321"/>
    <cellStyle name="Ввод  5 3 4 3" xfId="30770"/>
    <cellStyle name="Ввод  5 3 5" xfId="8965"/>
    <cellStyle name="Ввод  5 3 5 2" xfId="15870"/>
    <cellStyle name="Ввод  5 3 5 2 2" xfId="35178"/>
    <cellStyle name="Ввод  5 3 5 3" xfId="31859"/>
    <cellStyle name="Ввод  5 3 6" xfId="11035"/>
    <cellStyle name="Ввод  5 3 6 2" xfId="17364"/>
    <cellStyle name="Ввод  5 3 6 2 2" xfId="35659"/>
    <cellStyle name="Ввод  5 3 6 3" xfId="32906"/>
    <cellStyle name="Ввод  5 3 7" xfId="4338"/>
    <cellStyle name="Ввод  5 3 7 2" xfId="20382"/>
    <cellStyle name="Ввод  5 3 7 2 2" xfId="36344"/>
    <cellStyle name="Ввод  5 3 7 3" xfId="29229"/>
    <cellStyle name="Ввод  5 3 8" xfId="4628"/>
    <cellStyle name="Ввод  5 3 8 2" xfId="29364"/>
    <cellStyle name="Ввод  5 3 9" xfId="28419"/>
    <cellStyle name="Ввод  5 4" xfId="2617"/>
    <cellStyle name="Ввод  5 4 2" xfId="9398"/>
    <cellStyle name="Ввод  5 4 2 2" xfId="16049"/>
    <cellStyle name="Ввод  5 4 2 2 2" xfId="35230"/>
    <cellStyle name="Ввод  5 4 2 3" xfId="32164"/>
    <cellStyle name="Ввод  5 4 3" xfId="11358"/>
    <cellStyle name="Ввод  5 4 3 2" xfId="17686"/>
    <cellStyle name="Ввод  5 4 3 2 2" xfId="35854"/>
    <cellStyle name="Ввод  5 4 3 3" xfId="33101"/>
    <cellStyle name="Ввод  5 4 4" xfId="7217"/>
    <cellStyle name="Ввод  5 4 4 2" xfId="21380"/>
    <cellStyle name="Ввод  5 4 4 2 2" xfId="36525"/>
    <cellStyle name="Ввод  5 4 4 3" xfId="31076"/>
    <cellStyle name="Ввод  5 4 5" xfId="14390"/>
    <cellStyle name="Ввод  5 4 5 2" xfId="34627"/>
    <cellStyle name="Ввод  5 4 6" xfId="28613"/>
    <cellStyle name="Ввод  5 5" xfId="28084"/>
    <cellStyle name="Вывод" xfId="27991" builtinId="21" customBuiltin="1"/>
    <cellStyle name="Вывод 2" xfId="334"/>
    <cellStyle name="Вывод 2 2" xfId="1571"/>
    <cellStyle name="Вывод 2 2 2" xfId="1318"/>
    <cellStyle name="Вывод 2 2 2 2" xfId="3257"/>
    <cellStyle name="Вывод 2 2 2 2 2" xfId="10012"/>
    <cellStyle name="Вывод 2 2 2 2 2 2" xfId="16565"/>
    <cellStyle name="Вывод 2 2 2 2 2 2 2" xfId="26616"/>
    <cellStyle name="Вывод 2 2 2 2 2 3" xfId="23074"/>
    <cellStyle name="Вывод 2 2 2 2 3" xfId="11942"/>
    <cellStyle name="Вывод 2 2 2 2 3 2" xfId="18267"/>
    <cellStyle name="Вывод 2 2 2 2 3 2 2" xfId="27628"/>
    <cellStyle name="Вывод 2 2 2 2 3 3" xfId="24046"/>
    <cellStyle name="Вывод 2 2 2 2 4" xfId="7833"/>
    <cellStyle name="Вывод 2 2 2 2 4 2" xfId="21837"/>
    <cellStyle name="Вывод 2 2 2 2 5" xfId="14991"/>
    <cellStyle name="Вывод 2 2 2 2 5 2" xfId="25548"/>
    <cellStyle name="Вывод 2 2 2 2 6" xfId="19752"/>
    <cellStyle name="Вывод 2 2 2 3" xfId="3730"/>
    <cellStyle name="Вывод 2 2 2 3 2" xfId="10485"/>
    <cellStyle name="Вывод 2 2 2 3 2 2" xfId="16888"/>
    <cellStyle name="Вывод 2 2 2 3 2 2 2" xfId="26888"/>
    <cellStyle name="Вывод 2 2 2 3 2 3" xfId="23340"/>
    <cellStyle name="Вывод 2 2 2 3 3" xfId="12415"/>
    <cellStyle name="Вывод 2 2 2 3 3 2" xfId="18738"/>
    <cellStyle name="Вывод 2 2 2 3 3 2 2" xfId="27898"/>
    <cellStyle name="Вывод 2 2 2 3 3 3" xfId="24310"/>
    <cellStyle name="Вывод 2 2 2 3 4" xfId="8298"/>
    <cellStyle name="Вывод 2 2 2 3 4 2" xfId="22294"/>
    <cellStyle name="Вывод 2 2 2 3 5" xfId="15462"/>
    <cellStyle name="Вывод 2 2 2 3 5 2" xfId="25818"/>
    <cellStyle name="Вывод 2 2 2 3 6" xfId="20016"/>
    <cellStyle name="Вывод 2 2 2 4" xfId="6115"/>
    <cellStyle name="Вывод 2 2 2 4 2" xfId="13354"/>
    <cellStyle name="Вывод 2 2 2 4 2 2" xfId="24821"/>
    <cellStyle name="Вывод 2 2 2 4 3" xfId="21071"/>
    <cellStyle name="Вывод 2 2 2 5" xfId="6303"/>
    <cellStyle name="Вывод 2 2 2 5 2" xfId="13525"/>
    <cellStyle name="Вывод 2 2 2 5 2 2" xfId="24871"/>
    <cellStyle name="Вывод 2 2 2 5 3" xfId="21121"/>
    <cellStyle name="Вывод 2 2 2 6" xfId="9909"/>
    <cellStyle name="Вывод 2 2 2 6 2" xfId="16493"/>
    <cellStyle name="Вывод 2 2 2 6 2 2" xfId="26558"/>
    <cellStyle name="Вывод 2 2 2 6 3" xfId="23016"/>
    <cellStyle name="Вывод 2 2 2 7" xfId="12605"/>
    <cellStyle name="Вывод 2 2 2 7 2" xfId="24399"/>
    <cellStyle name="Вывод 2 2 2 8" xfId="19082"/>
    <cellStyle name="Вывод 2 2 3" xfId="2780"/>
    <cellStyle name="Вывод 2 2 3 2" xfId="9553"/>
    <cellStyle name="Вывод 2 2 3 2 2" xfId="16204"/>
    <cellStyle name="Вывод 2 2 3 2 2 2" xfId="26329"/>
    <cellStyle name="Вывод 2 2 3 2 3" xfId="22803"/>
    <cellStyle name="Вывод 2 2 3 3" xfId="11508"/>
    <cellStyle name="Вывод 2 2 3 3 2" xfId="17835"/>
    <cellStyle name="Вывод 2 2 3 3 2 2" xfId="27345"/>
    <cellStyle name="Вывод 2 2 3 3 3" xfId="23779"/>
    <cellStyle name="Вывод 2 2 3 4" xfId="7372"/>
    <cellStyle name="Вывод 2 2 3 4 2" xfId="21524"/>
    <cellStyle name="Вывод 2 2 3 5" xfId="14540"/>
    <cellStyle name="Вывод 2 2 3 5 2" xfId="25265"/>
    <cellStyle name="Вывод 2 2 3 6" xfId="19485"/>
    <cellStyle name="Вывод 2 2 4" xfId="2545"/>
    <cellStyle name="Вывод 2 2 4 2" xfId="9327"/>
    <cellStyle name="Вывод 2 2 4 2 2" xfId="15979"/>
    <cellStyle name="Вывод 2 2 4 2 2 2" xfId="26133"/>
    <cellStyle name="Вывод 2 2 4 2 3" xfId="22614"/>
    <cellStyle name="Вывод 2 2 4 3" xfId="11287"/>
    <cellStyle name="Вывод 2 2 4 3 2" xfId="17616"/>
    <cellStyle name="Вывод 2 2 4 3 2 2" xfId="27153"/>
    <cellStyle name="Вывод 2 2 4 3 3" xfId="23594"/>
    <cellStyle name="Вывод 2 2 4 4" xfId="7145"/>
    <cellStyle name="Вывод 2 2 4 4 2" xfId="21312"/>
    <cellStyle name="Вывод 2 2 4 5" xfId="14319"/>
    <cellStyle name="Вывод 2 2 4 5 2" xfId="25072"/>
    <cellStyle name="Вывод 2 2 4 6" xfId="19298"/>
    <cellStyle name="Вывод 2 2 5" xfId="4064"/>
    <cellStyle name="Вывод 2 2 5 2" xfId="20189"/>
    <cellStyle name="Вывод 2 2 6" xfId="19171"/>
    <cellStyle name="Вывод 2 2 7" xfId="28270"/>
    <cellStyle name="Вывод 2 3" xfId="2114"/>
    <cellStyle name="Вывод 2 3 2" xfId="5192"/>
    <cellStyle name="Вывод 2 3 2 2" xfId="12763"/>
    <cellStyle name="Вывод 2 3 2 2 2" xfId="24529"/>
    <cellStyle name="Вывод 2 3 2 3" xfId="20718"/>
    <cellStyle name="Вывод 2 3 3" xfId="6714"/>
    <cellStyle name="Вывод 2 3 3 2" xfId="13890"/>
    <cellStyle name="Вывод 2 3 3 2 2" xfId="24979"/>
    <cellStyle name="Вывод 2 3 3 3" xfId="21224"/>
    <cellStyle name="Вывод 2 3 4" xfId="8897"/>
    <cellStyle name="Вывод 2 3 4 2" xfId="15831"/>
    <cellStyle name="Вывод 2 3 4 2 2" xfId="26039"/>
    <cellStyle name="Вывод 2 3 4 3" xfId="22526"/>
    <cellStyle name="Вывод 2 3 5" xfId="10996"/>
    <cellStyle name="Вывод 2 3 5 2" xfId="17326"/>
    <cellStyle name="Вывод 2 3 5 2 2" xfId="27062"/>
    <cellStyle name="Вывод 2 3 5 3" xfId="23509"/>
    <cellStyle name="Вывод 2 3 6" xfId="4339"/>
    <cellStyle name="Вывод 2 3 6 2" xfId="20383"/>
    <cellStyle name="Вывод 2 3 7" xfId="8391"/>
    <cellStyle name="Вывод 2 3 7 2" xfId="22380"/>
    <cellStyle name="Вывод 2 4" xfId="2618"/>
    <cellStyle name="Вывод 2 4 2" xfId="9399"/>
    <cellStyle name="Вывод 2 4 2 2" xfId="16050"/>
    <cellStyle name="Вывод 2 4 2 2 2" xfId="26198"/>
    <cellStyle name="Вывод 2 4 2 3" xfId="22678"/>
    <cellStyle name="Вывод 2 4 3" xfId="11359"/>
    <cellStyle name="Вывод 2 4 3 2" xfId="17687"/>
    <cellStyle name="Вывод 2 4 3 2 2" xfId="27217"/>
    <cellStyle name="Вывод 2 4 3 3" xfId="23657"/>
    <cellStyle name="Вывод 2 4 4" xfId="7218"/>
    <cellStyle name="Вывод 2 4 4 2" xfId="21381"/>
    <cellStyle name="Вывод 2 4 5" xfId="14391"/>
    <cellStyle name="Вывод 2 4 5 2" xfId="25136"/>
    <cellStyle name="Вывод 2 4 6" xfId="19362"/>
    <cellStyle name="Вывод 2 5" xfId="18987"/>
    <cellStyle name="Вывод 2 6" xfId="28085"/>
    <cellStyle name="Вывод 3" xfId="335"/>
    <cellStyle name="Вывод 3 2" xfId="1572"/>
    <cellStyle name="Вывод 3 2 2" xfId="933"/>
    <cellStyle name="Вывод 3 2 2 2" xfId="3258"/>
    <cellStyle name="Вывод 3 2 2 2 2" xfId="10013"/>
    <cellStyle name="Вывод 3 2 2 2 2 2" xfId="16566"/>
    <cellStyle name="Вывод 3 2 2 2 2 2 2" xfId="26617"/>
    <cellStyle name="Вывод 3 2 2 2 2 3" xfId="23075"/>
    <cellStyle name="Вывод 3 2 2 2 3" xfId="11943"/>
    <cellStyle name="Вывод 3 2 2 2 3 2" xfId="18268"/>
    <cellStyle name="Вывод 3 2 2 2 3 2 2" xfId="27629"/>
    <cellStyle name="Вывод 3 2 2 2 3 3" xfId="24047"/>
    <cellStyle name="Вывод 3 2 2 2 4" xfId="7834"/>
    <cellStyle name="Вывод 3 2 2 2 4 2" xfId="21838"/>
    <cellStyle name="Вывод 3 2 2 2 5" xfId="14992"/>
    <cellStyle name="Вывод 3 2 2 2 5 2" xfId="25549"/>
    <cellStyle name="Вывод 3 2 2 2 6" xfId="19753"/>
    <cellStyle name="Вывод 3 2 2 3" xfId="3731"/>
    <cellStyle name="Вывод 3 2 2 3 2" xfId="10486"/>
    <cellStyle name="Вывод 3 2 2 3 2 2" xfId="16889"/>
    <cellStyle name="Вывод 3 2 2 3 2 2 2" xfId="26889"/>
    <cellStyle name="Вывод 3 2 2 3 2 3" xfId="23341"/>
    <cellStyle name="Вывод 3 2 2 3 3" xfId="12416"/>
    <cellStyle name="Вывод 3 2 2 3 3 2" xfId="18739"/>
    <cellStyle name="Вывод 3 2 2 3 3 2 2" xfId="27899"/>
    <cellStyle name="Вывод 3 2 2 3 3 3" xfId="24311"/>
    <cellStyle name="Вывод 3 2 2 3 4" xfId="8299"/>
    <cellStyle name="Вывод 3 2 2 3 4 2" xfId="22295"/>
    <cellStyle name="Вывод 3 2 2 3 5" xfId="15463"/>
    <cellStyle name="Вывод 3 2 2 3 5 2" xfId="25819"/>
    <cellStyle name="Вывод 3 2 2 3 6" xfId="20017"/>
    <cellStyle name="Вывод 3 2 2 4" xfId="5976"/>
    <cellStyle name="Вывод 3 2 2 4 2" xfId="13237"/>
    <cellStyle name="Вывод 3 2 2 4 2 2" xfId="24778"/>
    <cellStyle name="Вывод 3 2 2 4 3" xfId="21029"/>
    <cellStyle name="Вывод 3 2 2 5" xfId="5691"/>
    <cellStyle name="Вывод 3 2 2 5 2" xfId="13009"/>
    <cellStyle name="Вывод 3 2 2 5 2 2" xfId="24668"/>
    <cellStyle name="Вывод 3 2 2 5 3" xfId="20919"/>
    <cellStyle name="Вывод 3 2 2 6" xfId="5883"/>
    <cellStyle name="Вывод 3 2 2 6 2" xfId="13145"/>
    <cellStyle name="Вывод 3 2 2 6 2 2" xfId="24729"/>
    <cellStyle name="Вывод 3 2 2 6 3" xfId="20980"/>
    <cellStyle name="Вывод 3 2 2 7" xfId="3921"/>
    <cellStyle name="Вывод 3 2 2 7 2" xfId="20102"/>
    <cellStyle name="Вывод 3 2 2 8" xfId="19060"/>
    <cellStyle name="Вывод 3 2 3" xfId="2994"/>
    <cellStyle name="Вывод 3 2 3 2" xfId="9760"/>
    <cellStyle name="Вывод 3 2 3 2 2" xfId="16389"/>
    <cellStyle name="Вывод 3 2 3 2 2 2" xfId="26478"/>
    <cellStyle name="Вывод 3 2 3 2 3" xfId="22937"/>
    <cellStyle name="Вывод 3 2 3 3" xfId="11697"/>
    <cellStyle name="Вывод 3 2 3 3 2" xfId="18023"/>
    <cellStyle name="Вывод 3 2 3 3 2 2" xfId="27493"/>
    <cellStyle name="Вывод 3 2 3 3 3" xfId="23912"/>
    <cellStyle name="Вывод 3 2 3 4" xfId="7581"/>
    <cellStyle name="Вывод 3 2 3 4 2" xfId="21682"/>
    <cellStyle name="Вывод 3 2 3 5" xfId="14746"/>
    <cellStyle name="Вывод 3 2 3 5 2" xfId="25413"/>
    <cellStyle name="Вывод 3 2 3 6" xfId="19618"/>
    <cellStyle name="Вывод 3 2 4" xfId="3509"/>
    <cellStyle name="Вывод 3 2 4 2" xfId="10264"/>
    <cellStyle name="Вывод 3 2 4 2 2" xfId="16742"/>
    <cellStyle name="Вывод 3 2 4 2 2 2" xfId="26755"/>
    <cellStyle name="Вывод 3 2 4 2 3" xfId="23207"/>
    <cellStyle name="Вывод 3 2 4 3" xfId="12194"/>
    <cellStyle name="Вывод 3 2 4 3 2" xfId="18517"/>
    <cellStyle name="Вывод 3 2 4 3 2 2" xfId="27765"/>
    <cellStyle name="Вывод 3 2 4 3 3" xfId="24177"/>
    <cellStyle name="Вывод 3 2 4 4" xfId="8085"/>
    <cellStyle name="Вывод 3 2 4 4 2" xfId="22082"/>
    <cellStyle name="Вывод 3 2 4 5" xfId="15241"/>
    <cellStyle name="Вывод 3 2 4 5 2" xfId="25685"/>
    <cellStyle name="Вывод 3 2 4 6" xfId="19883"/>
    <cellStyle name="Вывод 3 2 5" xfId="4050"/>
    <cellStyle name="Вывод 3 2 5 2" xfId="20181"/>
    <cellStyle name="Вывод 3 2 6" xfId="19172"/>
    <cellStyle name="Вывод 3 2 7" xfId="28271"/>
    <cellStyle name="Вывод 3 3" xfId="2187"/>
    <cellStyle name="Вывод 3 3 2" xfId="2802"/>
    <cellStyle name="Вывод 3 3 2 2" xfId="7389"/>
    <cellStyle name="Вывод 3 3 2 2 2" xfId="14556"/>
    <cellStyle name="Вывод 3 3 2 2 2 2" xfId="25274"/>
    <cellStyle name="Вывод 3 3 2 2 3" xfId="21533"/>
    <cellStyle name="Вывод 3 3 2 3" xfId="9569"/>
    <cellStyle name="Вывод 3 3 2 3 2" xfId="16218"/>
    <cellStyle name="Вывод 3 3 2 3 2 2" xfId="26338"/>
    <cellStyle name="Вывод 3 3 2 3 3" xfId="22809"/>
    <cellStyle name="Вывод 3 3 2 4" xfId="11522"/>
    <cellStyle name="Вывод 3 3 2 4 2" xfId="17849"/>
    <cellStyle name="Вывод 3 3 2 4 2 2" xfId="27354"/>
    <cellStyle name="Вывод 3 3 2 4 3" xfId="23785"/>
    <cellStyle name="Вывод 3 3 2 5" xfId="5247"/>
    <cellStyle name="Вывод 3 3 2 5 2" xfId="20760"/>
    <cellStyle name="Вывод 3 3 2 6" xfId="12806"/>
    <cellStyle name="Вывод 3 3 2 6 2" xfId="24560"/>
    <cellStyle name="Вывод 3 3 2 7" xfId="19491"/>
    <cellStyle name="Вывод 3 3 3" xfId="2542"/>
    <cellStyle name="Вывод 3 3 3 2" xfId="9324"/>
    <cellStyle name="Вывод 3 3 3 2 2" xfId="15976"/>
    <cellStyle name="Вывод 3 3 3 2 2 2" xfId="26130"/>
    <cellStyle name="Вывод 3 3 3 2 3" xfId="22612"/>
    <cellStyle name="Вывод 3 3 3 3" xfId="11284"/>
    <cellStyle name="Вывод 3 3 3 3 2" xfId="17613"/>
    <cellStyle name="Вывод 3 3 3 3 2 2" xfId="27150"/>
    <cellStyle name="Вывод 3 3 3 3 3" xfId="23592"/>
    <cellStyle name="Вывод 3 3 3 4" xfId="7142"/>
    <cellStyle name="Вывод 3 3 3 4 2" xfId="21310"/>
    <cellStyle name="Вывод 3 3 3 5" xfId="14316"/>
    <cellStyle name="Вывод 3 3 3 5 2" xfId="25069"/>
    <cellStyle name="Вывод 3 3 3 6" xfId="19296"/>
    <cellStyle name="Вывод 3 3 4" xfId="6787"/>
    <cellStyle name="Вывод 3 3 4 2" xfId="13961"/>
    <cellStyle name="Вывод 3 3 4 2 2" xfId="25009"/>
    <cellStyle name="Вывод 3 3 4 3" xfId="21253"/>
    <cellStyle name="Вывод 3 3 5" xfId="8970"/>
    <cellStyle name="Вывод 3 3 5 2" xfId="15875"/>
    <cellStyle name="Вывод 3 3 5 2 2" xfId="26071"/>
    <cellStyle name="Вывод 3 3 5 3" xfId="22557"/>
    <cellStyle name="Вывод 3 3 6" xfId="11040"/>
    <cellStyle name="Вывод 3 3 6 2" xfId="17369"/>
    <cellStyle name="Вывод 3 3 6 2 2" xfId="27091"/>
    <cellStyle name="Вывод 3 3 6 3" xfId="23537"/>
    <cellStyle name="Вывод 3 3 7" xfId="4340"/>
    <cellStyle name="Вывод 3 3 7 2" xfId="20384"/>
    <cellStyle name="Вывод 3 3 8" xfId="4594"/>
    <cellStyle name="Вывод 3 3 8 2" xfId="20584"/>
    <cellStyle name="Вывод 3 4" xfId="2619"/>
    <cellStyle name="Вывод 3 4 2" xfId="9400"/>
    <cellStyle name="Вывод 3 4 2 2" xfId="16051"/>
    <cellStyle name="Вывод 3 4 2 2 2" xfId="26199"/>
    <cellStyle name="Вывод 3 4 2 3" xfId="22679"/>
    <cellStyle name="Вывод 3 4 3" xfId="11360"/>
    <cellStyle name="Вывод 3 4 3 2" xfId="17688"/>
    <cellStyle name="Вывод 3 4 3 2 2" xfId="27218"/>
    <cellStyle name="Вывод 3 4 3 3" xfId="23658"/>
    <cellStyle name="Вывод 3 4 4" xfId="7219"/>
    <cellStyle name="Вывод 3 4 4 2" xfId="21382"/>
    <cellStyle name="Вывод 3 4 5" xfId="14392"/>
    <cellStyle name="Вывод 3 4 5 2" xfId="25137"/>
    <cellStyle name="Вывод 3 4 6" xfId="19363"/>
    <cellStyle name="Вывод 3 5" xfId="28086"/>
    <cellStyle name="Вывод 4" xfId="336"/>
    <cellStyle name="Вывод 4 2" xfId="1573"/>
    <cellStyle name="Вывод 4 2 2" xfId="843"/>
    <cellStyle name="Вывод 4 2 2 2" xfId="3259"/>
    <cellStyle name="Вывод 4 2 2 2 2" xfId="10014"/>
    <cellStyle name="Вывод 4 2 2 2 2 2" xfId="16567"/>
    <cellStyle name="Вывод 4 2 2 2 2 2 2" xfId="26618"/>
    <cellStyle name="Вывод 4 2 2 2 2 3" xfId="23076"/>
    <cellStyle name="Вывод 4 2 2 2 3" xfId="11944"/>
    <cellStyle name="Вывод 4 2 2 2 3 2" xfId="18269"/>
    <cellStyle name="Вывод 4 2 2 2 3 2 2" xfId="27630"/>
    <cellStyle name="Вывод 4 2 2 2 3 3" xfId="24048"/>
    <cellStyle name="Вывод 4 2 2 2 4" xfId="7835"/>
    <cellStyle name="Вывод 4 2 2 2 4 2" xfId="21839"/>
    <cellStyle name="Вывод 4 2 2 2 5" xfId="14993"/>
    <cellStyle name="Вывод 4 2 2 2 5 2" xfId="25550"/>
    <cellStyle name="Вывод 4 2 2 2 6" xfId="19754"/>
    <cellStyle name="Вывод 4 2 2 3" xfId="3732"/>
    <cellStyle name="Вывод 4 2 2 3 2" xfId="10487"/>
    <cellStyle name="Вывод 4 2 2 3 2 2" xfId="16890"/>
    <cellStyle name="Вывод 4 2 2 3 2 2 2" xfId="26890"/>
    <cellStyle name="Вывод 4 2 2 3 2 3" xfId="23342"/>
    <cellStyle name="Вывод 4 2 2 3 3" xfId="12417"/>
    <cellStyle name="Вывод 4 2 2 3 3 2" xfId="18740"/>
    <cellStyle name="Вывод 4 2 2 3 3 2 2" xfId="27900"/>
    <cellStyle name="Вывод 4 2 2 3 3 3" xfId="24312"/>
    <cellStyle name="Вывод 4 2 2 3 4" xfId="8300"/>
    <cellStyle name="Вывод 4 2 2 3 4 2" xfId="22296"/>
    <cellStyle name="Вывод 4 2 2 3 5" xfId="15464"/>
    <cellStyle name="Вывод 4 2 2 3 5 2" xfId="25820"/>
    <cellStyle name="Вывод 4 2 2 3 6" xfId="20018"/>
    <cellStyle name="Вывод 4 2 2 4" xfId="5888"/>
    <cellStyle name="Вывод 4 2 2 4 2" xfId="13149"/>
    <cellStyle name="Вывод 4 2 2 4 2 2" xfId="24730"/>
    <cellStyle name="Вывод 4 2 2 4 3" xfId="20981"/>
    <cellStyle name="Вывод 4 2 2 5" xfId="5861"/>
    <cellStyle name="Вывод 4 2 2 5 2" xfId="13123"/>
    <cellStyle name="Вывод 4 2 2 5 2 2" xfId="24719"/>
    <cellStyle name="Вывод 4 2 2 5 3" xfId="20970"/>
    <cellStyle name="Вывод 4 2 2 6" xfId="5632"/>
    <cellStyle name="Вывод 4 2 2 6 2" xfId="12974"/>
    <cellStyle name="Вывод 4 2 2 6 2 2" xfId="24642"/>
    <cellStyle name="Вывод 4 2 2 6 3" xfId="20894"/>
    <cellStyle name="Вывод 4 2 2 7" xfId="4569"/>
    <cellStyle name="Вывод 4 2 2 7 2" xfId="20570"/>
    <cellStyle name="Вывод 4 2 2 8" xfId="19012"/>
    <cellStyle name="Вывод 4 2 3" xfId="2995"/>
    <cellStyle name="Вывод 4 2 3 2" xfId="9761"/>
    <cellStyle name="Вывод 4 2 3 2 2" xfId="16390"/>
    <cellStyle name="Вывод 4 2 3 2 2 2" xfId="26479"/>
    <cellStyle name="Вывод 4 2 3 2 3" xfId="22938"/>
    <cellStyle name="Вывод 4 2 3 3" xfId="11698"/>
    <cellStyle name="Вывод 4 2 3 3 2" xfId="18024"/>
    <cellStyle name="Вывод 4 2 3 3 2 2" xfId="27494"/>
    <cellStyle name="Вывод 4 2 3 3 3" xfId="23913"/>
    <cellStyle name="Вывод 4 2 3 4" xfId="7582"/>
    <cellStyle name="Вывод 4 2 3 4 2" xfId="21683"/>
    <cellStyle name="Вывод 4 2 3 5" xfId="14747"/>
    <cellStyle name="Вывод 4 2 3 5 2" xfId="25414"/>
    <cellStyle name="Вывод 4 2 3 6" xfId="19619"/>
    <cellStyle name="Вывод 4 2 4" xfId="3510"/>
    <cellStyle name="Вывод 4 2 4 2" xfId="10265"/>
    <cellStyle name="Вывод 4 2 4 2 2" xfId="16743"/>
    <cellStyle name="Вывод 4 2 4 2 2 2" xfId="26756"/>
    <cellStyle name="Вывод 4 2 4 2 3" xfId="23208"/>
    <cellStyle name="Вывод 4 2 4 3" xfId="12195"/>
    <cellStyle name="Вывод 4 2 4 3 2" xfId="18518"/>
    <cellStyle name="Вывод 4 2 4 3 2 2" xfId="27766"/>
    <cellStyle name="Вывод 4 2 4 3 3" xfId="24178"/>
    <cellStyle name="Вывод 4 2 4 4" xfId="8086"/>
    <cellStyle name="Вывод 4 2 4 4 2" xfId="22083"/>
    <cellStyle name="Вывод 4 2 4 5" xfId="15242"/>
    <cellStyle name="Вывод 4 2 4 5 2" xfId="25686"/>
    <cellStyle name="Вывод 4 2 4 6" xfId="19884"/>
    <cellStyle name="Вывод 4 2 5" xfId="3979"/>
    <cellStyle name="Вывод 4 2 5 2" xfId="20135"/>
    <cellStyle name="Вывод 4 2 6" xfId="19173"/>
    <cellStyle name="Вывод 4 2 7" xfId="28272"/>
    <cellStyle name="Вывод 4 3" xfId="2364"/>
    <cellStyle name="Вывод 4 3 2" xfId="2803"/>
    <cellStyle name="Вывод 4 3 2 2" xfId="7390"/>
    <cellStyle name="Вывод 4 3 2 2 2" xfId="14557"/>
    <cellStyle name="Вывод 4 3 2 2 2 2" xfId="25275"/>
    <cellStyle name="Вывод 4 3 2 2 3" xfId="21534"/>
    <cellStyle name="Вывод 4 3 2 3" xfId="9570"/>
    <cellStyle name="Вывод 4 3 2 3 2" xfId="16219"/>
    <cellStyle name="Вывод 4 3 2 3 2 2" xfId="26339"/>
    <cellStyle name="Вывод 4 3 2 3 3" xfId="22810"/>
    <cellStyle name="Вывод 4 3 2 4" xfId="11523"/>
    <cellStyle name="Вывод 4 3 2 4 2" xfId="17850"/>
    <cellStyle name="Вывод 4 3 2 4 2 2" xfId="27355"/>
    <cellStyle name="Вывод 4 3 2 4 3" xfId="23786"/>
    <cellStyle name="Вывод 4 3 2 5" xfId="5395"/>
    <cellStyle name="Вывод 4 3 2 5 2" xfId="20831"/>
    <cellStyle name="Вывод 4 3 2 6" xfId="12875"/>
    <cellStyle name="Вывод 4 3 2 6 2" xfId="24611"/>
    <cellStyle name="Вывод 4 3 2 7" xfId="19492"/>
    <cellStyle name="Вывод 4 3 3" xfId="2899"/>
    <cellStyle name="Вывод 4 3 3 2" xfId="9666"/>
    <cellStyle name="Вывод 4 3 3 2 2" xfId="16312"/>
    <cellStyle name="Вывод 4 3 3 2 2 2" xfId="26419"/>
    <cellStyle name="Вывод 4 3 3 2 3" xfId="22884"/>
    <cellStyle name="Вывод 4 3 3 3" xfId="11616"/>
    <cellStyle name="Вывод 4 3 3 3 2" xfId="17943"/>
    <cellStyle name="Вывод 4 3 3 3 2 2" xfId="27435"/>
    <cellStyle name="Вывод 4 3 3 3 3" xfId="23860"/>
    <cellStyle name="Вывод 4 3 3 4" xfId="7486"/>
    <cellStyle name="Вывод 4 3 3 4 2" xfId="21617"/>
    <cellStyle name="Вывод 4 3 3 5" xfId="14653"/>
    <cellStyle name="Вывод 4 3 3 5 2" xfId="25355"/>
    <cellStyle name="Вывод 4 3 3 6" xfId="19566"/>
    <cellStyle name="Вывод 4 3 4" xfId="6964"/>
    <cellStyle name="Вывод 4 3 4 2" xfId="14138"/>
    <cellStyle name="Вывод 4 3 4 2 2" xfId="25060"/>
    <cellStyle name="Вывод 4 3 4 3" xfId="21301"/>
    <cellStyle name="Вывод 4 3 5" xfId="9146"/>
    <cellStyle name="Вывод 4 3 5 2" xfId="15943"/>
    <cellStyle name="Вывод 4 3 5 2 2" xfId="26121"/>
    <cellStyle name="Вывод 4 3 5 3" xfId="22604"/>
    <cellStyle name="Вывод 4 3 6" xfId="11162"/>
    <cellStyle name="Вывод 4 3 6 2" xfId="17491"/>
    <cellStyle name="Вывод 4 3 6 2 2" xfId="27141"/>
    <cellStyle name="Вывод 4 3 6 3" xfId="23584"/>
    <cellStyle name="Вывод 4 3 7" xfId="4341"/>
    <cellStyle name="Вывод 4 3 7 2" xfId="20385"/>
    <cellStyle name="Вывод 4 3 8" xfId="5294"/>
    <cellStyle name="Вывод 4 3 8 2" xfId="20787"/>
    <cellStyle name="Вывод 4 4" xfId="2620"/>
    <cellStyle name="Вывод 4 4 2" xfId="9401"/>
    <cellStyle name="Вывод 4 4 2 2" xfId="16052"/>
    <cellStyle name="Вывод 4 4 2 2 2" xfId="26200"/>
    <cellStyle name="Вывод 4 4 2 3" xfId="22680"/>
    <cellStyle name="Вывод 4 4 3" xfId="11361"/>
    <cellStyle name="Вывод 4 4 3 2" xfId="17689"/>
    <cellStyle name="Вывод 4 4 3 2 2" xfId="27219"/>
    <cellStyle name="Вывод 4 4 3 3" xfId="23659"/>
    <cellStyle name="Вывод 4 4 4" xfId="7220"/>
    <cellStyle name="Вывод 4 4 4 2" xfId="21383"/>
    <cellStyle name="Вывод 4 4 5" xfId="14393"/>
    <cellStyle name="Вывод 4 4 5 2" xfId="25138"/>
    <cellStyle name="Вывод 4 4 6" xfId="19364"/>
    <cellStyle name="Вывод 4 5" xfId="28087"/>
    <cellStyle name="Вывод 5" xfId="337"/>
    <cellStyle name="Вывод 5 2" xfId="1574"/>
    <cellStyle name="Вывод 5 2 2" xfId="1438"/>
    <cellStyle name="Вывод 5 2 2 2" xfId="3260"/>
    <cellStyle name="Вывод 5 2 2 2 2" xfId="10015"/>
    <cellStyle name="Вывод 5 2 2 2 2 2" xfId="16568"/>
    <cellStyle name="Вывод 5 2 2 2 2 2 2" xfId="26619"/>
    <cellStyle name="Вывод 5 2 2 2 2 3" xfId="23077"/>
    <cellStyle name="Вывод 5 2 2 2 3" xfId="11945"/>
    <cellStyle name="Вывод 5 2 2 2 3 2" xfId="18270"/>
    <cellStyle name="Вывод 5 2 2 2 3 2 2" xfId="27631"/>
    <cellStyle name="Вывод 5 2 2 2 3 3" xfId="24049"/>
    <cellStyle name="Вывод 5 2 2 2 4" xfId="7836"/>
    <cellStyle name="Вывод 5 2 2 2 4 2" xfId="21840"/>
    <cellStyle name="Вывод 5 2 2 2 5" xfId="14994"/>
    <cellStyle name="Вывод 5 2 2 2 5 2" xfId="25551"/>
    <cellStyle name="Вывод 5 2 2 2 6" xfId="19755"/>
    <cellStyle name="Вывод 5 2 2 3" xfId="3733"/>
    <cellStyle name="Вывод 5 2 2 3 2" xfId="10488"/>
    <cellStyle name="Вывод 5 2 2 3 2 2" xfId="16891"/>
    <cellStyle name="Вывод 5 2 2 3 2 2 2" xfId="26891"/>
    <cellStyle name="Вывод 5 2 2 3 2 3" xfId="23343"/>
    <cellStyle name="Вывод 5 2 2 3 3" xfId="12418"/>
    <cellStyle name="Вывод 5 2 2 3 3 2" xfId="18741"/>
    <cellStyle name="Вывод 5 2 2 3 3 2 2" xfId="27901"/>
    <cellStyle name="Вывод 5 2 2 3 3 3" xfId="24313"/>
    <cellStyle name="Вывод 5 2 2 3 4" xfId="8301"/>
    <cellStyle name="Вывод 5 2 2 3 4 2" xfId="22297"/>
    <cellStyle name="Вывод 5 2 2 3 5" xfId="15465"/>
    <cellStyle name="Вывод 5 2 2 3 5 2" xfId="25821"/>
    <cellStyle name="Вывод 5 2 2 3 6" xfId="20019"/>
    <cellStyle name="Вывод 5 2 2 4" xfId="6216"/>
    <cellStyle name="Вывод 5 2 2 4 2" xfId="13451"/>
    <cellStyle name="Вывод 5 2 2 4 2 2" xfId="24854"/>
    <cellStyle name="Вывод 5 2 2 4 3" xfId="21104"/>
    <cellStyle name="Вывод 5 2 2 5" xfId="8489"/>
    <cellStyle name="Вывод 5 2 2 5 2" xfId="15681"/>
    <cellStyle name="Вывод 5 2 2 5 2 2" xfId="25932"/>
    <cellStyle name="Вывод 5 2 2 5 3" xfId="22425"/>
    <cellStyle name="Вывод 5 2 2 6" xfId="6020"/>
    <cellStyle name="Вывод 5 2 2 6 2" xfId="13275"/>
    <cellStyle name="Вывод 5 2 2 6 2 2" xfId="24792"/>
    <cellStyle name="Вывод 5 2 2 6 3" xfId="21043"/>
    <cellStyle name="Вывод 5 2 2 7" xfId="12640"/>
    <cellStyle name="Вывод 5 2 2 7 2" xfId="24430"/>
    <cellStyle name="Вывод 5 2 2 8" xfId="19113"/>
    <cellStyle name="Вывод 5 2 3" xfId="2996"/>
    <cellStyle name="Вывод 5 2 3 2" xfId="9762"/>
    <cellStyle name="Вывод 5 2 3 2 2" xfId="16391"/>
    <cellStyle name="Вывод 5 2 3 2 2 2" xfId="26480"/>
    <cellStyle name="Вывод 5 2 3 2 3" xfId="22939"/>
    <cellStyle name="Вывод 5 2 3 3" xfId="11699"/>
    <cellStyle name="Вывод 5 2 3 3 2" xfId="18025"/>
    <cellStyle name="Вывод 5 2 3 3 2 2" xfId="27495"/>
    <cellStyle name="Вывод 5 2 3 3 3" xfId="23914"/>
    <cellStyle name="Вывод 5 2 3 4" xfId="7583"/>
    <cellStyle name="Вывод 5 2 3 4 2" xfId="21684"/>
    <cellStyle name="Вывод 5 2 3 5" xfId="14748"/>
    <cellStyle name="Вывод 5 2 3 5 2" xfId="25415"/>
    <cellStyle name="Вывод 5 2 3 6" xfId="19620"/>
    <cellStyle name="Вывод 5 2 4" xfId="3511"/>
    <cellStyle name="Вывод 5 2 4 2" xfId="10266"/>
    <cellStyle name="Вывод 5 2 4 2 2" xfId="16744"/>
    <cellStyle name="Вывод 5 2 4 2 2 2" xfId="26757"/>
    <cellStyle name="Вывод 5 2 4 2 3" xfId="23209"/>
    <cellStyle name="Вывод 5 2 4 3" xfId="12196"/>
    <cellStyle name="Вывод 5 2 4 3 2" xfId="18519"/>
    <cellStyle name="Вывод 5 2 4 3 2 2" xfId="27767"/>
    <cellStyle name="Вывод 5 2 4 3 3" xfId="24179"/>
    <cellStyle name="Вывод 5 2 4 4" xfId="8087"/>
    <cellStyle name="Вывод 5 2 4 4 2" xfId="22084"/>
    <cellStyle name="Вывод 5 2 4 5" xfId="15243"/>
    <cellStyle name="Вывод 5 2 4 5 2" xfId="25687"/>
    <cellStyle name="Вывод 5 2 4 6" xfId="19885"/>
    <cellStyle name="Вывод 5 2 5" xfId="3978"/>
    <cellStyle name="Вывод 5 2 5 2" xfId="20134"/>
    <cellStyle name="Вывод 5 2 6" xfId="19174"/>
    <cellStyle name="Вывод 5 2 7" xfId="28273"/>
    <cellStyle name="Вывод 5 3" xfId="2183"/>
    <cellStyle name="Вывод 5 3 2" xfId="2804"/>
    <cellStyle name="Вывод 5 3 2 2" xfId="7391"/>
    <cellStyle name="Вывод 5 3 2 2 2" xfId="14558"/>
    <cellStyle name="Вывод 5 3 2 2 2 2" xfId="25276"/>
    <cellStyle name="Вывод 5 3 2 2 3" xfId="21535"/>
    <cellStyle name="Вывод 5 3 2 3" xfId="9571"/>
    <cellStyle name="Вывод 5 3 2 3 2" xfId="16220"/>
    <cellStyle name="Вывод 5 3 2 3 2 2" xfId="26340"/>
    <cellStyle name="Вывод 5 3 2 3 3" xfId="22811"/>
    <cellStyle name="Вывод 5 3 2 4" xfId="11524"/>
    <cellStyle name="Вывод 5 3 2 4 2" xfId="17851"/>
    <cellStyle name="Вывод 5 3 2 4 2 2" xfId="27356"/>
    <cellStyle name="Вывод 5 3 2 4 3" xfId="23787"/>
    <cellStyle name="Вывод 5 3 2 5" xfId="5243"/>
    <cellStyle name="Вывод 5 3 2 5 2" xfId="20757"/>
    <cellStyle name="Вывод 5 3 2 6" xfId="12802"/>
    <cellStyle name="Вывод 5 3 2 6 2" xfId="24559"/>
    <cellStyle name="Вывод 5 3 2 7" xfId="19493"/>
    <cellStyle name="Вывод 5 3 3" xfId="2874"/>
    <cellStyle name="Вывод 5 3 3 2" xfId="9641"/>
    <cellStyle name="Вывод 5 3 3 2 2" xfId="16289"/>
    <cellStyle name="Вывод 5 3 3 2 2 2" xfId="26401"/>
    <cellStyle name="Вывод 5 3 3 2 3" xfId="22868"/>
    <cellStyle name="Вывод 5 3 3 3" xfId="11593"/>
    <cellStyle name="Вывод 5 3 3 3 2" xfId="17920"/>
    <cellStyle name="Вывод 5 3 3 3 2 2" xfId="27417"/>
    <cellStyle name="Вывод 5 3 3 3 3" xfId="23844"/>
    <cellStyle name="Вывод 5 3 3 4" xfId="7461"/>
    <cellStyle name="Вывод 5 3 3 4 2" xfId="21597"/>
    <cellStyle name="Вывод 5 3 3 5" xfId="14628"/>
    <cellStyle name="Вывод 5 3 3 5 2" xfId="25337"/>
    <cellStyle name="Вывод 5 3 3 6" xfId="19550"/>
    <cellStyle name="Вывод 5 3 4" xfId="6783"/>
    <cellStyle name="Вывод 5 3 4 2" xfId="13957"/>
    <cellStyle name="Вывод 5 3 4 2 2" xfId="25008"/>
    <cellStyle name="Вывод 5 3 4 3" xfId="21252"/>
    <cellStyle name="Вывод 5 3 5" xfId="8966"/>
    <cellStyle name="Вывод 5 3 5 2" xfId="15871"/>
    <cellStyle name="Вывод 5 3 5 2 2" xfId="26070"/>
    <cellStyle name="Вывод 5 3 5 3" xfId="22556"/>
    <cellStyle name="Вывод 5 3 6" xfId="11036"/>
    <cellStyle name="Вывод 5 3 6 2" xfId="17365"/>
    <cellStyle name="Вывод 5 3 6 2 2" xfId="27090"/>
    <cellStyle name="Вывод 5 3 6 3" xfId="23536"/>
    <cellStyle name="Вывод 5 3 7" xfId="4342"/>
    <cellStyle name="Вывод 5 3 7 2" xfId="20386"/>
    <cellStyle name="Вывод 5 3 8" xfId="5452"/>
    <cellStyle name="Вывод 5 3 8 2" xfId="20844"/>
    <cellStyle name="Вывод 5 4" xfId="2621"/>
    <cellStyle name="Вывод 5 4 2" xfId="9402"/>
    <cellStyle name="Вывод 5 4 2 2" xfId="16053"/>
    <cellStyle name="Вывод 5 4 2 2 2" xfId="26201"/>
    <cellStyle name="Вывод 5 4 2 3" xfId="22681"/>
    <cellStyle name="Вывод 5 4 3" xfId="11362"/>
    <cellStyle name="Вывод 5 4 3 2" xfId="17690"/>
    <cellStyle name="Вывод 5 4 3 2 2" xfId="27220"/>
    <cellStyle name="Вывод 5 4 3 3" xfId="23660"/>
    <cellStyle name="Вывод 5 4 4" xfId="7221"/>
    <cellStyle name="Вывод 5 4 4 2" xfId="21384"/>
    <cellStyle name="Вывод 5 4 5" xfId="14394"/>
    <cellStyle name="Вывод 5 4 5 2" xfId="25139"/>
    <cellStyle name="Вывод 5 4 6" xfId="19365"/>
    <cellStyle name="Вывод 5 5" xfId="28088"/>
    <cellStyle name="Вычисление" xfId="27992" builtinId="22" customBuiltin="1"/>
    <cellStyle name="Вычисление 2" xfId="338"/>
    <cellStyle name="Вычисление 2 2" xfId="1575"/>
    <cellStyle name="Вычисление 2 2 2" xfId="1450"/>
    <cellStyle name="Вычисление 2 2 2 2" xfId="3261"/>
    <cellStyle name="Вычисление 2 2 2 2 2" xfId="10016"/>
    <cellStyle name="Вычисление 2 2 2 2 2 2" xfId="16569"/>
    <cellStyle name="Вычисление 2 2 2 2 2 2 2" xfId="35331"/>
    <cellStyle name="Вычисление 2 2 2 2 2 3" xfId="32360"/>
    <cellStyle name="Вычисление 2 2 2 2 3" xfId="11946"/>
    <cellStyle name="Вычисление 2 2 2 2 3 2" xfId="18271"/>
    <cellStyle name="Вычисление 2 2 2 2 3 2 2" xfId="36024"/>
    <cellStyle name="Вычисление 2 2 2 2 3 3" xfId="33271"/>
    <cellStyle name="Вычисление 2 2 2 2 4" xfId="7837"/>
    <cellStyle name="Вычисление 2 2 2 2 4 2" xfId="21841"/>
    <cellStyle name="Вычисление 2 2 2 2 4 2 2" xfId="36588"/>
    <cellStyle name="Вычисление 2 2 2 2 4 3" xfId="31268"/>
    <cellStyle name="Вычисление 2 2 2 2 5" xfId="14995"/>
    <cellStyle name="Вычисление 2 2 2 2 5 2" xfId="34816"/>
    <cellStyle name="Вычисление 2 2 2 2 6" xfId="28783"/>
    <cellStyle name="Вычисление 2 2 2 3" xfId="3734"/>
    <cellStyle name="Вычисление 2 2 2 3 2" xfId="10489"/>
    <cellStyle name="Вычисление 2 2 2 3 2 2" xfId="16892"/>
    <cellStyle name="Вычисление 2 2 2 3 2 2 2" xfId="35384"/>
    <cellStyle name="Вычисление 2 2 2 3 2 3" xfId="32561"/>
    <cellStyle name="Вычисление 2 2 2 3 3" xfId="12419"/>
    <cellStyle name="Вычисление 2 2 2 3 3 2" xfId="18742"/>
    <cellStyle name="Вычисление 2 2 2 3 3 2 2" xfId="36225"/>
    <cellStyle name="Вычисление 2 2 2 3 3 3" xfId="33472"/>
    <cellStyle name="Вычисление 2 2 2 3 4" xfId="15466"/>
    <cellStyle name="Вычисление 2 2 2 3 4 2" xfId="35017"/>
    <cellStyle name="Вычисление 2 2 2 3 5" xfId="28984"/>
    <cellStyle name="Вычисление 2 2 2 4" xfId="6226"/>
    <cellStyle name="Вычисление 2 2 2 4 2" xfId="13459"/>
    <cellStyle name="Вычисление 2 2 2 4 2 2" xfId="33970"/>
    <cellStyle name="Вычисление 2 2 2 4 3" xfId="30403"/>
    <cellStyle name="Вычисление 2 2 2 5" xfId="8498"/>
    <cellStyle name="Вычисление 2 2 2 5 2" xfId="15690"/>
    <cellStyle name="Вычисление 2 2 2 5 2 2" xfId="35124"/>
    <cellStyle name="Вычисление 2 2 2 5 3" xfId="31523"/>
    <cellStyle name="Вычисление 2 2 2 6" xfId="6077"/>
    <cellStyle name="Вычисление 2 2 2 6 2" xfId="13319"/>
    <cellStyle name="Вычисление 2 2 2 6 2 2" xfId="33884"/>
    <cellStyle name="Вычисление 2 2 2 6 3" xfId="30315"/>
    <cellStyle name="Вычисление 2 2 2 7" xfId="12646"/>
    <cellStyle name="Вычисление 2 2 2 7 2" xfId="33576"/>
    <cellStyle name="Вычисление 2 2 2 8" xfId="28213"/>
    <cellStyle name="Вычисление 2 2 3" xfId="2030"/>
    <cellStyle name="Вычисление 2 2 3 2" xfId="6630"/>
    <cellStyle name="Вычисление 2 2 3 2 2" xfId="13807"/>
    <cellStyle name="Вычисление 2 2 3 2 2 2" xfId="34257"/>
    <cellStyle name="Вычисление 2 2 3 2 3" xfId="30706"/>
    <cellStyle name="Вычисление 2 2 3 3" xfId="8813"/>
    <cellStyle name="Вычисление 2 2 3 3 2" xfId="15763"/>
    <cellStyle name="Вычисление 2 2 3 3 2 2" xfId="35156"/>
    <cellStyle name="Вычисление 2 2 3 3 3" xfId="31795"/>
    <cellStyle name="Вычисление 2 2 3 4" xfId="10927"/>
    <cellStyle name="Вычисление 2 2 3 4 2" xfId="17258"/>
    <cellStyle name="Вычисление 2 2 3 4 2 2" xfId="35636"/>
    <cellStyle name="Вычисление 2 2 3 4 3" xfId="32883"/>
    <cellStyle name="Вычисление 2 2 3 5" xfId="5118"/>
    <cellStyle name="Вычисление 2 2 3 5 2" xfId="20653"/>
    <cellStyle name="Вычисление 2 2 3 5 2 2" xfId="36473"/>
    <cellStyle name="Вычисление 2 2 3 5 3" xfId="29754"/>
    <cellStyle name="Вычисление 2 2 3 6" xfId="12695"/>
    <cellStyle name="Вычисление 2 2 3 6 2" xfId="33590"/>
    <cellStyle name="Вычисление 2 2 3 7" xfId="28397"/>
    <cellStyle name="Вычисление 2 2 4" xfId="2781"/>
    <cellStyle name="Вычисление 2 2 4 2" xfId="9554"/>
    <cellStyle name="Вычисление 2 2 4 2 2" xfId="16205"/>
    <cellStyle name="Вычисление 2 2 4 2 2 2" xfId="35255"/>
    <cellStyle name="Вычисление 2 2 4 2 3" xfId="32188"/>
    <cellStyle name="Вычисление 2 2 4 3" xfId="11509"/>
    <cellStyle name="Вычисление 2 2 4 3 2" xfId="17836"/>
    <cellStyle name="Вычисление 2 2 4 3 2 2" xfId="35875"/>
    <cellStyle name="Вычисление 2 2 4 3 3" xfId="33122"/>
    <cellStyle name="Вычисление 2 2 4 4" xfId="7373"/>
    <cellStyle name="Вычисление 2 2 4 4 2" xfId="21525"/>
    <cellStyle name="Вычисление 2 2 4 4 2 2" xfId="36545"/>
    <cellStyle name="Вычисление 2 2 4 4 3" xfId="31100"/>
    <cellStyle name="Вычисление 2 2 4 5" xfId="14541"/>
    <cellStyle name="Вычисление 2 2 4 5 2" xfId="34648"/>
    <cellStyle name="Вычисление 2 2 4 6" xfId="28634"/>
    <cellStyle name="Вычисление 2 2 5" xfId="3012"/>
    <cellStyle name="Вычисление 2 2 5 2" xfId="9778"/>
    <cellStyle name="Вычисление 2 2 5 2 2" xfId="16403"/>
    <cellStyle name="Вычисление 2 2 5 2 2 2" xfId="35301"/>
    <cellStyle name="Вычисление 2 2 5 2 3" xfId="32258"/>
    <cellStyle name="Вычисление 2 2 5 3" xfId="11715"/>
    <cellStyle name="Вычисление 2 2 5 3 2" xfId="18040"/>
    <cellStyle name="Вычисление 2 2 5 3 2 2" xfId="35927"/>
    <cellStyle name="Вычисление 2 2 5 3 3" xfId="33174"/>
    <cellStyle name="Вычисление 2 2 5 4" xfId="7599"/>
    <cellStyle name="Вычисление 2 2 5 4 2" xfId="21689"/>
    <cellStyle name="Вычисление 2 2 5 4 2 2" xfId="36573"/>
    <cellStyle name="Вычисление 2 2 5 4 3" xfId="31170"/>
    <cellStyle name="Вычисление 2 2 5 5" xfId="14763"/>
    <cellStyle name="Вычисление 2 2 5 5 2" xfId="34718"/>
    <cellStyle name="Вычисление 2 2 5 6" xfId="28686"/>
    <cellStyle name="Вычисление 2 2 6" xfId="4167"/>
    <cellStyle name="Вычисление 2 2 6 2" xfId="29193"/>
    <cellStyle name="Вычисление 2 2 7" xfId="28274"/>
    <cellStyle name="Вычисление 2 3" xfId="2365"/>
    <cellStyle name="Вычисление 2 3 2" xfId="5396"/>
    <cellStyle name="Вычисление 2 3 2 2" xfId="12876"/>
    <cellStyle name="Вычисление 2 3 2 2 2" xfId="33634"/>
    <cellStyle name="Вычисление 2 3 2 3" xfId="29875"/>
    <cellStyle name="Вычисление 2 3 3" xfId="6965"/>
    <cellStyle name="Вычисление 2 3 3 2" xfId="14139"/>
    <cellStyle name="Вычисление 2 3 3 2 2" xfId="34451"/>
    <cellStyle name="Вычисление 2 3 3 3" xfId="30900"/>
    <cellStyle name="Вычисление 2 3 4" xfId="9147"/>
    <cellStyle name="Вычисление 2 3 4 2" xfId="15944"/>
    <cellStyle name="Вычисление 2 3 4 2 2" xfId="35200"/>
    <cellStyle name="Вычисление 2 3 4 3" xfId="31989"/>
    <cellStyle name="Вычисление 2 3 5" xfId="11163"/>
    <cellStyle name="Вычисление 2 3 5 2" xfId="17492"/>
    <cellStyle name="Вычисление 2 3 5 2 2" xfId="35735"/>
    <cellStyle name="Вычисление 2 3 5 3" xfId="32982"/>
    <cellStyle name="Вычисление 2 3 6" xfId="4343"/>
    <cellStyle name="Вычисление 2 3 6 2" xfId="20387"/>
    <cellStyle name="Вычисление 2 3 6 2 2" xfId="36345"/>
    <cellStyle name="Вычисление 2 3 6 3" xfId="29230"/>
    <cellStyle name="Вычисление 2 3 7" xfId="4639"/>
    <cellStyle name="Вычисление 2 3 7 2" xfId="29370"/>
    <cellStyle name="Вычисление 2 3 8" xfId="28494"/>
    <cellStyle name="Вычисление 2 4" xfId="2622"/>
    <cellStyle name="Вычисление 2 4 2" xfId="9403"/>
    <cellStyle name="Вычисление 2 4 2 2" xfId="16054"/>
    <cellStyle name="Вычисление 2 4 2 2 2" xfId="35231"/>
    <cellStyle name="Вычисление 2 4 2 3" xfId="32165"/>
    <cellStyle name="Вычисление 2 4 3" xfId="11363"/>
    <cellStyle name="Вычисление 2 4 3 2" xfId="17691"/>
    <cellStyle name="Вычисление 2 4 3 2 2" xfId="35855"/>
    <cellStyle name="Вычисление 2 4 3 3" xfId="33102"/>
    <cellStyle name="Вычисление 2 4 4" xfId="7222"/>
    <cellStyle name="Вычисление 2 4 4 2" xfId="21385"/>
    <cellStyle name="Вычисление 2 4 4 2 2" xfId="36526"/>
    <cellStyle name="Вычисление 2 4 4 3" xfId="31077"/>
    <cellStyle name="Вычисление 2 4 5" xfId="14395"/>
    <cellStyle name="Вычисление 2 4 5 2" xfId="34628"/>
    <cellStyle name="Вычисление 2 4 6" xfId="28614"/>
    <cellStyle name="Вычисление 2 5" xfId="18988"/>
    <cellStyle name="Вычисление 2 5 2" xfId="36330"/>
    <cellStyle name="Вычисление 2 6" xfId="28089"/>
    <cellStyle name="Вычисление 3" xfId="339"/>
    <cellStyle name="Вычисление 3 2" xfId="1576"/>
    <cellStyle name="Вычисление 3 2 2" xfId="1387"/>
    <cellStyle name="Вычисление 3 2 2 2" xfId="3262"/>
    <cellStyle name="Вычисление 3 2 2 2 2" xfId="10017"/>
    <cellStyle name="Вычисление 3 2 2 2 2 2" xfId="16570"/>
    <cellStyle name="Вычисление 3 2 2 2 2 2 2" xfId="35332"/>
    <cellStyle name="Вычисление 3 2 2 2 2 3" xfId="32361"/>
    <cellStyle name="Вычисление 3 2 2 2 3" xfId="11947"/>
    <cellStyle name="Вычисление 3 2 2 2 3 2" xfId="18272"/>
    <cellStyle name="Вычисление 3 2 2 2 3 2 2" xfId="36025"/>
    <cellStyle name="Вычисление 3 2 2 2 3 3" xfId="33272"/>
    <cellStyle name="Вычисление 3 2 2 2 4" xfId="7838"/>
    <cellStyle name="Вычисление 3 2 2 2 4 2" xfId="21842"/>
    <cellStyle name="Вычисление 3 2 2 2 4 2 2" xfId="36589"/>
    <cellStyle name="Вычисление 3 2 2 2 4 3" xfId="31269"/>
    <cellStyle name="Вычисление 3 2 2 2 5" xfId="14996"/>
    <cellStyle name="Вычисление 3 2 2 2 5 2" xfId="34817"/>
    <cellStyle name="Вычисление 3 2 2 2 6" xfId="28784"/>
    <cellStyle name="Вычисление 3 2 2 3" xfId="3735"/>
    <cellStyle name="Вычисление 3 2 2 3 2" xfId="10490"/>
    <cellStyle name="Вычисление 3 2 2 3 2 2" xfId="16893"/>
    <cellStyle name="Вычисление 3 2 2 3 2 2 2" xfId="35385"/>
    <cellStyle name="Вычисление 3 2 2 3 2 3" xfId="32562"/>
    <cellStyle name="Вычисление 3 2 2 3 3" xfId="12420"/>
    <cellStyle name="Вычисление 3 2 2 3 3 2" xfId="18743"/>
    <cellStyle name="Вычисление 3 2 2 3 3 2 2" xfId="36226"/>
    <cellStyle name="Вычисление 3 2 2 3 3 3" xfId="33473"/>
    <cellStyle name="Вычисление 3 2 2 3 4" xfId="15467"/>
    <cellStyle name="Вычисление 3 2 2 3 4 2" xfId="35018"/>
    <cellStyle name="Вычисление 3 2 2 3 5" xfId="28985"/>
    <cellStyle name="Вычисление 3 2 2 4" xfId="6170"/>
    <cellStyle name="Вычисление 3 2 2 4 2" xfId="13406"/>
    <cellStyle name="Вычисление 3 2 2 4 2 2" xfId="33943"/>
    <cellStyle name="Вычисление 3 2 2 4 3" xfId="30373"/>
    <cellStyle name="Вычисление 3 2 2 5" xfId="8439"/>
    <cellStyle name="Вычисление 3 2 2 5 2" xfId="15655"/>
    <cellStyle name="Вычисление 3 2 2 5 2 2" xfId="35118"/>
    <cellStyle name="Вычисление 3 2 2 5 3" xfId="31493"/>
    <cellStyle name="Вычисление 3 2 2 6" xfId="5556"/>
    <cellStyle name="Вычисление 3 2 2 6 2" xfId="12910"/>
    <cellStyle name="Вычисление 3 2 2 6 2 2" xfId="33659"/>
    <cellStyle name="Вычисление 3 2 2 6 3" xfId="30011"/>
    <cellStyle name="Вычисление 3 2 2 7" xfId="12619"/>
    <cellStyle name="Вычисление 3 2 2 7 2" xfId="33573"/>
    <cellStyle name="Вычисление 3 2 2 8" xfId="28210"/>
    <cellStyle name="Вычисление 3 2 3" xfId="2029"/>
    <cellStyle name="Вычисление 3 2 3 2" xfId="6629"/>
    <cellStyle name="Вычисление 3 2 3 2 2" xfId="13806"/>
    <cellStyle name="Вычисление 3 2 3 2 2 2" xfId="34256"/>
    <cellStyle name="Вычисление 3 2 3 2 3" xfId="30705"/>
    <cellStyle name="Вычисление 3 2 3 3" xfId="8812"/>
    <cellStyle name="Вычисление 3 2 3 3 2" xfId="15762"/>
    <cellStyle name="Вычисление 3 2 3 3 2 2" xfId="35155"/>
    <cellStyle name="Вычисление 3 2 3 3 3" xfId="31794"/>
    <cellStyle name="Вычисление 3 2 3 4" xfId="10926"/>
    <cellStyle name="Вычисление 3 2 3 4 2" xfId="17257"/>
    <cellStyle name="Вычисление 3 2 3 4 2 2" xfId="35635"/>
    <cellStyle name="Вычисление 3 2 3 4 3" xfId="32882"/>
    <cellStyle name="Вычисление 3 2 3 5" xfId="5117"/>
    <cellStyle name="Вычисление 3 2 3 5 2" xfId="20652"/>
    <cellStyle name="Вычисление 3 2 3 5 2 2" xfId="36472"/>
    <cellStyle name="Вычисление 3 2 3 5 3" xfId="29753"/>
    <cellStyle name="Вычисление 3 2 3 6" xfId="12694"/>
    <cellStyle name="Вычисление 3 2 3 6 2" xfId="33589"/>
    <cellStyle name="Вычисление 3 2 3 7" xfId="28396"/>
    <cellStyle name="Вычисление 3 2 4" xfId="2997"/>
    <cellStyle name="Вычисление 3 2 4 2" xfId="9763"/>
    <cellStyle name="Вычисление 3 2 4 2 2" xfId="16392"/>
    <cellStyle name="Вычисление 3 2 4 2 2 2" xfId="35292"/>
    <cellStyle name="Вычисление 3 2 4 2 3" xfId="32246"/>
    <cellStyle name="Вычисление 3 2 4 3" xfId="11700"/>
    <cellStyle name="Вычисление 3 2 4 3 2" xfId="18026"/>
    <cellStyle name="Вычисление 3 2 4 3 2 2" xfId="35915"/>
    <cellStyle name="Вычисление 3 2 4 3 3" xfId="33162"/>
    <cellStyle name="Вычисление 3 2 4 4" xfId="7584"/>
    <cellStyle name="Вычисление 3 2 4 4 2" xfId="21685"/>
    <cellStyle name="Вычисление 3 2 4 4 2 2" xfId="36570"/>
    <cellStyle name="Вычисление 3 2 4 4 3" xfId="31158"/>
    <cellStyle name="Вычисление 3 2 4 5" xfId="14749"/>
    <cellStyle name="Вычисление 3 2 4 5 2" xfId="34706"/>
    <cellStyle name="Вычисление 3 2 4 6" xfId="28674"/>
    <cellStyle name="Вычисление 3 2 5" xfId="3512"/>
    <cellStyle name="Вычисление 3 2 5 2" xfId="10267"/>
    <cellStyle name="Вычисление 3 2 5 2 2" xfId="16745"/>
    <cellStyle name="Вычисление 3 2 5 2 2 2" xfId="35371"/>
    <cellStyle name="Вычисление 3 2 5 2 3" xfId="32473"/>
    <cellStyle name="Вычисление 3 2 5 3" xfId="12197"/>
    <cellStyle name="Вычисление 3 2 5 3 2" xfId="18520"/>
    <cellStyle name="Вычисление 3 2 5 3 2 2" xfId="36137"/>
    <cellStyle name="Вычисление 3 2 5 3 3" xfId="33384"/>
    <cellStyle name="Вычисление 3 2 5 4" xfId="8088"/>
    <cellStyle name="Вычисление 3 2 5 4 2" xfId="22085"/>
    <cellStyle name="Вычисление 3 2 5 4 2 2" xfId="36701"/>
    <cellStyle name="Вычисление 3 2 5 4 3" xfId="31381"/>
    <cellStyle name="Вычисление 3 2 5 5" xfId="15244"/>
    <cellStyle name="Вычисление 3 2 5 5 2" xfId="34929"/>
    <cellStyle name="Вычисление 3 2 5 6" xfId="28896"/>
    <cellStyle name="Вычисление 3 2 6" xfId="4017"/>
    <cellStyle name="Вычисление 3 2 6 2" xfId="29122"/>
    <cellStyle name="Вычисление 3 2 7" xfId="28275"/>
    <cellStyle name="Вычисление 3 3" xfId="2184"/>
    <cellStyle name="Вычисление 3 3 2" xfId="2805"/>
    <cellStyle name="Вычисление 3 3 2 2" xfId="7392"/>
    <cellStyle name="Вычисление 3 3 2 2 2" xfId="14559"/>
    <cellStyle name="Вычисление 3 3 2 2 2 2" xfId="34655"/>
    <cellStyle name="Вычисление 3 3 2 2 3" xfId="31107"/>
    <cellStyle name="Вычисление 3 3 2 3" xfId="9572"/>
    <cellStyle name="Вычисление 3 3 2 3 2" xfId="16221"/>
    <cellStyle name="Вычисление 3 3 2 3 2 2" xfId="35260"/>
    <cellStyle name="Вычисление 3 3 2 3 3" xfId="32195"/>
    <cellStyle name="Вычисление 3 3 2 4" xfId="11525"/>
    <cellStyle name="Вычисление 3 3 2 4 2" xfId="17852"/>
    <cellStyle name="Вычисление 3 3 2 4 2 2" xfId="35880"/>
    <cellStyle name="Вычисление 3 3 2 4 3" xfId="33127"/>
    <cellStyle name="Вычисление 3 3 2 5" xfId="5244"/>
    <cellStyle name="Вычисление 3 3 2 5 2" xfId="20758"/>
    <cellStyle name="Вычисление 3 3 2 5 2 2" xfId="36485"/>
    <cellStyle name="Вычисление 3 3 2 5 3" xfId="29785"/>
    <cellStyle name="Вычисление 3 3 2 6" xfId="12803"/>
    <cellStyle name="Вычисление 3 3 2 6 2" xfId="33613"/>
    <cellStyle name="Вычисление 3 3 2 7" xfId="28639"/>
    <cellStyle name="Вычисление 3 3 3" xfId="2813"/>
    <cellStyle name="Вычисление 3 3 3 2" xfId="9580"/>
    <cellStyle name="Вычисление 3 3 3 2 2" xfId="16229"/>
    <cellStyle name="Вычисление 3 3 3 2 2 2" xfId="35263"/>
    <cellStyle name="Вычисление 3 3 3 2 3" xfId="32198"/>
    <cellStyle name="Вычисление 3 3 3 3" xfId="11533"/>
    <cellStyle name="Вычисление 3 3 3 3 2" xfId="17860"/>
    <cellStyle name="Вычисление 3 3 3 3 2 2" xfId="35883"/>
    <cellStyle name="Вычисление 3 3 3 3 3" xfId="33130"/>
    <cellStyle name="Вычисление 3 3 3 4" xfId="7400"/>
    <cellStyle name="Вычисление 3 3 3 4 2" xfId="21538"/>
    <cellStyle name="Вычисление 3 3 3 4 2 2" xfId="36548"/>
    <cellStyle name="Вычисление 3 3 3 4 3" xfId="31110"/>
    <cellStyle name="Вычисление 3 3 3 5" xfId="14567"/>
    <cellStyle name="Вычисление 3 3 3 5 2" xfId="34658"/>
    <cellStyle name="Вычисление 3 3 3 6" xfId="28642"/>
    <cellStyle name="Вычисление 3 3 4" xfId="6784"/>
    <cellStyle name="Вычисление 3 3 4 2" xfId="13958"/>
    <cellStyle name="Вычисление 3 3 4 2 2" xfId="34322"/>
    <cellStyle name="Вычисление 3 3 4 3" xfId="30771"/>
    <cellStyle name="Вычисление 3 3 5" xfId="8967"/>
    <cellStyle name="Вычисление 3 3 5 2" xfId="15872"/>
    <cellStyle name="Вычисление 3 3 5 2 2" xfId="35179"/>
    <cellStyle name="Вычисление 3 3 5 3" xfId="31860"/>
    <cellStyle name="Вычисление 3 3 6" xfId="11037"/>
    <cellStyle name="Вычисление 3 3 6 2" xfId="17366"/>
    <cellStyle name="Вычисление 3 3 6 2 2" xfId="35660"/>
    <cellStyle name="Вычисление 3 3 6 3" xfId="32907"/>
    <cellStyle name="Вычисление 3 3 7" xfId="4344"/>
    <cellStyle name="Вычисление 3 3 7 2" xfId="20388"/>
    <cellStyle name="Вычисление 3 3 7 2 2" xfId="36346"/>
    <cellStyle name="Вычисление 3 3 7 3" xfId="29231"/>
    <cellStyle name="Вычисление 3 3 8" xfId="8412"/>
    <cellStyle name="Вычисление 3 3 8 2" xfId="31475"/>
    <cellStyle name="Вычисление 3 3 9" xfId="28420"/>
    <cellStyle name="Вычисление 3 4" xfId="2623"/>
    <cellStyle name="Вычисление 3 4 2" xfId="9404"/>
    <cellStyle name="Вычисление 3 4 2 2" xfId="16055"/>
    <cellStyle name="Вычисление 3 4 2 2 2" xfId="35232"/>
    <cellStyle name="Вычисление 3 4 2 3" xfId="32166"/>
    <cellStyle name="Вычисление 3 4 3" xfId="11364"/>
    <cellStyle name="Вычисление 3 4 3 2" xfId="17692"/>
    <cellStyle name="Вычисление 3 4 3 2 2" xfId="35856"/>
    <cellStyle name="Вычисление 3 4 3 3" xfId="33103"/>
    <cellStyle name="Вычисление 3 4 4" xfId="7223"/>
    <cellStyle name="Вычисление 3 4 4 2" xfId="21386"/>
    <cellStyle name="Вычисление 3 4 4 2 2" xfId="36527"/>
    <cellStyle name="Вычисление 3 4 4 3" xfId="31078"/>
    <cellStyle name="Вычисление 3 4 5" xfId="14396"/>
    <cellStyle name="Вычисление 3 4 5 2" xfId="34629"/>
    <cellStyle name="Вычисление 3 4 6" xfId="28615"/>
    <cellStyle name="Вычисление 3 5" xfId="28090"/>
    <cellStyle name="Вычисление 4" xfId="340"/>
    <cellStyle name="Вычисление 4 2" xfId="1577"/>
    <cellStyle name="Вычисление 4 2 2" xfId="1985"/>
    <cellStyle name="Вычисление 4 2 2 2" xfId="3263"/>
    <cellStyle name="Вычисление 4 2 2 2 2" xfId="10018"/>
    <cellStyle name="Вычисление 4 2 2 2 2 2" xfId="16571"/>
    <cellStyle name="Вычисление 4 2 2 2 2 2 2" xfId="35333"/>
    <cellStyle name="Вычисление 4 2 2 2 2 3" xfId="32362"/>
    <cellStyle name="Вычисление 4 2 2 2 3" xfId="11948"/>
    <cellStyle name="Вычисление 4 2 2 2 3 2" xfId="18273"/>
    <cellStyle name="Вычисление 4 2 2 2 3 2 2" xfId="36026"/>
    <cellStyle name="Вычисление 4 2 2 2 3 3" xfId="33273"/>
    <cellStyle name="Вычисление 4 2 2 2 4" xfId="7839"/>
    <cellStyle name="Вычисление 4 2 2 2 4 2" xfId="21843"/>
    <cellStyle name="Вычисление 4 2 2 2 4 2 2" xfId="36590"/>
    <cellStyle name="Вычисление 4 2 2 2 4 3" xfId="31270"/>
    <cellStyle name="Вычисление 4 2 2 2 5" xfId="14997"/>
    <cellStyle name="Вычисление 4 2 2 2 5 2" xfId="34818"/>
    <cellStyle name="Вычисление 4 2 2 2 6" xfId="28785"/>
    <cellStyle name="Вычисление 4 2 2 3" xfId="3736"/>
    <cellStyle name="Вычисление 4 2 2 3 2" xfId="10491"/>
    <cellStyle name="Вычисление 4 2 2 3 2 2" xfId="16894"/>
    <cellStyle name="Вычисление 4 2 2 3 2 2 2" xfId="35386"/>
    <cellStyle name="Вычисление 4 2 2 3 2 3" xfId="32563"/>
    <cellStyle name="Вычисление 4 2 2 3 3" xfId="12421"/>
    <cellStyle name="Вычисление 4 2 2 3 3 2" xfId="18744"/>
    <cellStyle name="Вычисление 4 2 2 3 3 2 2" xfId="36227"/>
    <cellStyle name="Вычисление 4 2 2 3 3 3" xfId="33474"/>
    <cellStyle name="Вычисление 4 2 2 3 4" xfId="15468"/>
    <cellStyle name="Вычисление 4 2 2 3 4 2" xfId="35019"/>
    <cellStyle name="Вычисление 4 2 2 3 5" xfId="28986"/>
    <cellStyle name="Вычисление 4 2 2 4" xfId="6585"/>
    <cellStyle name="Вычисление 4 2 2 4 2" xfId="13763"/>
    <cellStyle name="Вычисление 4 2 2 4 2 2" xfId="34228"/>
    <cellStyle name="Вычисление 4 2 2 4 3" xfId="30677"/>
    <cellStyle name="Вычисление 4 2 2 5" xfId="8768"/>
    <cellStyle name="Вычисление 4 2 2 5 2" xfId="15740"/>
    <cellStyle name="Вычисление 4 2 2 5 2 2" xfId="35148"/>
    <cellStyle name="Вычисление 4 2 2 5 3" xfId="31766"/>
    <cellStyle name="Вычисление 4 2 2 6" xfId="10882"/>
    <cellStyle name="Вычисление 4 2 2 6 2" xfId="17214"/>
    <cellStyle name="Вычисление 4 2 2 6 2 2" xfId="35607"/>
    <cellStyle name="Вычисление 4 2 2 6 3" xfId="32854"/>
    <cellStyle name="Вычисление 4 2 2 7" xfId="12672"/>
    <cellStyle name="Вычисление 4 2 2 7 2" xfId="33582"/>
    <cellStyle name="Вычисление 4 2 2 8" xfId="28387"/>
    <cellStyle name="Вычисление 4 2 3" xfId="2213"/>
    <cellStyle name="Вычисление 4 2 3 2" xfId="6813"/>
    <cellStyle name="Вычисление 4 2 3 2 2" xfId="13987"/>
    <cellStyle name="Вычисление 4 2 3 2 2 2" xfId="34347"/>
    <cellStyle name="Вычисление 4 2 3 2 3" xfId="30796"/>
    <cellStyle name="Вычисление 4 2 3 3" xfId="8996"/>
    <cellStyle name="Вычисление 4 2 3 3 2" xfId="15884"/>
    <cellStyle name="Вычисление 4 2 3 3 2 2" xfId="35187"/>
    <cellStyle name="Вычисление 4 2 3 3 3" xfId="31885"/>
    <cellStyle name="Вычисление 4 2 3 4" xfId="11057"/>
    <cellStyle name="Вычисление 4 2 3 4 2" xfId="17386"/>
    <cellStyle name="Вычисление 4 2 3 4 2 2" xfId="35676"/>
    <cellStyle name="Вычисление 4 2 3 4 3" xfId="32923"/>
    <cellStyle name="Вычисление 4 2 3 5" xfId="5269"/>
    <cellStyle name="Вычисление 4 2 3 5 2" xfId="20770"/>
    <cellStyle name="Вычисление 4 2 3 5 2 2" xfId="36491"/>
    <cellStyle name="Вычисление 4 2 3 5 3" xfId="29804"/>
    <cellStyle name="Вычисление 4 2 3 6" xfId="12815"/>
    <cellStyle name="Вычисление 4 2 3 6 2" xfId="33621"/>
    <cellStyle name="Вычисление 4 2 3 7" xfId="28436"/>
    <cellStyle name="Вычисление 4 2 4" xfId="2998"/>
    <cellStyle name="Вычисление 4 2 4 2" xfId="9764"/>
    <cellStyle name="Вычисление 4 2 4 2 2" xfId="16393"/>
    <cellStyle name="Вычисление 4 2 4 2 2 2" xfId="35293"/>
    <cellStyle name="Вычисление 4 2 4 2 3" xfId="32247"/>
    <cellStyle name="Вычисление 4 2 4 3" xfId="11701"/>
    <cellStyle name="Вычисление 4 2 4 3 2" xfId="18027"/>
    <cellStyle name="Вычисление 4 2 4 3 2 2" xfId="35916"/>
    <cellStyle name="Вычисление 4 2 4 3 3" xfId="33163"/>
    <cellStyle name="Вычисление 4 2 4 4" xfId="7585"/>
    <cellStyle name="Вычисление 4 2 4 4 2" xfId="21686"/>
    <cellStyle name="Вычисление 4 2 4 4 2 2" xfId="36571"/>
    <cellStyle name="Вычисление 4 2 4 4 3" xfId="31159"/>
    <cellStyle name="Вычисление 4 2 4 5" xfId="14750"/>
    <cellStyle name="Вычисление 4 2 4 5 2" xfId="34707"/>
    <cellStyle name="Вычисление 4 2 4 6" xfId="28675"/>
    <cellStyle name="Вычисление 4 2 5" xfId="3513"/>
    <cellStyle name="Вычисление 4 2 5 2" xfId="10268"/>
    <cellStyle name="Вычисление 4 2 5 2 2" xfId="16746"/>
    <cellStyle name="Вычисление 4 2 5 2 2 2" xfId="35372"/>
    <cellStyle name="Вычисление 4 2 5 2 3" xfId="32474"/>
    <cellStyle name="Вычисление 4 2 5 3" xfId="12198"/>
    <cellStyle name="Вычисление 4 2 5 3 2" xfId="18521"/>
    <cellStyle name="Вычисление 4 2 5 3 2 2" xfId="36138"/>
    <cellStyle name="Вычисление 4 2 5 3 3" xfId="33385"/>
    <cellStyle name="Вычисление 4 2 5 4" xfId="8089"/>
    <cellStyle name="Вычисление 4 2 5 4 2" xfId="22086"/>
    <cellStyle name="Вычисление 4 2 5 4 2 2" xfId="36702"/>
    <cellStyle name="Вычисление 4 2 5 4 3" xfId="31382"/>
    <cellStyle name="Вычисление 4 2 5 5" xfId="15245"/>
    <cellStyle name="Вычисление 4 2 5 5 2" xfId="34930"/>
    <cellStyle name="Вычисление 4 2 5 6" xfId="28897"/>
    <cellStyle name="Вычисление 4 2 6" xfId="4065"/>
    <cellStyle name="Вычисление 4 2 6 2" xfId="29146"/>
    <cellStyle name="Вычисление 4 2 7" xfId="28276"/>
    <cellStyle name="Вычисление 4 3" xfId="2366"/>
    <cellStyle name="Вычисление 4 3 2" xfId="2806"/>
    <cellStyle name="Вычисление 4 3 2 2" xfId="7393"/>
    <cellStyle name="Вычисление 4 3 2 2 2" xfId="14560"/>
    <cellStyle name="Вычисление 4 3 2 2 2 2" xfId="34656"/>
    <cellStyle name="Вычисление 4 3 2 2 3" xfId="31108"/>
    <cellStyle name="Вычисление 4 3 2 3" xfId="9573"/>
    <cellStyle name="Вычисление 4 3 2 3 2" xfId="16222"/>
    <cellStyle name="Вычисление 4 3 2 3 2 2" xfId="35261"/>
    <cellStyle name="Вычисление 4 3 2 3 3" xfId="32196"/>
    <cellStyle name="Вычисление 4 3 2 4" xfId="11526"/>
    <cellStyle name="Вычисление 4 3 2 4 2" xfId="17853"/>
    <cellStyle name="Вычисление 4 3 2 4 2 2" xfId="35881"/>
    <cellStyle name="Вычисление 4 3 2 4 3" xfId="33128"/>
    <cellStyle name="Вычисление 4 3 2 5" xfId="5397"/>
    <cellStyle name="Вычисление 4 3 2 5 2" xfId="20832"/>
    <cellStyle name="Вычисление 4 3 2 5 2 2" xfId="36497"/>
    <cellStyle name="Вычисление 4 3 2 5 3" xfId="29876"/>
    <cellStyle name="Вычисление 4 3 2 6" xfId="12877"/>
    <cellStyle name="Вычисление 4 3 2 6 2" xfId="33635"/>
    <cellStyle name="Вычисление 4 3 2 7" xfId="28640"/>
    <cellStyle name="Вычисление 4 3 3" xfId="2541"/>
    <cellStyle name="Вычисление 4 3 3 2" xfId="9323"/>
    <cellStyle name="Вычисление 4 3 3 2 2" xfId="15975"/>
    <cellStyle name="Вычисление 4 3 3 2 2 2" xfId="35223"/>
    <cellStyle name="Вычисление 4 3 3 2 3" xfId="32157"/>
    <cellStyle name="Вычисление 4 3 3 3" xfId="11283"/>
    <cellStyle name="Вычисление 4 3 3 3 2" xfId="17612"/>
    <cellStyle name="Вычисление 4 3 3 3 2 2" xfId="35847"/>
    <cellStyle name="Вычисление 4 3 3 3 3" xfId="33094"/>
    <cellStyle name="Вычисление 4 3 3 4" xfId="7141"/>
    <cellStyle name="Вычисление 4 3 3 4 2" xfId="21309"/>
    <cellStyle name="Вычисление 4 3 3 4 2 2" xfId="36519"/>
    <cellStyle name="Вычисление 4 3 3 4 3" xfId="31068"/>
    <cellStyle name="Вычисление 4 3 3 5" xfId="14315"/>
    <cellStyle name="Вычисление 4 3 3 5 2" xfId="34619"/>
    <cellStyle name="Вычисление 4 3 3 6" xfId="28606"/>
    <cellStyle name="Вычисление 4 3 4" xfId="6966"/>
    <cellStyle name="Вычисление 4 3 4 2" xfId="14140"/>
    <cellStyle name="Вычисление 4 3 4 2 2" xfId="34452"/>
    <cellStyle name="Вычисление 4 3 4 3" xfId="30901"/>
    <cellStyle name="Вычисление 4 3 5" xfId="9148"/>
    <cellStyle name="Вычисление 4 3 5 2" xfId="15945"/>
    <cellStyle name="Вычисление 4 3 5 2 2" xfId="35201"/>
    <cellStyle name="Вычисление 4 3 5 3" xfId="31990"/>
    <cellStyle name="Вычисление 4 3 6" xfId="11164"/>
    <cellStyle name="Вычисление 4 3 6 2" xfId="17493"/>
    <cellStyle name="Вычисление 4 3 6 2 2" xfId="35736"/>
    <cellStyle name="Вычисление 4 3 6 3" xfId="32983"/>
    <cellStyle name="Вычисление 4 3 7" xfId="4345"/>
    <cellStyle name="Вычисление 4 3 7 2" xfId="20389"/>
    <cellStyle name="Вычисление 4 3 7 2 2" xfId="36347"/>
    <cellStyle name="Вычисление 4 3 7 3" xfId="29232"/>
    <cellStyle name="Вычисление 4 3 8" xfId="4617"/>
    <cellStyle name="Вычисление 4 3 8 2" xfId="29358"/>
    <cellStyle name="Вычисление 4 3 9" xfId="28495"/>
    <cellStyle name="Вычисление 4 4" xfId="2624"/>
    <cellStyle name="Вычисление 4 4 2" xfId="9405"/>
    <cellStyle name="Вычисление 4 4 2 2" xfId="16056"/>
    <cellStyle name="Вычисление 4 4 2 2 2" xfId="35233"/>
    <cellStyle name="Вычисление 4 4 2 3" xfId="32167"/>
    <cellStyle name="Вычисление 4 4 3" xfId="11365"/>
    <cellStyle name="Вычисление 4 4 3 2" xfId="17693"/>
    <cellStyle name="Вычисление 4 4 3 2 2" xfId="35857"/>
    <cellStyle name="Вычисление 4 4 3 3" xfId="33104"/>
    <cellStyle name="Вычисление 4 4 4" xfId="7224"/>
    <cellStyle name="Вычисление 4 4 4 2" xfId="21387"/>
    <cellStyle name="Вычисление 4 4 4 2 2" xfId="36528"/>
    <cellStyle name="Вычисление 4 4 4 3" xfId="31079"/>
    <cellStyle name="Вычисление 4 4 5" xfId="14397"/>
    <cellStyle name="Вычисление 4 4 5 2" xfId="34630"/>
    <cellStyle name="Вычисление 4 4 6" xfId="28616"/>
    <cellStyle name="Вычисление 4 5" xfId="28091"/>
    <cellStyle name="Вычисление 5" xfId="341"/>
    <cellStyle name="Вычисление 5 2" xfId="1578"/>
    <cellStyle name="Вычисление 5 2 2" xfId="842"/>
    <cellStyle name="Вычисление 5 2 2 2" xfId="3264"/>
    <cellStyle name="Вычисление 5 2 2 2 2" xfId="10019"/>
    <cellStyle name="Вычисление 5 2 2 2 2 2" xfId="16572"/>
    <cellStyle name="Вычисление 5 2 2 2 2 2 2" xfId="35334"/>
    <cellStyle name="Вычисление 5 2 2 2 2 3" xfId="32363"/>
    <cellStyle name="Вычисление 5 2 2 2 3" xfId="11949"/>
    <cellStyle name="Вычисление 5 2 2 2 3 2" xfId="18274"/>
    <cellStyle name="Вычисление 5 2 2 2 3 2 2" xfId="36027"/>
    <cellStyle name="Вычисление 5 2 2 2 3 3" xfId="33274"/>
    <cellStyle name="Вычисление 5 2 2 2 4" xfId="7840"/>
    <cellStyle name="Вычисление 5 2 2 2 4 2" xfId="21844"/>
    <cellStyle name="Вычисление 5 2 2 2 4 2 2" xfId="36591"/>
    <cellStyle name="Вычисление 5 2 2 2 4 3" xfId="31271"/>
    <cellStyle name="Вычисление 5 2 2 2 5" xfId="14998"/>
    <cellStyle name="Вычисление 5 2 2 2 5 2" xfId="34819"/>
    <cellStyle name="Вычисление 5 2 2 2 6" xfId="28786"/>
    <cellStyle name="Вычисление 5 2 2 3" xfId="3737"/>
    <cellStyle name="Вычисление 5 2 2 3 2" xfId="10492"/>
    <cellStyle name="Вычисление 5 2 2 3 2 2" xfId="16895"/>
    <cellStyle name="Вычисление 5 2 2 3 2 2 2" xfId="35387"/>
    <cellStyle name="Вычисление 5 2 2 3 2 3" xfId="32564"/>
    <cellStyle name="Вычисление 5 2 2 3 3" xfId="12422"/>
    <cellStyle name="Вычисление 5 2 2 3 3 2" xfId="18745"/>
    <cellStyle name="Вычисление 5 2 2 3 3 2 2" xfId="36228"/>
    <cellStyle name="Вычисление 5 2 2 3 3 3" xfId="33475"/>
    <cellStyle name="Вычисление 5 2 2 3 4" xfId="15469"/>
    <cellStyle name="Вычисление 5 2 2 3 4 2" xfId="35020"/>
    <cellStyle name="Вычисление 5 2 2 3 5" xfId="28987"/>
    <cellStyle name="Вычисление 5 2 2 4" xfId="5887"/>
    <cellStyle name="Вычисление 5 2 2 4 2" xfId="13148"/>
    <cellStyle name="Вычисление 5 2 2 4 2 2" xfId="33790"/>
    <cellStyle name="Вычисление 5 2 2 4 3" xfId="30202"/>
    <cellStyle name="Вычисление 5 2 2 5" xfId="5775"/>
    <cellStyle name="Вычисление 5 2 2 5 2" xfId="13057"/>
    <cellStyle name="Вычисление 5 2 2 5 2 2" xfId="33740"/>
    <cellStyle name="Вычисление 5 2 2 5 3" xfId="30137"/>
    <cellStyle name="Вычисление 5 2 2 6" xfId="8497"/>
    <cellStyle name="Вычисление 5 2 2 6 2" xfId="15689"/>
    <cellStyle name="Вычисление 5 2 2 6 2 2" xfId="35123"/>
    <cellStyle name="Вычисление 5 2 2 6 3" xfId="31522"/>
    <cellStyle name="Вычисление 5 2 2 7" xfId="4130"/>
    <cellStyle name="Вычисление 5 2 2 7 2" xfId="29184"/>
    <cellStyle name="Вычисление 5 2 2 8" xfId="28142"/>
    <cellStyle name="Вычисление 5 2 3" xfId="2141"/>
    <cellStyle name="Вычисление 5 2 3 2" xfId="6741"/>
    <cellStyle name="Вычисление 5 2 3 2 2" xfId="13916"/>
    <cellStyle name="Вычисление 5 2 3 2 2 2" xfId="34295"/>
    <cellStyle name="Вычисление 5 2 3 2 3" xfId="30744"/>
    <cellStyle name="Вычисление 5 2 3 3" xfId="8924"/>
    <cellStyle name="Вычисление 5 2 3 3 2" xfId="15851"/>
    <cellStyle name="Вычисление 5 2 3 3 2 2" xfId="35173"/>
    <cellStyle name="Вычисление 5 2 3 3 3" xfId="31833"/>
    <cellStyle name="Вычисление 5 2 3 4" xfId="11017"/>
    <cellStyle name="Вычисление 5 2 3 4 2" xfId="17346"/>
    <cellStyle name="Вычисление 5 2 3 4 2 2" xfId="35654"/>
    <cellStyle name="Вычисление 5 2 3 4 3" xfId="32901"/>
    <cellStyle name="Вычисление 5 2 3 5" xfId="5216"/>
    <cellStyle name="Вычисление 5 2 3 5 2" xfId="20736"/>
    <cellStyle name="Вычисление 5 2 3 5 2 2" xfId="36483"/>
    <cellStyle name="Вычисление 5 2 3 5 3" xfId="29777"/>
    <cellStyle name="Вычисление 5 2 3 6" xfId="12783"/>
    <cellStyle name="Вычисление 5 2 3 6 2" xfId="33607"/>
    <cellStyle name="Вычисление 5 2 3 7" xfId="28414"/>
    <cellStyle name="Вычисление 5 2 4" xfId="2999"/>
    <cellStyle name="Вычисление 5 2 4 2" xfId="9765"/>
    <cellStyle name="Вычисление 5 2 4 2 2" xfId="16394"/>
    <cellStyle name="Вычисление 5 2 4 2 2 2" xfId="35294"/>
    <cellStyle name="Вычисление 5 2 4 2 3" xfId="32248"/>
    <cellStyle name="Вычисление 5 2 4 3" xfId="11702"/>
    <cellStyle name="Вычисление 5 2 4 3 2" xfId="18028"/>
    <cellStyle name="Вычисление 5 2 4 3 2 2" xfId="35917"/>
    <cellStyle name="Вычисление 5 2 4 3 3" xfId="33164"/>
    <cellStyle name="Вычисление 5 2 4 4" xfId="7586"/>
    <cellStyle name="Вычисление 5 2 4 4 2" xfId="21687"/>
    <cellStyle name="Вычисление 5 2 4 4 2 2" xfId="36572"/>
    <cellStyle name="Вычисление 5 2 4 4 3" xfId="31160"/>
    <cellStyle name="Вычисление 5 2 4 5" xfId="14751"/>
    <cellStyle name="Вычисление 5 2 4 5 2" xfId="34708"/>
    <cellStyle name="Вычисление 5 2 4 6" xfId="28676"/>
    <cellStyle name="Вычисление 5 2 5" xfId="3514"/>
    <cellStyle name="Вычисление 5 2 5 2" xfId="10269"/>
    <cellStyle name="Вычисление 5 2 5 2 2" xfId="16747"/>
    <cellStyle name="Вычисление 5 2 5 2 2 2" xfId="35373"/>
    <cellStyle name="Вычисление 5 2 5 2 3" xfId="32475"/>
    <cellStyle name="Вычисление 5 2 5 3" xfId="12199"/>
    <cellStyle name="Вычисление 5 2 5 3 2" xfId="18522"/>
    <cellStyle name="Вычисление 5 2 5 3 2 2" xfId="36139"/>
    <cellStyle name="Вычисление 5 2 5 3 3" xfId="33386"/>
    <cellStyle name="Вычисление 5 2 5 4" xfId="8090"/>
    <cellStyle name="Вычисление 5 2 5 4 2" xfId="22087"/>
    <cellStyle name="Вычисление 5 2 5 4 2 2" xfId="36703"/>
    <cellStyle name="Вычисление 5 2 5 4 3" xfId="31383"/>
    <cellStyle name="Вычисление 5 2 5 5" xfId="15246"/>
    <cellStyle name="Вычисление 5 2 5 5 2" xfId="34931"/>
    <cellStyle name="Вычисление 5 2 5 6" xfId="28898"/>
    <cellStyle name="Вычисление 5 2 6" xfId="4049"/>
    <cellStyle name="Вычисление 5 2 6 2" xfId="29139"/>
    <cellStyle name="Вычисление 5 2 7" xfId="28277"/>
    <cellStyle name="Вычисление 5 3" xfId="2185"/>
    <cellStyle name="Вычисление 5 3 2" xfId="2807"/>
    <cellStyle name="Вычисление 5 3 2 2" xfId="7394"/>
    <cellStyle name="Вычисление 5 3 2 2 2" xfId="14561"/>
    <cellStyle name="Вычисление 5 3 2 2 2 2" xfId="34657"/>
    <cellStyle name="Вычисление 5 3 2 2 3" xfId="31109"/>
    <cellStyle name="Вычисление 5 3 2 3" xfId="9574"/>
    <cellStyle name="Вычисление 5 3 2 3 2" xfId="16223"/>
    <cellStyle name="Вычисление 5 3 2 3 2 2" xfId="35262"/>
    <cellStyle name="Вычисление 5 3 2 3 3" xfId="32197"/>
    <cellStyle name="Вычисление 5 3 2 4" xfId="11527"/>
    <cellStyle name="Вычисление 5 3 2 4 2" xfId="17854"/>
    <cellStyle name="Вычисление 5 3 2 4 2 2" xfId="35882"/>
    <cellStyle name="Вычисление 5 3 2 4 3" xfId="33129"/>
    <cellStyle name="Вычисление 5 3 2 5" xfId="5245"/>
    <cellStyle name="Вычисление 5 3 2 5 2" xfId="20759"/>
    <cellStyle name="Вычисление 5 3 2 5 2 2" xfId="36486"/>
    <cellStyle name="Вычисление 5 3 2 5 3" xfId="29786"/>
    <cellStyle name="Вычисление 5 3 2 6" xfId="12804"/>
    <cellStyle name="Вычисление 5 3 2 6 2" xfId="33614"/>
    <cellStyle name="Вычисление 5 3 2 7" xfId="28641"/>
    <cellStyle name="Вычисление 5 3 3" xfId="2900"/>
    <cellStyle name="Вычисление 5 3 3 2" xfId="9667"/>
    <cellStyle name="Вычисление 5 3 3 2 2" xfId="16313"/>
    <cellStyle name="Вычисление 5 3 3 2 2 2" xfId="35273"/>
    <cellStyle name="Вычисление 5 3 3 2 3" xfId="32211"/>
    <cellStyle name="Вычисление 5 3 3 3" xfId="11617"/>
    <cellStyle name="Вычисление 5 3 3 3 2" xfId="17944"/>
    <cellStyle name="Вычисление 5 3 3 3 2 2" xfId="35893"/>
    <cellStyle name="Вычисление 5 3 3 3 3" xfId="33140"/>
    <cellStyle name="Вычисление 5 3 3 4" xfId="7487"/>
    <cellStyle name="Вычисление 5 3 3 4 2" xfId="21618"/>
    <cellStyle name="Вычисление 5 3 3 4 2 2" xfId="36557"/>
    <cellStyle name="Вычисление 5 3 3 4 3" xfId="31123"/>
    <cellStyle name="Вычисление 5 3 3 5" xfId="14654"/>
    <cellStyle name="Вычисление 5 3 3 5 2" xfId="34671"/>
    <cellStyle name="Вычисление 5 3 3 6" xfId="28652"/>
    <cellStyle name="Вычисление 5 3 4" xfId="6785"/>
    <cellStyle name="Вычисление 5 3 4 2" xfId="13959"/>
    <cellStyle name="Вычисление 5 3 4 2 2" xfId="34323"/>
    <cellStyle name="Вычисление 5 3 4 3" xfId="30772"/>
    <cellStyle name="Вычисление 5 3 5" xfId="8968"/>
    <cellStyle name="Вычисление 5 3 5 2" xfId="15873"/>
    <cellStyle name="Вычисление 5 3 5 2 2" xfId="35180"/>
    <cellStyle name="Вычисление 5 3 5 3" xfId="31861"/>
    <cellStyle name="Вычисление 5 3 6" xfId="11038"/>
    <cellStyle name="Вычисление 5 3 6 2" xfId="17367"/>
    <cellStyle name="Вычисление 5 3 6 2 2" xfId="35661"/>
    <cellStyle name="Вычисление 5 3 6 3" xfId="32908"/>
    <cellStyle name="Вычисление 5 3 7" xfId="4346"/>
    <cellStyle name="Вычисление 5 3 7 2" xfId="20390"/>
    <cellStyle name="Вычисление 5 3 7 2 2" xfId="36348"/>
    <cellStyle name="Вычисление 5 3 7 3" xfId="29233"/>
    <cellStyle name="Вычисление 5 3 8" xfId="4275"/>
    <cellStyle name="Вычисление 5 3 8 2" xfId="29219"/>
    <cellStyle name="Вычисление 5 3 9" xfId="28421"/>
    <cellStyle name="Вычисление 5 4" xfId="2625"/>
    <cellStyle name="Вычисление 5 4 2" xfId="9406"/>
    <cellStyle name="Вычисление 5 4 2 2" xfId="16057"/>
    <cellStyle name="Вычисление 5 4 2 2 2" xfId="35234"/>
    <cellStyle name="Вычисление 5 4 2 3" xfId="32168"/>
    <cellStyle name="Вычисление 5 4 3" xfId="11366"/>
    <cellStyle name="Вычисление 5 4 3 2" xfId="17694"/>
    <cellStyle name="Вычисление 5 4 3 2 2" xfId="35858"/>
    <cellStyle name="Вычисление 5 4 3 3" xfId="33105"/>
    <cellStyle name="Вычисление 5 4 4" xfId="7225"/>
    <cellStyle name="Вычисление 5 4 4 2" xfId="21388"/>
    <cellStyle name="Вычисление 5 4 4 2 2" xfId="36529"/>
    <cellStyle name="Вычисление 5 4 4 3" xfId="31080"/>
    <cellStyle name="Вычисление 5 4 5" xfId="14398"/>
    <cellStyle name="Вычисление 5 4 5 2" xfId="34631"/>
    <cellStyle name="Вычисление 5 4 6" xfId="28617"/>
    <cellStyle name="Вычисление 5 5" xfId="28092"/>
    <cellStyle name="Группа" xfId="342"/>
    <cellStyle name="Дата" xfId="343"/>
    <cellStyle name="Заголовок 1" xfId="27983" builtinId="16" customBuiltin="1"/>
    <cellStyle name="Заголовок 1 2" xfId="344"/>
    <cellStyle name="Заголовок 1 3" xfId="345"/>
    <cellStyle name="Заголовок 1 4" xfId="346"/>
    <cellStyle name="Заголовок 1 5" xfId="347"/>
    <cellStyle name="Заголовок 2" xfId="27984" builtinId="17" customBuiltin="1"/>
    <cellStyle name="Заголовок 2 2" xfId="348"/>
    <cellStyle name="Заголовок 2 3" xfId="349"/>
    <cellStyle name="Заголовок 2 4" xfId="350"/>
    <cellStyle name="Заголовок 2 5" xfId="351"/>
    <cellStyle name="Заголовок 3" xfId="27985" builtinId="18" customBuiltin="1"/>
    <cellStyle name="Заголовок 3 2" xfId="352"/>
    <cellStyle name="Заголовок 3 3" xfId="353"/>
    <cellStyle name="Заголовок 3 4" xfId="354"/>
    <cellStyle name="Заголовок 3 5" xfId="355"/>
    <cellStyle name="Заголовок 4" xfId="27986" builtinId="19" customBuiltin="1"/>
    <cellStyle name="Заголовок 4 2" xfId="356"/>
    <cellStyle name="Заголовок 4 3" xfId="357"/>
    <cellStyle name="Заголовок 4 4" xfId="358"/>
    <cellStyle name="Заголовок 4 5" xfId="359"/>
    <cellStyle name="Защитный" xfId="360"/>
    <cellStyle name="Звезды" xfId="361"/>
    <cellStyle name="Звезды 10" xfId="5603"/>
    <cellStyle name="Звезды 10 2" xfId="12947"/>
    <cellStyle name="Звезды 10 2 2" xfId="33682"/>
    <cellStyle name="Звезды 10 3" xfId="30043"/>
    <cellStyle name="Звезды 11" xfId="6293"/>
    <cellStyle name="Звезды 11 2" xfId="30461"/>
    <cellStyle name="Звезды 2" xfId="362"/>
    <cellStyle name="Звезды 2 10" xfId="2070"/>
    <cellStyle name="Звезды 2 10 2" xfId="6670"/>
    <cellStyle name="Звезды 2 10 2 2" xfId="13846"/>
    <cellStyle name="Звезды 2 10 2 2 2" xfId="34267"/>
    <cellStyle name="Звезды 2 10 2 3" xfId="30716"/>
    <cellStyle name="Звезды 2 10 3" xfId="8853"/>
    <cellStyle name="Звезды 2 10 3 2" xfId="31805"/>
    <cellStyle name="Звезды 2 11" xfId="5718"/>
    <cellStyle name="Звезды 2 11 2" xfId="13032"/>
    <cellStyle name="Звезды 2 11 2 2" xfId="33727"/>
    <cellStyle name="Звезды 2 11 3" xfId="30113"/>
    <cellStyle name="Звезды 2 12" xfId="5604"/>
    <cellStyle name="Звезды 2 12 2" xfId="30044"/>
    <cellStyle name="Звезды 2 2" xfId="508"/>
    <cellStyle name="Звезды 2 2 2" xfId="1350"/>
    <cellStyle name="Звезды 2 2 2 2" xfId="1773"/>
    <cellStyle name="Звезды 2 2 2 2 10" xfId="4108"/>
    <cellStyle name="Звезды 2 2 2 2 10 2" xfId="29174"/>
    <cellStyle name="Звезды 2 2 2 2 2" xfId="1942"/>
    <cellStyle name="Звезды 2 2 2 2 2 2" xfId="3392"/>
    <cellStyle name="Звезды 2 2 2 2 2 2 2" xfId="10147"/>
    <cellStyle name="Звезды 2 2 2 2 2 2 2 2" xfId="32420"/>
    <cellStyle name="Звезды 2 2 2 2 2 2 3" xfId="12077"/>
    <cellStyle name="Звезды 2 2 2 2 2 2 3 2" xfId="18402"/>
    <cellStyle name="Звезды 2 2 2 2 2 2 3 2 2" xfId="36084"/>
    <cellStyle name="Звезды 2 2 2 2 2 2 3 3" xfId="33331"/>
    <cellStyle name="Звезды 2 2 2 2 2 2 4" xfId="7968"/>
    <cellStyle name="Звезды 2 2 2 2 2 2 4 2" xfId="21972"/>
    <cellStyle name="Звезды 2 2 2 2 2 2 4 2 2" xfId="36648"/>
    <cellStyle name="Звезды 2 2 2 2 2 2 4 3" xfId="31328"/>
    <cellStyle name="Звезды 2 2 2 2 2 2 5" xfId="15126"/>
    <cellStyle name="Звезды 2 2 2 2 2 2 5 2" xfId="34876"/>
    <cellStyle name="Звезды 2 2 2 2 2 2 6" xfId="28843"/>
    <cellStyle name="Звезды 2 2 2 2 2 3" xfId="3865"/>
    <cellStyle name="Звезды 2 2 2 2 2 3 2" xfId="10620"/>
    <cellStyle name="Звезды 2 2 2 2 2 3 2 2" xfId="32621"/>
    <cellStyle name="Звезды 2 2 2 2 2 3 3" xfId="12550"/>
    <cellStyle name="Звезды 2 2 2 2 2 3 3 2" xfId="18873"/>
    <cellStyle name="Звезды 2 2 2 2 2 3 3 2 2" xfId="36285"/>
    <cellStyle name="Звезды 2 2 2 2 2 3 3 3" xfId="33532"/>
    <cellStyle name="Звезды 2 2 2 2 2 3 4" xfId="15597"/>
    <cellStyle name="Звезды 2 2 2 2 2 3 4 2" xfId="35077"/>
    <cellStyle name="Звезды 2 2 2 2 2 3 5" xfId="29044"/>
    <cellStyle name="Звезды 2 2 2 2 2 4" xfId="6542"/>
    <cellStyle name="Звезды 2 2 2 2 2 4 2" xfId="13720"/>
    <cellStyle name="Звезды 2 2 2 2 2 4 2 2" xfId="34197"/>
    <cellStyle name="Звезды 2 2 2 2 2 4 3" xfId="30646"/>
    <cellStyle name="Звезды 2 2 2 2 2 5" xfId="8725"/>
    <cellStyle name="Звезды 2 2 2 2 2 5 2" xfId="31735"/>
    <cellStyle name="Звезды 2 2 2 2 2 6" xfId="10839"/>
    <cellStyle name="Звезды 2 2 2 2 2 6 2" xfId="17171"/>
    <cellStyle name="Звезды 2 2 2 2 2 6 2 2" xfId="35576"/>
    <cellStyle name="Звезды 2 2 2 2 2 6 3" xfId="32823"/>
    <cellStyle name="Звезды 2 2 2 2 2 7" xfId="5058"/>
    <cellStyle name="Звезды 2 2 2 2 2 7 2" xfId="29700"/>
    <cellStyle name="Звезды 2 2 2 2 3" xfId="2356"/>
    <cellStyle name="Звезды 2 2 2 2 3 2" xfId="6956"/>
    <cellStyle name="Звезды 2 2 2 2 3 2 2" xfId="14130"/>
    <cellStyle name="Звезды 2 2 2 2 3 2 2 2" xfId="34444"/>
    <cellStyle name="Звезды 2 2 2 2 3 2 3" xfId="30893"/>
    <cellStyle name="Звезды 2 2 2 2 3 3" xfId="9139"/>
    <cellStyle name="Звезды 2 2 2 2 3 3 2" xfId="31982"/>
    <cellStyle name="Звезды 2 2 2 2 3 4" xfId="11157"/>
    <cellStyle name="Звезды 2 2 2 2 3 4 2" xfId="17486"/>
    <cellStyle name="Звезды 2 2 2 2 3 4 2 2" xfId="35730"/>
    <cellStyle name="Звезды 2 2 2 2 3 4 3" xfId="32977"/>
    <cellStyle name="Звезды 2 2 2 2 3 5" xfId="5387"/>
    <cellStyle name="Звезды 2 2 2 2 3 5 2" xfId="29868"/>
    <cellStyle name="Звезды 2 2 2 2 3 6" xfId="28489"/>
    <cellStyle name="Звезды 2 2 2 2 4" xfId="2493"/>
    <cellStyle name="Звезды 2 2 2 2 4 2" xfId="7093"/>
    <cellStyle name="Звезды 2 2 2 2 4 2 2" xfId="14267"/>
    <cellStyle name="Звезды 2 2 2 2 4 2 2 2" xfId="34579"/>
    <cellStyle name="Звезды 2 2 2 2 4 2 3" xfId="31028"/>
    <cellStyle name="Звезды 2 2 2 2 4 3" xfId="9275"/>
    <cellStyle name="Звезды 2 2 2 2 4 3 2" xfId="32117"/>
    <cellStyle name="Звезды 2 2 2 2 4 4" xfId="11235"/>
    <cellStyle name="Звезды 2 2 2 2 4 4 2" xfId="17564"/>
    <cellStyle name="Звезды 2 2 2 2 4 4 2 2" xfId="35807"/>
    <cellStyle name="Звезды 2 2 2 2 4 4 3" xfId="33054"/>
    <cellStyle name="Звезды 2 2 2 2 4 5" xfId="5492"/>
    <cellStyle name="Звезды 2 2 2 2 4 5 2" xfId="29959"/>
    <cellStyle name="Звезды 2 2 2 2 4 6" xfId="28566"/>
    <cellStyle name="Звезды 2 2 2 2 5" xfId="3132"/>
    <cellStyle name="Звезды 2 2 2 2 5 2" xfId="7717"/>
    <cellStyle name="Звезды 2 2 2 2 5 2 2" xfId="14880"/>
    <cellStyle name="Звезды 2 2 2 2 5 2 2 2" xfId="34765"/>
    <cellStyle name="Звезды 2 2 2 2 5 2 3" xfId="31217"/>
    <cellStyle name="Звезды 2 2 2 2 5 3" xfId="9895"/>
    <cellStyle name="Звезды 2 2 2 2 5 3 2" xfId="32305"/>
    <cellStyle name="Звезды 2 2 2 2 5 4" xfId="11832"/>
    <cellStyle name="Звезды 2 2 2 2 5 4 2" xfId="18157"/>
    <cellStyle name="Звезды 2 2 2 2 5 4 2 2" xfId="35974"/>
    <cellStyle name="Звезды 2 2 2 2 5 4 3" xfId="33221"/>
    <cellStyle name="Звезды 2 2 2 2 5 5" xfId="4928"/>
    <cellStyle name="Звезды 2 2 2 2 5 5 2" xfId="29594"/>
    <cellStyle name="Звезды 2 2 2 2 5 6" xfId="28733"/>
    <cellStyle name="Звезды 2 2 2 2 6" xfId="3621"/>
    <cellStyle name="Звезды 2 2 2 2 6 2" xfId="10376"/>
    <cellStyle name="Звезды 2 2 2 2 6 2 2" xfId="32512"/>
    <cellStyle name="Звезды 2 2 2 2 6 3" xfId="12306"/>
    <cellStyle name="Звезды 2 2 2 2 6 3 2" xfId="18629"/>
    <cellStyle name="Звезды 2 2 2 2 6 3 2 2" xfId="36176"/>
    <cellStyle name="Звезды 2 2 2 2 6 3 3" xfId="33423"/>
    <cellStyle name="Звезды 2 2 2 2 6 4" xfId="8197"/>
    <cellStyle name="Звезды 2 2 2 2 6 4 2" xfId="22194"/>
    <cellStyle name="Звезды 2 2 2 2 6 4 2 2" xfId="36740"/>
    <cellStyle name="Звезды 2 2 2 2 6 4 3" xfId="31420"/>
    <cellStyle name="Звезды 2 2 2 2 6 5" xfId="15353"/>
    <cellStyle name="Звезды 2 2 2 2 6 5 2" xfId="34968"/>
    <cellStyle name="Звезды 2 2 2 2 6 6" xfId="28935"/>
    <cellStyle name="Звезды 2 2 2 2 7" xfId="6390"/>
    <cellStyle name="Звезды 2 2 2 2 7 2" xfId="13596"/>
    <cellStyle name="Звезды 2 2 2 2 7 2 2" xfId="34086"/>
    <cellStyle name="Звезды 2 2 2 2 7 3" xfId="30533"/>
    <cellStyle name="Звезды 2 2 2 2 8" xfId="8603"/>
    <cellStyle name="Звезды 2 2 2 2 8 2" xfId="31623"/>
    <cellStyle name="Звезды 2 2 2 2 9" xfId="10727"/>
    <cellStyle name="Звезды 2 2 2 2 9 2" xfId="17059"/>
    <cellStyle name="Звезды 2 2 2 2 9 2 2" xfId="35471"/>
    <cellStyle name="Звезды 2 2 2 2 9 3" xfId="32718"/>
    <cellStyle name="Звезды 2 2 2 3" xfId="1888"/>
    <cellStyle name="Звезды 2 2 2 3 2" xfId="2423"/>
    <cellStyle name="Звезды 2 2 2 3 2 2" xfId="7023"/>
    <cellStyle name="Звезды 2 2 2 3 2 2 2" xfId="14197"/>
    <cellStyle name="Звезды 2 2 2 3 2 2 2 2" xfId="34509"/>
    <cellStyle name="Звезды 2 2 2 3 2 2 3" xfId="30958"/>
    <cellStyle name="Звезды 2 2 2 3 2 3" xfId="9205"/>
    <cellStyle name="Звезды 2 2 2 3 2 3 2" xfId="32047"/>
    <cellStyle name="Звезды 2 2 2 3 3" xfId="5011"/>
    <cellStyle name="Звезды 2 2 2 3 3 2" xfId="29653"/>
    <cellStyle name="Звезды 2 2 2 3 4" xfId="6488"/>
    <cellStyle name="Звезды 2 2 2 3 4 2" xfId="13666"/>
    <cellStyle name="Звезды 2 2 2 3 4 2 2" xfId="34150"/>
    <cellStyle name="Звезды 2 2 2 3 4 3" xfId="30599"/>
    <cellStyle name="Звезды 2 2 2 3 5" xfId="8671"/>
    <cellStyle name="Звезды 2 2 2 3 5 2" xfId="31688"/>
    <cellStyle name="Звезды 2 2 2 3 6" xfId="10785"/>
    <cellStyle name="Звезды 2 2 2 3 6 2" xfId="17117"/>
    <cellStyle name="Звезды 2 2 2 3 6 2 2" xfId="35529"/>
    <cellStyle name="Звезды 2 2 2 3 6 3" xfId="32776"/>
    <cellStyle name="Звезды 2 2 2 4" xfId="1989"/>
    <cellStyle name="Звезды 2 2 2 4 2" xfId="5087"/>
    <cellStyle name="Звезды 2 2 2 4 2 2" xfId="29728"/>
    <cellStyle name="Звезды 2 2 2 4 3" xfId="6589"/>
    <cellStyle name="Звезды 2 2 2 4 3 2" xfId="13767"/>
    <cellStyle name="Звезды 2 2 2 4 3 2 2" xfId="34229"/>
    <cellStyle name="Звезды 2 2 2 4 3 3" xfId="30678"/>
    <cellStyle name="Звезды 2 2 2 4 4" xfId="8772"/>
    <cellStyle name="Звезды 2 2 2 4 4 2" xfId="31767"/>
    <cellStyle name="Звезды 2 2 2 4 5" xfId="10886"/>
    <cellStyle name="Звезды 2 2 2 4 5 2" xfId="17218"/>
    <cellStyle name="Звезды 2 2 2 4 5 2 2" xfId="35608"/>
    <cellStyle name="Звезды 2 2 2 4 5 3" xfId="32855"/>
    <cellStyle name="Звезды 2 2 2 4 6" xfId="4474"/>
    <cellStyle name="Звезды 2 2 2 4 6 2" xfId="20507"/>
    <cellStyle name="Звезды 2 2 2 4 6 2 2" xfId="36399"/>
    <cellStyle name="Звезды 2 2 2 4 6 3" xfId="29285"/>
    <cellStyle name="Звезды 2 2 2 4 7" xfId="8370"/>
    <cellStyle name="Звезды 2 2 2 4 7 2" xfId="31465"/>
    <cellStyle name="Звезды 2 2 2 5" xfId="2174"/>
    <cellStyle name="Звезды 2 2 2 5 2" xfId="6774"/>
    <cellStyle name="Звезды 2 2 2 5 2 2" xfId="13948"/>
    <cellStyle name="Звезды 2 2 2 5 2 2 2" xfId="34315"/>
    <cellStyle name="Звезды 2 2 2 5 2 3" xfId="30764"/>
    <cellStyle name="Звезды 2 2 2 5 3" xfId="8957"/>
    <cellStyle name="Звезды 2 2 2 5 3 2" xfId="31853"/>
    <cellStyle name="Звезды 2 2 2 6" xfId="4772"/>
    <cellStyle name="Звезды 2 2 2 6 2" xfId="29455"/>
    <cellStyle name="Звезды 2 2 2 7" xfId="6142"/>
    <cellStyle name="Звезды 2 2 2 7 2" xfId="13380"/>
    <cellStyle name="Звезды 2 2 2 7 2 2" xfId="33925"/>
    <cellStyle name="Звезды 2 2 2 7 3" xfId="30355"/>
    <cellStyle name="Звезды 2 2 2 8" xfId="5756"/>
    <cellStyle name="Звезды 2 2 2 8 2" xfId="30126"/>
    <cellStyle name="Звезды 2 2 2 9" xfId="5615"/>
    <cellStyle name="Звезды 2 2 2 9 2" xfId="12957"/>
    <cellStyle name="Звезды 2 2 2 9 2 2" xfId="33690"/>
    <cellStyle name="Звезды 2 2 2 9 3" xfId="30053"/>
    <cellStyle name="Звезды 2 2 3" xfId="1475"/>
    <cellStyle name="Звезды 2 2 3 2" xfId="1851"/>
    <cellStyle name="Звезды 2 2 3 2 10" xfId="4556"/>
    <cellStyle name="Звезды 2 2 3 2 10 2" xfId="29331"/>
    <cellStyle name="Звезды 2 2 3 2 2" xfId="944"/>
    <cellStyle name="Звезды 2 2 3 2 2 2" xfId="3425"/>
    <cellStyle name="Звезды 2 2 3 2 2 2 2" xfId="10180"/>
    <cellStyle name="Звезды 2 2 3 2 2 2 2 2" xfId="32443"/>
    <cellStyle name="Звезды 2 2 3 2 2 2 3" xfId="12110"/>
    <cellStyle name="Звезды 2 2 3 2 2 2 3 2" xfId="18434"/>
    <cellStyle name="Звезды 2 2 3 2 2 2 3 2 2" xfId="36107"/>
    <cellStyle name="Звезды 2 2 3 2 2 2 3 3" xfId="33354"/>
    <cellStyle name="Звезды 2 2 3 2 2 2 4" xfId="8001"/>
    <cellStyle name="Звезды 2 2 3 2 2 2 4 2" xfId="22004"/>
    <cellStyle name="Звезды 2 2 3 2 2 2 4 2 2" xfId="36671"/>
    <cellStyle name="Звезды 2 2 3 2 2 2 4 3" xfId="31351"/>
    <cellStyle name="Звезды 2 2 3 2 2 2 5" xfId="15158"/>
    <cellStyle name="Звезды 2 2 3 2 2 2 5 2" xfId="34899"/>
    <cellStyle name="Звезды 2 2 3 2 2 2 6" xfId="28866"/>
    <cellStyle name="Звезды 2 2 3 2 2 3" xfId="3898"/>
    <cellStyle name="Звезды 2 2 3 2 2 3 2" xfId="10653"/>
    <cellStyle name="Звезды 2 2 3 2 2 3 2 2" xfId="32644"/>
    <cellStyle name="Звезды 2 2 3 2 2 3 3" xfId="12583"/>
    <cellStyle name="Звезды 2 2 3 2 2 3 3 2" xfId="18905"/>
    <cellStyle name="Звезды 2 2 3 2 2 3 3 2 2" xfId="36308"/>
    <cellStyle name="Звезды 2 2 3 2 2 3 3 3" xfId="33555"/>
    <cellStyle name="Звезды 2 2 3 2 2 3 4" xfId="15629"/>
    <cellStyle name="Звезды 2 2 3 2 2 3 4 2" xfId="35100"/>
    <cellStyle name="Звезды 2 2 3 2 2 3 5" xfId="29067"/>
    <cellStyle name="Звезды 2 2 3 2 2 4" xfId="5986"/>
    <cellStyle name="Звезды 2 2 3 2 2 4 2" xfId="13247"/>
    <cellStyle name="Звезды 2 2 3 2 2 4 2 2" xfId="33834"/>
    <cellStyle name="Звезды 2 2 3 2 2 4 3" xfId="30246"/>
    <cellStyle name="Звезды 2 2 3 2 2 5" xfId="6034"/>
    <cellStyle name="Звезды 2 2 3 2 2 5 2" xfId="30281"/>
    <cellStyle name="Звезды 2 2 3 2 2 6" xfId="5995"/>
    <cellStyle name="Звезды 2 2 3 2 2 6 2" xfId="13254"/>
    <cellStyle name="Звезды 2 2 3 2 2 6 2 2" xfId="33841"/>
    <cellStyle name="Звезды 2 2 3 2 2 6 3" xfId="30255"/>
    <cellStyle name="Звезды 2 2 3 2 2 7" xfId="4713"/>
    <cellStyle name="Звезды 2 2 3 2 2 7 2" xfId="29409"/>
    <cellStyle name="Звезды 2 2 3 2 3" xfId="2386"/>
    <cellStyle name="Звезды 2 2 3 2 3 2" xfId="6986"/>
    <cellStyle name="Звезды 2 2 3 2 3 2 2" xfId="14160"/>
    <cellStyle name="Звезды 2 2 3 2 3 2 2 2" xfId="34472"/>
    <cellStyle name="Звезды 2 2 3 2 3 2 3" xfId="30921"/>
    <cellStyle name="Звезды 2 2 3 2 3 3" xfId="9168"/>
    <cellStyle name="Звезды 2 2 3 2 3 3 2" xfId="32010"/>
    <cellStyle name="Звезды 2 2 3 2 3 4" xfId="11183"/>
    <cellStyle name="Звезды 2 2 3 2 3 4 2" xfId="17512"/>
    <cellStyle name="Звезды 2 2 3 2 3 4 2 2" xfId="35755"/>
    <cellStyle name="Звезды 2 2 3 2 3 4 3" xfId="33002"/>
    <cellStyle name="Звезды 2 2 3 2 3 5" xfId="5416"/>
    <cellStyle name="Звезды 2 2 3 2 3 5 2" xfId="29895"/>
    <cellStyle name="Звезды 2 2 3 2 3 6" xfId="28514"/>
    <cellStyle name="Звезды 2 2 3 2 4" xfId="2516"/>
    <cellStyle name="Звезды 2 2 3 2 4 2" xfId="7116"/>
    <cellStyle name="Звезды 2 2 3 2 4 2 2" xfId="14290"/>
    <cellStyle name="Звезды 2 2 3 2 4 2 2 2" xfId="34602"/>
    <cellStyle name="Звезды 2 2 3 2 4 2 3" xfId="31051"/>
    <cellStyle name="Звезды 2 2 3 2 4 3" xfId="9298"/>
    <cellStyle name="Звезды 2 2 3 2 4 3 2" xfId="32140"/>
    <cellStyle name="Звезды 2 2 3 2 4 4" xfId="11258"/>
    <cellStyle name="Звезды 2 2 3 2 4 4 2" xfId="17587"/>
    <cellStyle name="Звезды 2 2 3 2 4 4 2 2" xfId="35830"/>
    <cellStyle name="Звезды 2 2 3 2 4 4 3" xfId="33077"/>
    <cellStyle name="Звезды 2 2 3 2 4 5" xfId="5515"/>
    <cellStyle name="Звезды 2 2 3 2 4 5 2" xfId="29982"/>
    <cellStyle name="Звезды 2 2 3 2 4 6" xfId="28589"/>
    <cellStyle name="Звезды 2 2 3 2 5" xfId="3178"/>
    <cellStyle name="Звезды 2 2 3 2 5 2" xfId="7754"/>
    <cellStyle name="Звезды 2 2 3 2 5 2 2" xfId="14912"/>
    <cellStyle name="Звезды 2 2 3 2 5 2 2 2" xfId="34788"/>
    <cellStyle name="Звезды 2 2 3 2 5 2 3" xfId="31240"/>
    <cellStyle name="Звезды 2 2 3 2 5 3" xfId="9933"/>
    <cellStyle name="Звезды 2 2 3 2 5 3 2" xfId="32332"/>
    <cellStyle name="Звезды 2 2 3 2 5 4" xfId="11864"/>
    <cellStyle name="Звезды 2 2 3 2 5 4 2" xfId="18189"/>
    <cellStyle name="Звезды 2 2 3 2 5 4 2 2" xfId="35997"/>
    <cellStyle name="Звезды 2 2 3 2 5 4 3" xfId="33244"/>
    <cellStyle name="Звезды 2 2 3 2 5 5" xfId="4974"/>
    <cellStyle name="Звезды 2 2 3 2 5 5 2" xfId="29616"/>
    <cellStyle name="Звезды 2 2 3 2 5 6" xfId="28756"/>
    <cellStyle name="Звезды 2 2 3 2 6" xfId="3652"/>
    <cellStyle name="Звезды 2 2 3 2 6 2" xfId="10407"/>
    <cellStyle name="Звезды 2 2 3 2 6 2 2" xfId="32534"/>
    <cellStyle name="Звезды 2 2 3 2 6 3" xfId="12337"/>
    <cellStyle name="Звезды 2 2 3 2 6 3 2" xfId="18660"/>
    <cellStyle name="Звезды 2 2 3 2 6 3 2 2" xfId="36198"/>
    <cellStyle name="Звезды 2 2 3 2 6 3 3" xfId="33445"/>
    <cellStyle name="Звезды 2 2 3 2 6 4" xfId="8228"/>
    <cellStyle name="Звезды 2 2 3 2 6 4 2" xfId="22225"/>
    <cellStyle name="Звезды 2 2 3 2 6 4 2 2" xfId="36762"/>
    <cellStyle name="Звезды 2 2 3 2 6 4 3" xfId="31442"/>
    <cellStyle name="Звезды 2 2 3 2 6 5" xfId="15384"/>
    <cellStyle name="Звезды 2 2 3 2 6 5 2" xfId="34990"/>
    <cellStyle name="Звезды 2 2 3 2 6 6" xfId="28957"/>
    <cellStyle name="Звезды 2 2 3 2 7" xfId="6451"/>
    <cellStyle name="Звезды 2 2 3 2 7 2" xfId="13629"/>
    <cellStyle name="Звезды 2 2 3 2 7 2 2" xfId="34113"/>
    <cellStyle name="Звезды 2 2 3 2 7 3" xfId="30562"/>
    <cellStyle name="Звезды 2 2 3 2 8" xfId="8634"/>
    <cellStyle name="Звезды 2 2 3 2 8 2" xfId="31651"/>
    <cellStyle name="Звезды 2 2 3 2 9" xfId="10748"/>
    <cellStyle name="Звезды 2 2 3 2 9 2" xfId="17080"/>
    <cellStyle name="Звезды 2 2 3 2 9 2 2" xfId="35492"/>
    <cellStyle name="Звезды 2 2 3 2 9 3" xfId="32739"/>
    <cellStyle name="Звезды 2 2 3 3" xfId="1906"/>
    <cellStyle name="Звезды 2 2 3 3 2" xfId="2441"/>
    <cellStyle name="Звезды 2 2 3 3 2 2" xfId="7041"/>
    <cellStyle name="Звезды 2 2 3 3 2 2 2" xfId="14215"/>
    <cellStyle name="Звезды 2 2 3 3 2 2 2 2" xfId="34527"/>
    <cellStyle name="Звезды 2 2 3 3 2 2 3" xfId="30976"/>
    <cellStyle name="Звезды 2 2 3 3 2 3" xfId="9223"/>
    <cellStyle name="Звезды 2 2 3 3 2 3 2" xfId="32065"/>
    <cellStyle name="Звезды 2 2 3 3 3" xfId="5029"/>
    <cellStyle name="Звезды 2 2 3 3 3 2" xfId="29671"/>
    <cellStyle name="Звезды 2 2 3 3 4" xfId="6506"/>
    <cellStyle name="Звезды 2 2 3 3 4 2" xfId="13684"/>
    <cellStyle name="Звезды 2 2 3 3 4 2 2" xfId="34168"/>
    <cellStyle name="Звезды 2 2 3 3 4 3" xfId="30617"/>
    <cellStyle name="Звезды 2 2 3 3 5" xfId="8689"/>
    <cellStyle name="Звезды 2 2 3 3 5 2" xfId="31706"/>
    <cellStyle name="Звезды 2 2 3 3 6" xfId="10803"/>
    <cellStyle name="Звезды 2 2 3 3 6 2" xfId="17135"/>
    <cellStyle name="Звезды 2 2 3 3 6 2 2" xfId="35547"/>
    <cellStyle name="Звезды 2 2 3 3 6 3" xfId="32794"/>
    <cellStyle name="Звезды 2 2 3 4" xfId="913"/>
    <cellStyle name="Звезды 2 2 3 4 2" xfId="4701"/>
    <cellStyle name="Звезды 2 2 3 4 2 2" xfId="29397"/>
    <cellStyle name="Звезды 2 2 3 4 3" xfId="5956"/>
    <cellStyle name="Звезды 2 2 3 4 3 2" xfId="13217"/>
    <cellStyle name="Звезды 2 2 3 4 3 2 2" xfId="33819"/>
    <cellStyle name="Звезды 2 2 3 4 3 3" xfId="30231"/>
    <cellStyle name="Звезды 2 2 3 4 4" xfId="5797"/>
    <cellStyle name="Звезды 2 2 3 4 4 2" xfId="30151"/>
    <cellStyle name="Звезды 2 2 3 4 5" xfId="5591"/>
    <cellStyle name="Звезды 2 2 3 4 5 2" xfId="12936"/>
    <cellStyle name="Звезды 2 2 3 4 5 2 2" xfId="33674"/>
    <cellStyle name="Звезды 2 2 3 4 5 3" xfId="30035"/>
    <cellStyle name="Звезды 2 2 3 4 6" xfId="4537"/>
    <cellStyle name="Звезды 2 2 3 4 6 2" xfId="20545"/>
    <cellStyle name="Звезды 2 2 3 4 6 2 2" xfId="36428"/>
    <cellStyle name="Звезды 2 2 3 4 6 3" xfId="29313"/>
    <cellStyle name="Звезды 2 2 3 4 7" xfId="4266"/>
    <cellStyle name="Звезды 2 2 3 4 7 2" xfId="29217"/>
    <cellStyle name="Звезды 2 2 3 5" xfId="2239"/>
    <cellStyle name="Звезды 2 2 3 5 2" xfId="6839"/>
    <cellStyle name="Звезды 2 2 3 5 2 2" xfId="14013"/>
    <cellStyle name="Звезды 2 2 3 5 2 2 2" xfId="34362"/>
    <cellStyle name="Звезды 2 2 3 5 2 3" xfId="30811"/>
    <cellStyle name="Звезды 2 2 3 5 3" xfId="9022"/>
    <cellStyle name="Звезды 2 2 3 5 3 2" xfId="31900"/>
    <cellStyle name="Звезды 2 2 3 6" xfId="4825"/>
    <cellStyle name="Звезды 2 2 3 6 2" xfId="29501"/>
    <cellStyle name="Звезды 2 2 3 7" xfId="6246"/>
    <cellStyle name="Звезды 2 2 3 7 2" xfId="13478"/>
    <cellStyle name="Звезды 2 2 3 7 2 2" xfId="33988"/>
    <cellStyle name="Звезды 2 2 3 7 3" xfId="30421"/>
    <cellStyle name="Звезды 2 2 3 8" xfId="8515"/>
    <cellStyle name="Звезды 2 2 3 8 2" xfId="31539"/>
    <cellStyle name="Звезды 2 2 3 9" xfId="6346"/>
    <cellStyle name="Звезды 2 2 3 9 2" xfId="13560"/>
    <cellStyle name="Звезды 2 2 3 9 2 2" xfId="34053"/>
    <cellStyle name="Звезды 2 2 3 9 3" xfId="30497"/>
    <cellStyle name="Звезды 2 2 4" xfId="1700"/>
    <cellStyle name="Звезды 2 2 4 10" xfId="3945"/>
    <cellStyle name="Звезды 2 2 4 10 2" xfId="29105"/>
    <cellStyle name="Звезды 2 2 4 2" xfId="854"/>
    <cellStyle name="Звезды 2 2 4 2 2" xfId="3335"/>
    <cellStyle name="Звезды 2 2 4 2 2 2" xfId="10090"/>
    <cellStyle name="Звезды 2 2 4 2 2 2 2" xfId="32385"/>
    <cellStyle name="Звезды 2 2 4 2 2 3" xfId="12020"/>
    <cellStyle name="Звезды 2 2 4 2 2 3 2" xfId="18345"/>
    <cellStyle name="Звезды 2 2 4 2 2 3 2 2" xfId="36049"/>
    <cellStyle name="Звезды 2 2 4 2 2 3 3" xfId="33296"/>
    <cellStyle name="Звезды 2 2 4 2 2 4" xfId="7911"/>
    <cellStyle name="Звезды 2 2 4 2 2 4 2" xfId="21915"/>
    <cellStyle name="Звезды 2 2 4 2 2 4 2 2" xfId="36613"/>
    <cellStyle name="Звезды 2 2 4 2 2 4 3" xfId="31293"/>
    <cellStyle name="Звезды 2 2 4 2 2 5" xfId="15069"/>
    <cellStyle name="Звезды 2 2 4 2 2 5 2" xfId="34841"/>
    <cellStyle name="Звезды 2 2 4 2 2 6" xfId="28808"/>
    <cellStyle name="Звезды 2 2 4 2 3" xfId="3808"/>
    <cellStyle name="Звезды 2 2 4 2 3 2" xfId="10563"/>
    <cellStyle name="Звезды 2 2 4 2 3 2 2" xfId="32586"/>
    <cellStyle name="Звезды 2 2 4 2 3 3" xfId="12493"/>
    <cellStyle name="Звезды 2 2 4 2 3 3 2" xfId="18816"/>
    <cellStyle name="Звезды 2 2 4 2 3 3 2 2" xfId="36250"/>
    <cellStyle name="Звезды 2 2 4 2 3 3 3" xfId="33497"/>
    <cellStyle name="Звезды 2 2 4 2 3 4" xfId="15540"/>
    <cellStyle name="Звезды 2 2 4 2 3 4 2" xfId="35042"/>
    <cellStyle name="Звезды 2 2 4 2 3 5" xfId="29009"/>
    <cellStyle name="Звезды 2 2 4 2 4" xfId="5899"/>
    <cellStyle name="Звезды 2 2 4 2 4 2" xfId="13160"/>
    <cellStyle name="Звезды 2 2 4 2 4 2 2" xfId="33793"/>
    <cellStyle name="Звезды 2 2 4 2 4 3" xfId="30205"/>
    <cellStyle name="Звезды 2 2 4 2 5" xfId="6029"/>
    <cellStyle name="Звезды 2 2 4 2 5 2" xfId="30278"/>
    <cellStyle name="Звезды 2 2 4 2 6" xfId="8624"/>
    <cellStyle name="Звезды 2 2 4 2 6 2" xfId="15716"/>
    <cellStyle name="Звезды 2 2 4 2 6 2 2" xfId="35143"/>
    <cellStyle name="Звезды 2 2 4 2 6 3" xfId="31641"/>
    <cellStyle name="Звезды 2 2 4 2 7" xfId="4679"/>
    <cellStyle name="Звезды 2 2 4 2 7 2" xfId="29377"/>
    <cellStyle name="Звезды 2 2 4 3" xfId="2316"/>
    <cellStyle name="Звезды 2 2 4 3 2" xfId="6916"/>
    <cellStyle name="Звезды 2 2 4 3 2 2" xfId="14090"/>
    <cellStyle name="Звезды 2 2 4 3 2 2 2" xfId="34419"/>
    <cellStyle name="Звезды 2 2 4 3 2 3" xfId="30868"/>
    <cellStyle name="Звезды 2 2 4 3 3" xfId="9099"/>
    <cellStyle name="Звезды 2 2 4 3 3 2" xfId="31957"/>
    <cellStyle name="Звезды 2 2 4 3 4" xfId="11120"/>
    <cellStyle name="Звезды 2 2 4 3 4 2" xfId="17449"/>
    <cellStyle name="Звезды 2 2 4 3 4 2 2" xfId="35708"/>
    <cellStyle name="Звезды 2 2 4 3 4 3" xfId="32955"/>
    <cellStyle name="Звезды 2 2 4 3 5" xfId="5350"/>
    <cellStyle name="Звезды 2 2 4 3 5 2" xfId="29846"/>
    <cellStyle name="Звезды 2 2 4 3 6" xfId="28467"/>
    <cellStyle name="Звезды 2 2 4 4" xfId="2458"/>
    <cellStyle name="Звезды 2 2 4 4 2" xfId="7058"/>
    <cellStyle name="Звезды 2 2 4 4 2 2" xfId="14232"/>
    <cellStyle name="Звезды 2 2 4 4 2 2 2" xfId="34544"/>
    <cellStyle name="Звезды 2 2 4 4 2 3" xfId="30993"/>
    <cellStyle name="Звезды 2 2 4 4 3" xfId="9240"/>
    <cellStyle name="Звезды 2 2 4 4 3 2" xfId="32082"/>
    <cellStyle name="Звезды 2 2 4 4 4" xfId="11200"/>
    <cellStyle name="Звезды 2 2 4 4 4 2" xfId="17529"/>
    <cellStyle name="Звезды 2 2 4 4 4 2 2" xfId="35772"/>
    <cellStyle name="Звезды 2 2 4 4 4 3" xfId="33019"/>
    <cellStyle name="Звезды 2 2 4 4 5" xfId="5457"/>
    <cellStyle name="Звезды 2 2 4 4 5 2" xfId="29924"/>
    <cellStyle name="Звезды 2 2 4 4 6" xfId="28531"/>
    <cellStyle name="Звезды 2 2 4 5" xfId="3072"/>
    <cellStyle name="Звезды 2 2 4 5 2" xfId="7659"/>
    <cellStyle name="Звезды 2 2 4 5 2 2" xfId="14823"/>
    <cellStyle name="Звезды 2 2 4 5 2 2 2" xfId="34730"/>
    <cellStyle name="Звезды 2 2 4 5 2 3" xfId="31182"/>
    <cellStyle name="Звезды 2 2 4 5 3" xfId="9838"/>
    <cellStyle name="Звезды 2 2 4 5 3 2" xfId="32270"/>
    <cellStyle name="Звезды 2 2 4 5 4" xfId="11775"/>
    <cellStyle name="Звезды 2 2 4 5 4 2" xfId="18100"/>
    <cellStyle name="Звезды 2 2 4 5 4 2 2" xfId="35939"/>
    <cellStyle name="Звезды 2 2 4 5 4 3" xfId="33186"/>
    <cellStyle name="Звезды 2 2 4 5 5" xfId="4886"/>
    <cellStyle name="Звезды 2 2 4 5 5 2" xfId="29556"/>
    <cellStyle name="Звезды 2 2 4 5 6" xfId="28698"/>
    <cellStyle name="Звезды 2 2 4 6" xfId="3577"/>
    <cellStyle name="Звезды 2 2 4 6 2" xfId="10332"/>
    <cellStyle name="Звезды 2 2 4 6 2 2" xfId="32490"/>
    <cellStyle name="Звезды 2 2 4 6 3" xfId="12262"/>
    <cellStyle name="Звезды 2 2 4 6 3 2" xfId="18585"/>
    <cellStyle name="Звезды 2 2 4 6 3 2 2" xfId="36154"/>
    <cellStyle name="Звезды 2 2 4 6 3 3" xfId="33401"/>
    <cellStyle name="Звезды 2 2 4 6 4" xfId="8153"/>
    <cellStyle name="Звезды 2 2 4 6 4 2" xfId="22150"/>
    <cellStyle name="Звезды 2 2 4 6 4 2 2" xfId="36718"/>
    <cellStyle name="Звезды 2 2 4 6 4 3" xfId="31398"/>
    <cellStyle name="Звезды 2 2 4 6 5" xfId="15309"/>
    <cellStyle name="Звезды 2 2 4 6 5 2" xfId="34946"/>
    <cellStyle name="Звезды 2 2 4 6 6" xfId="28913"/>
    <cellStyle name="Звезды 2 2 4 7" xfId="6351"/>
    <cellStyle name="Звезды 2 2 4 7 2" xfId="13563"/>
    <cellStyle name="Звезды 2 2 4 7 2 2" xfId="34056"/>
    <cellStyle name="Звезды 2 2 4 7 3" xfId="30502"/>
    <cellStyle name="Звезды 2 2 4 8" xfId="8578"/>
    <cellStyle name="Звезды 2 2 4 8 2" xfId="31598"/>
    <cellStyle name="Звезды 2 2 4 9" xfId="10702"/>
    <cellStyle name="Звезды 2 2 4 9 2" xfId="17034"/>
    <cellStyle name="Звезды 2 2 4 9 2 2" xfId="35446"/>
    <cellStyle name="Звезды 2 2 4 9 3" xfId="32693"/>
    <cellStyle name="Звезды 2 2 5" xfId="1596"/>
    <cellStyle name="Звезды 2 2 5 2" xfId="2294"/>
    <cellStyle name="Звезды 2 2 5 2 2" xfId="6894"/>
    <cellStyle name="Звезды 2 2 5 2 2 2" xfId="14068"/>
    <cellStyle name="Звезды 2 2 5 2 2 2 2" xfId="34399"/>
    <cellStyle name="Звезды 2 2 5 2 2 3" xfId="30848"/>
    <cellStyle name="Звезды 2 2 5 2 3" xfId="9077"/>
    <cellStyle name="Звезды 2 2 5 2 3 2" xfId="31937"/>
    <cellStyle name="Звезды 2 2 5 3" xfId="4864"/>
    <cellStyle name="Звезды 2 2 5 3 2" xfId="29539"/>
    <cellStyle name="Звезды 2 2 5 4" xfId="6305"/>
    <cellStyle name="Звезды 2 2 5 4 2" xfId="13527"/>
    <cellStyle name="Звезды 2 2 5 4 2 2" xfId="34028"/>
    <cellStyle name="Звезды 2 2 5 4 3" xfId="30469"/>
    <cellStyle name="Звезды 2 2 5 5" xfId="8553"/>
    <cellStyle name="Звезды 2 2 5 5 2" xfId="31576"/>
    <cellStyle name="Звезды 2 2 5 6" xfId="10686"/>
    <cellStyle name="Звезды 2 2 5 6 2" xfId="17018"/>
    <cellStyle name="Звезды 2 2 5 6 2 2" xfId="35430"/>
    <cellStyle name="Звезды 2 2 5 6 3" xfId="32677"/>
    <cellStyle name="Звезды 2 2 6" xfId="1120"/>
    <cellStyle name="Звезды 2 2 6 2" xfId="2876"/>
    <cellStyle name="Звезды 2 2 6 2 2" xfId="7463"/>
    <cellStyle name="Звезды 2 2 6 2 2 2" xfId="14630"/>
    <cellStyle name="Звезды 2 2 6 2 2 2 2" xfId="34664"/>
    <cellStyle name="Звезды 2 2 6 2 2 3" xfId="31116"/>
    <cellStyle name="Звезды 2 2 6 2 3" xfId="9643"/>
    <cellStyle name="Звезды 2 2 6 2 3 2" xfId="32204"/>
    <cellStyle name="Звезды 2 2 6 3" xfId="6039"/>
    <cellStyle name="Звезды 2 2 6 3 2" xfId="13288"/>
    <cellStyle name="Звезды 2 2 6 3 2 2" xfId="33861"/>
    <cellStyle name="Звезды 2 2 6 3 3" xfId="30285"/>
    <cellStyle name="Звезды 2 2 6 4" xfId="6062"/>
    <cellStyle name="Звезды 2 2 6 4 2" xfId="30301"/>
    <cellStyle name="Звезды 2 2 6 5" xfId="8535"/>
    <cellStyle name="Звезды 2 2 6 5 2" xfId="15695"/>
    <cellStyle name="Звезды 2 2 6 5 2 2" xfId="35128"/>
    <cellStyle name="Звезды 2 2 6 5 3" xfId="31559"/>
    <cellStyle name="Звезды 2 2 6 6" xfId="4400"/>
    <cellStyle name="Звезды 2 2 6 6 2" xfId="20444"/>
    <cellStyle name="Звезды 2 2 6 6 2 2" xfId="36360"/>
    <cellStyle name="Звезды 2 2 6 6 3" xfId="29245"/>
    <cellStyle name="Звезды 2 2 6 7" xfId="5303"/>
    <cellStyle name="Звезды 2 2 6 7 2" xfId="29818"/>
    <cellStyle name="Звезды 2 2 7" xfId="2105"/>
    <cellStyle name="Звезды 2 2 7 2" xfId="6705"/>
    <cellStyle name="Звезды 2 2 7 2 2" xfId="13881"/>
    <cellStyle name="Звезды 2 2 7 2 2 2" xfId="34281"/>
    <cellStyle name="Звезды 2 2 7 2 3" xfId="30730"/>
    <cellStyle name="Звезды 2 2 7 3" xfId="8888"/>
    <cellStyle name="Звезды 2 2 7 3 2" xfId="31819"/>
    <cellStyle name="Звезды 2 2 8" xfId="5579"/>
    <cellStyle name="Звезды 2 2 8 2" xfId="12929"/>
    <cellStyle name="Звезды 2 2 8 2 2" xfId="33668"/>
    <cellStyle name="Звезды 2 2 8 3" xfId="30024"/>
    <cellStyle name="Звезды 2 2 9" xfId="6349"/>
    <cellStyle name="Звезды 2 2 9 2" xfId="30500"/>
    <cellStyle name="Звезды 2 3" xfId="1186"/>
    <cellStyle name="Звезды 2 3 2" xfId="1710"/>
    <cellStyle name="Звезды 2 3 2 10" xfId="4070"/>
    <cellStyle name="Звезды 2 3 2 10 2" xfId="29150"/>
    <cellStyle name="Звезды 2 3 2 2" xfId="1347"/>
    <cellStyle name="Звезды 2 3 2 2 2" xfId="3341"/>
    <cellStyle name="Звезды 2 3 2 2 2 2" xfId="10096"/>
    <cellStyle name="Звезды 2 3 2 2 2 2 2" xfId="32391"/>
    <cellStyle name="Звезды 2 3 2 2 2 3" xfId="12026"/>
    <cellStyle name="Звезды 2 3 2 2 2 3 2" xfId="18351"/>
    <cellStyle name="Звезды 2 3 2 2 2 3 2 2" xfId="36055"/>
    <cellStyle name="Звезды 2 3 2 2 2 3 3" xfId="33302"/>
    <cellStyle name="Звезды 2 3 2 2 2 4" xfId="7917"/>
    <cellStyle name="Звезды 2 3 2 2 2 4 2" xfId="21921"/>
    <cellStyle name="Звезды 2 3 2 2 2 4 2 2" xfId="36619"/>
    <cellStyle name="Звезды 2 3 2 2 2 4 3" xfId="31299"/>
    <cellStyle name="Звезды 2 3 2 2 2 5" xfId="15075"/>
    <cellStyle name="Звезды 2 3 2 2 2 5 2" xfId="34847"/>
    <cellStyle name="Звезды 2 3 2 2 2 6" xfId="28814"/>
    <cellStyle name="Звезды 2 3 2 2 3" xfId="3814"/>
    <cellStyle name="Звезды 2 3 2 2 3 2" xfId="10569"/>
    <cellStyle name="Звезды 2 3 2 2 3 2 2" xfId="32592"/>
    <cellStyle name="Звезды 2 3 2 2 3 3" xfId="12499"/>
    <cellStyle name="Звезды 2 3 2 2 3 3 2" xfId="18822"/>
    <cellStyle name="Звезды 2 3 2 2 3 3 2 2" xfId="36256"/>
    <cellStyle name="Звезды 2 3 2 2 3 3 3" xfId="33503"/>
    <cellStyle name="Звезды 2 3 2 2 3 4" xfId="15546"/>
    <cellStyle name="Звезды 2 3 2 2 3 4 2" xfId="35048"/>
    <cellStyle name="Звезды 2 3 2 2 3 5" xfId="29015"/>
    <cellStyle name="Звезды 2 3 2 2 4" xfId="6139"/>
    <cellStyle name="Звезды 2 3 2 2 4 2" xfId="13377"/>
    <cellStyle name="Звезды 2 3 2 2 4 2 2" xfId="33923"/>
    <cellStyle name="Звезды 2 3 2 2 4 3" xfId="30353"/>
    <cellStyle name="Звезды 2 3 2 2 5" xfId="5551"/>
    <cellStyle name="Звезды 2 3 2 2 5 2" xfId="30007"/>
    <cellStyle name="Звезды 2 3 2 2 6" xfId="6337"/>
    <cellStyle name="Звезды 2 3 2 2 6 2" xfId="13551"/>
    <cellStyle name="Звезды 2 3 2 2 6 2 2" xfId="34046"/>
    <cellStyle name="Звезды 2 3 2 2 6 3" xfId="30490"/>
    <cellStyle name="Звезды 2 3 2 2 7" xfId="4771"/>
    <cellStyle name="Звезды 2 3 2 2 7 2" xfId="29454"/>
    <cellStyle name="Звезды 2 3 2 3" xfId="2323"/>
    <cellStyle name="Звезды 2 3 2 3 2" xfId="6923"/>
    <cellStyle name="Звезды 2 3 2 3 2 2" xfId="14097"/>
    <cellStyle name="Звезды 2 3 2 3 2 2 2" xfId="34421"/>
    <cellStyle name="Звезды 2 3 2 3 2 3" xfId="30870"/>
    <cellStyle name="Звезды 2 3 2 3 3" xfId="9106"/>
    <cellStyle name="Звезды 2 3 2 3 3 2" xfId="31959"/>
    <cellStyle name="Звезды 2 3 2 3 4" xfId="11127"/>
    <cellStyle name="Звезды 2 3 2 3 4 2" xfId="17456"/>
    <cellStyle name="Звезды 2 3 2 3 4 2 2" xfId="35710"/>
    <cellStyle name="Звезды 2 3 2 3 4 3" xfId="32957"/>
    <cellStyle name="Звезды 2 3 2 3 5" xfId="5357"/>
    <cellStyle name="Звезды 2 3 2 3 5 2" xfId="29848"/>
    <cellStyle name="Звезды 2 3 2 3 6" xfId="28469"/>
    <cellStyle name="Звезды 2 3 2 4" xfId="2464"/>
    <cellStyle name="Звезды 2 3 2 4 2" xfId="7064"/>
    <cellStyle name="Звезды 2 3 2 4 2 2" xfId="14238"/>
    <cellStyle name="Звезды 2 3 2 4 2 2 2" xfId="34550"/>
    <cellStyle name="Звезды 2 3 2 4 2 3" xfId="30999"/>
    <cellStyle name="Звезды 2 3 2 4 3" xfId="9246"/>
    <cellStyle name="Звезды 2 3 2 4 3 2" xfId="32088"/>
    <cellStyle name="Звезды 2 3 2 4 4" xfId="11206"/>
    <cellStyle name="Звезды 2 3 2 4 4 2" xfId="17535"/>
    <cellStyle name="Звезды 2 3 2 4 4 2 2" xfId="35778"/>
    <cellStyle name="Звезды 2 3 2 4 4 3" xfId="33025"/>
    <cellStyle name="Звезды 2 3 2 4 5" xfId="5463"/>
    <cellStyle name="Звезды 2 3 2 4 5 2" xfId="29930"/>
    <cellStyle name="Звезды 2 3 2 4 6" xfId="28537"/>
    <cellStyle name="Звезды 2 3 2 5" xfId="3078"/>
    <cellStyle name="Звезды 2 3 2 5 2" xfId="7665"/>
    <cellStyle name="Звезды 2 3 2 5 2 2" xfId="14829"/>
    <cellStyle name="Звезды 2 3 2 5 2 2 2" xfId="34736"/>
    <cellStyle name="Звезды 2 3 2 5 2 3" xfId="31188"/>
    <cellStyle name="Звезды 2 3 2 5 3" xfId="9844"/>
    <cellStyle name="Звезды 2 3 2 5 3 2" xfId="32276"/>
    <cellStyle name="Звезды 2 3 2 5 4" xfId="11781"/>
    <cellStyle name="Звезды 2 3 2 5 4 2" xfId="18106"/>
    <cellStyle name="Звезды 2 3 2 5 4 2 2" xfId="35945"/>
    <cellStyle name="Звезды 2 3 2 5 4 3" xfId="33192"/>
    <cellStyle name="Звезды 2 3 2 5 5" xfId="4892"/>
    <cellStyle name="Звезды 2 3 2 5 5 2" xfId="29562"/>
    <cellStyle name="Звезды 2 3 2 5 6" xfId="28704"/>
    <cellStyle name="Звезды 2 3 2 6" xfId="3579"/>
    <cellStyle name="Звезды 2 3 2 6 2" xfId="10334"/>
    <cellStyle name="Звезды 2 3 2 6 2 2" xfId="32492"/>
    <cellStyle name="Звезды 2 3 2 6 3" xfId="12264"/>
    <cellStyle name="Звезды 2 3 2 6 3 2" xfId="18587"/>
    <cellStyle name="Звезды 2 3 2 6 3 2 2" xfId="36156"/>
    <cellStyle name="Звезды 2 3 2 6 3 3" xfId="33403"/>
    <cellStyle name="Звезды 2 3 2 6 4" xfId="8155"/>
    <cellStyle name="Звезды 2 3 2 6 4 2" xfId="22152"/>
    <cellStyle name="Звезды 2 3 2 6 4 2 2" xfId="36720"/>
    <cellStyle name="Звезды 2 3 2 6 4 3" xfId="31400"/>
    <cellStyle name="Звезды 2 3 2 6 5" xfId="15311"/>
    <cellStyle name="Звезды 2 3 2 6 5 2" xfId="34948"/>
    <cellStyle name="Звезды 2 3 2 6 6" xfId="28915"/>
    <cellStyle name="Звезды 2 3 2 7" xfId="6355"/>
    <cellStyle name="Звезды 2 3 2 7 2" xfId="13567"/>
    <cellStyle name="Звезды 2 3 2 7 2 2" xfId="34059"/>
    <cellStyle name="Звезды 2 3 2 7 3" xfId="30505"/>
    <cellStyle name="Звезды 2 3 2 8" xfId="8580"/>
    <cellStyle name="Звезды 2 3 2 8 2" xfId="31600"/>
    <cellStyle name="Звезды 2 3 2 9" xfId="10704"/>
    <cellStyle name="Звезды 2 3 2 9 2" xfId="17036"/>
    <cellStyle name="Звезды 2 3 2 9 2 2" xfId="35448"/>
    <cellStyle name="Звезды 2 3 2 9 3" xfId="32695"/>
    <cellStyle name="Звезды 2 3 3" xfId="1595"/>
    <cellStyle name="Звезды 2 3 3 2" xfId="2293"/>
    <cellStyle name="Звезды 2 3 3 2 2" xfId="6893"/>
    <cellStyle name="Звезды 2 3 3 2 2 2" xfId="14067"/>
    <cellStyle name="Звезды 2 3 3 2 2 2 2" xfId="34398"/>
    <cellStyle name="Звезды 2 3 3 2 2 3" xfId="30847"/>
    <cellStyle name="Звезды 2 3 3 2 3" xfId="9076"/>
    <cellStyle name="Звезды 2 3 3 2 3 2" xfId="31936"/>
    <cellStyle name="Звезды 2 3 3 3" xfId="4863"/>
    <cellStyle name="Звезды 2 3 3 3 2" xfId="29538"/>
    <cellStyle name="Звезды 2 3 3 4" xfId="6304"/>
    <cellStyle name="Звезды 2 3 3 4 2" xfId="13526"/>
    <cellStyle name="Звезды 2 3 3 4 2 2" xfId="34027"/>
    <cellStyle name="Звезды 2 3 3 4 3" xfId="30468"/>
    <cellStyle name="Звезды 2 3 3 5" xfId="8552"/>
    <cellStyle name="Звезды 2 3 3 5 2" xfId="31575"/>
    <cellStyle name="Звезды 2 3 3 6" xfId="10685"/>
    <cellStyle name="Звезды 2 3 3 6 2" xfId="17017"/>
    <cellStyle name="Звезды 2 3 3 6 2 2" xfId="35429"/>
    <cellStyle name="Звезды 2 3 3 6 3" xfId="32676"/>
    <cellStyle name="Звезды 2 3 4" xfId="2115"/>
    <cellStyle name="Звезды 2 3 4 2" xfId="5193"/>
    <cellStyle name="Звезды 2 3 4 2 2" xfId="29769"/>
    <cellStyle name="Звезды 2 3 4 3" xfId="6715"/>
    <cellStyle name="Звезды 2 3 4 3 2" xfId="13891"/>
    <cellStyle name="Звезды 2 3 4 3 2 2" xfId="34284"/>
    <cellStyle name="Звезды 2 3 4 3 3" xfId="30733"/>
    <cellStyle name="Звезды 2 3 4 4" xfId="8898"/>
    <cellStyle name="Звезды 2 3 4 4 2" xfId="31822"/>
    <cellStyle name="Звезды 2 3 4 5" xfId="4406"/>
    <cellStyle name="Звезды 2 3 4 5 2" xfId="20450"/>
    <cellStyle name="Звезды 2 3 4 5 2 2" xfId="36366"/>
    <cellStyle name="Звезды 2 3 4 5 3" xfId="29251"/>
    <cellStyle name="Звезды 2 3 4 6" xfId="4635"/>
    <cellStyle name="Звезды 2 3 4 6 2" xfId="29369"/>
    <cellStyle name="Звезды 2 3 5" xfId="4731"/>
    <cellStyle name="Звезды 2 3 5 2" xfId="29420"/>
    <cellStyle name="Звезды 2 3 6" xfId="6060"/>
    <cellStyle name="Звезды 2 3 6 2" xfId="13305"/>
    <cellStyle name="Звезды 2 3 6 2 2" xfId="33872"/>
    <cellStyle name="Звезды 2 3 6 3" xfId="30300"/>
    <cellStyle name="Звезды 2 3 7" xfId="5746"/>
    <cellStyle name="Звезды 2 3 7 2" xfId="30118"/>
    <cellStyle name="Звезды 2 3 8" xfId="9914"/>
    <cellStyle name="Звезды 2 3 8 2" xfId="16498"/>
    <cellStyle name="Звезды 2 3 8 2 2" xfId="35320"/>
    <cellStyle name="Звезды 2 3 8 3" xfId="32318"/>
    <cellStyle name="Звезды 2 4" xfId="1247"/>
    <cellStyle name="Звезды 2 4 2" xfId="1717"/>
    <cellStyle name="Звезды 2 4 2 10" xfId="3941"/>
    <cellStyle name="Звезды 2 4 2 10 2" xfId="29101"/>
    <cellStyle name="Звезды 2 4 2 2" xfId="1436"/>
    <cellStyle name="Звезды 2 4 2 2 2" xfId="3347"/>
    <cellStyle name="Звезды 2 4 2 2 2 2" xfId="10102"/>
    <cellStyle name="Звезды 2 4 2 2 2 2 2" xfId="32397"/>
    <cellStyle name="Звезды 2 4 2 2 2 3" xfId="12032"/>
    <cellStyle name="Звезды 2 4 2 2 2 3 2" xfId="18357"/>
    <cellStyle name="Звезды 2 4 2 2 2 3 2 2" xfId="36061"/>
    <cellStyle name="Звезды 2 4 2 2 2 3 3" xfId="33308"/>
    <cellStyle name="Звезды 2 4 2 2 2 4" xfId="7923"/>
    <cellStyle name="Звезды 2 4 2 2 2 4 2" xfId="21927"/>
    <cellStyle name="Звезды 2 4 2 2 2 4 2 2" xfId="36625"/>
    <cellStyle name="Звезды 2 4 2 2 2 4 3" xfId="31305"/>
    <cellStyle name="Звезды 2 4 2 2 2 5" xfId="15081"/>
    <cellStyle name="Звезды 2 4 2 2 2 5 2" xfId="34853"/>
    <cellStyle name="Звезды 2 4 2 2 2 6" xfId="28820"/>
    <cellStyle name="Звезды 2 4 2 2 3" xfId="3820"/>
    <cellStyle name="Звезды 2 4 2 2 3 2" xfId="10575"/>
    <cellStyle name="Звезды 2 4 2 2 3 2 2" xfId="32598"/>
    <cellStyle name="Звезды 2 4 2 2 3 3" xfId="12505"/>
    <cellStyle name="Звезды 2 4 2 2 3 3 2" xfId="18828"/>
    <cellStyle name="Звезды 2 4 2 2 3 3 2 2" xfId="36262"/>
    <cellStyle name="Звезды 2 4 2 2 3 3 3" xfId="33509"/>
    <cellStyle name="Звезды 2 4 2 2 3 4" xfId="15552"/>
    <cellStyle name="Звезды 2 4 2 2 3 4 2" xfId="35054"/>
    <cellStyle name="Звезды 2 4 2 2 3 5" xfId="29021"/>
    <cellStyle name="Звезды 2 4 2 2 4" xfId="6214"/>
    <cellStyle name="Звезды 2 4 2 2 4 2" xfId="13449"/>
    <cellStyle name="Звезды 2 4 2 2 4 2 2" xfId="33968"/>
    <cellStyle name="Звезды 2 4 2 2 4 3" xfId="30399"/>
    <cellStyle name="Звезды 2 4 2 2 5" xfId="8487"/>
    <cellStyle name="Звезды 2 4 2 2 5 2" xfId="31519"/>
    <cellStyle name="Звезды 2 4 2 2 6" xfId="6343"/>
    <cellStyle name="Звезды 2 4 2 2 6 2" xfId="13557"/>
    <cellStyle name="Звезды 2 4 2 2 6 2 2" xfId="34051"/>
    <cellStyle name="Звезды 2 4 2 2 6 3" xfId="30495"/>
    <cellStyle name="Звезды 2 4 2 2 7" xfId="4811"/>
    <cellStyle name="Звезды 2 4 2 2 7 2" xfId="29489"/>
    <cellStyle name="Звезды 2 4 2 3" xfId="2330"/>
    <cellStyle name="Звезды 2 4 2 3 2" xfId="6930"/>
    <cellStyle name="Звезды 2 4 2 3 2 2" xfId="14104"/>
    <cellStyle name="Звезды 2 4 2 3 2 2 2" xfId="34424"/>
    <cellStyle name="Звезды 2 4 2 3 2 3" xfId="30873"/>
    <cellStyle name="Звезды 2 4 2 3 3" xfId="9113"/>
    <cellStyle name="Звезды 2 4 2 3 3 2" xfId="31962"/>
    <cellStyle name="Звезды 2 4 2 3 4" xfId="11133"/>
    <cellStyle name="Звезды 2 4 2 3 4 2" xfId="17462"/>
    <cellStyle name="Звезды 2 4 2 3 4 2 2" xfId="35712"/>
    <cellStyle name="Звезды 2 4 2 3 4 3" xfId="32959"/>
    <cellStyle name="Звезды 2 4 2 3 5" xfId="5364"/>
    <cellStyle name="Звезды 2 4 2 3 5 2" xfId="29850"/>
    <cellStyle name="Звезды 2 4 2 3 6" xfId="28471"/>
    <cellStyle name="Звезды 2 4 2 4" xfId="2470"/>
    <cellStyle name="Звезды 2 4 2 4 2" xfId="7070"/>
    <cellStyle name="Звезды 2 4 2 4 2 2" xfId="14244"/>
    <cellStyle name="Звезды 2 4 2 4 2 2 2" xfId="34556"/>
    <cellStyle name="Звезды 2 4 2 4 2 3" xfId="31005"/>
    <cellStyle name="Звезды 2 4 2 4 3" xfId="9252"/>
    <cellStyle name="Звезды 2 4 2 4 3 2" xfId="32094"/>
    <cellStyle name="Звезды 2 4 2 4 4" xfId="11212"/>
    <cellStyle name="Звезды 2 4 2 4 4 2" xfId="17541"/>
    <cellStyle name="Звезды 2 4 2 4 4 2 2" xfId="35784"/>
    <cellStyle name="Звезды 2 4 2 4 4 3" xfId="33031"/>
    <cellStyle name="Звезды 2 4 2 4 5" xfId="5469"/>
    <cellStyle name="Звезды 2 4 2 4 5 2" xfId="29936"/>
    <cellStyle name="Звезды 2 4 2 4 6" xfId="28543"/>
    <cellStyle name="Звезды 2 4 2 5" xfId="3084"/>
    <cellStyle name="Звезды 2 4 2 5 2" xfId="7671"/>
    <cellStyle name="Звезды 2 4 2 5 2 2" xfId="14835"/>
    <cellStyle name="Звезды 2 4 2 5 2 2 2" xfId="34742"/>
    <cellStyle name="Звезды 2 4 2 5 2 3" xfId="31194"/>
    <cellStyle name="Звезды 2 4 2 5 3" xfId="9850"/>
    <cellStyle name="Звезды 2 4 2 5 3 2" xfId="32282"/>
    <cellStyle name="Звезды 2 4 2 5 4" xfId="11787"/>
    <cellStyle name="Звезды 2 4 2 5 4 2" xfId="18112"/>
    <cellStyle name="Звезды 2 4 2 5 4 2 2" xfId="35951"/>
    <cellStyle name="Звезды 2 4 2 5 4 3" xfId="33198"/>
    <cellStyle name="Звезды 2 4 2 5 5" xfId="4899"/>
    <cellStyle name="Звезды 2 4 2 5 5 2" xfId="29569"/>
    <cellStyle name="Звезды 2 4 2 5 6" xfId="28710"/>
    <cellStyle name="Звезды 2 4 2 6" xfId="3581"/>
    <cellStyle name="Звезды 2 4 2 6 2" xfId="10336"/>
    <cellStyle name="Звезды 2 4 2 6 2 2" xfId="32494"/>
    <cellStyle name="Звезды 2 4 2 6 3" xfId="12266"/>
    <cellStyle name="Звезды 2 4 2 6 3 2" xfId="18589"/>
    <cellStyle name="Звезды 2 4 2 6 3 2 2" xfId="36158"/>
    <cellStyle name="Звезды 2 4 2 6 3 3" xfId="33405"/>
    <cellStyle name="Звезды 2 4 2 6 4" xfId="8157"/>
    <cellStyle name="Звезды 2 4 2 6 4 2" xfId="22154"/>
    <cellStyle name="Звезды 2 4 2 6 4 2 2" xfId="36722"/>
    <cellStyle name="Звезды 2 4 2 6 4 3" xfId="31402"/>
    <cellStyle name="Звезды 2 4 2 6 5" xfId="15313"/>
    <cellStyle name="Звезды 2 4 2 6 5 2" xfId="34950"/>
    <cellStyle name="Звезды 2 4 2 6 6" xfId="28917"/>
    <cellStyle name="Звезды 2 4 2 7" xfId="6358"/>
    <cellStyle name="Звезды 2 4 2 7 2" xfId="13570"/>
    <cellStyle name="Звезды 2 4 2 7 2 2" xfId="34062"/>
    <cellStyle name="Звезды 2 4 2 7 3" xfId="30508"/>
    <cellStyle name="Звезды 2 4 2 8" xfId="8583"/>
    <cellStyle name="Звезды 2 4 2 8 2" xfId="31603"/>
    <cellStyle name="Звезды 2 4 2 9" xfId="10707"/>
    <cellStyle name="Звезды 2 4 2 9 2" xfId="17039"/>
    <cellStyle name="Звезды 2 4 2 9 2 2" xfId="35451"/>
    <cellStyle name="Звезды 2 4 2 9 3" xfId="32698"/>
    <cellStyle name="Звезды 2 4 3" xfId="1870"/>
    <cellStyle name="Звезды 2 4 3 2" xfId="2405"/>
    <cellStyle name="Звезды 2 4 3 2 2" xfId="7005"/>
    <cellStyle name="Звезды 2 4 3 2 2 2" xfId="14179"/>
    <cellStyle name="Звезды 2 4 3 2 2 2 2" xfId="34491"/>
    <cellStyle name="Звезды 2 4 3 2 2 3" xfId="30940"/>
    <cellStyle name="Звезды 2 4 3 2 3" xfId="9187"/>
    <cellStyle name="Звезды 2 4 3 2 3 2" xfId="32029"/>
    <cellStyle name="Звезды 2 4 3 3" xfId="4993"/>
    <cellStyle name="Звезды 2 4 3 3 2" xfId="29635"/>
    <cellStyle name="Звезды 2 4 3 4" xfId="6470"/>
    <cellStyle name="Звезды 2 4 3 4 2" xfId="13648"/>
    <cellStyle name="Звезды 2 4 3 4 2 2" xfId="34132"/>
    <cellStyle name="Звезды 2 4 3 4 3" xfId="30581"/>
    <cellStyle name="Звезды 2 4 3 5" xfId="8653"/>
    <cellStyle name="Звезды 2 4 3 5 2" xfId="31670"/>
    <cellStyle name="Звезды 2 4 3 6" xfId="10767"/>
    <cellStyle name="Звезды 2 4 3 6 2" xfId="17099"/>
    <cellStyle name="Звезды 2 4 3 6 2 2" xfId="35511"/>
    <cellStyle name="Звезды 2 4 3 6 3" xfId="32758"/>
    <cellStyle name="Звезды 2 4 4" xfId="2129"/>
    <cellStyle name="Звезды 2 4 4 2" xfId="5207"/>
    <cellStyle name="Звезды 2 4 4 2 2" xfId="29773"/>
    <cellStyle name="Звезды 2 4 4 3" xfId="6729"/>
    <cellStyle name="Звезды 2 4 4 3 2" xfId="13904"/>
    <cellStyle name="Звезды 2 4 4 3 2 2" xfId="34289"/>
    <cellStyle name="Звезды 2 4 4 3 3" xfId="30738"/>
    <cellStyle name="Звезды 2 4 4 4" xfId="8912"/>
    <cellStyle name="Звезды 2 4 4 4 2" xfId="31827"/>
    <cellStyle name="Звезды 2 4 4 5" xfId="4412"/>
    <cellStyle name="Звезды 2 4 4 5 2" xfId="20456"/>
    <cellStyle name="Звезды 2 4 4 5 2 2" xfId="36372"/>
    <cellStyle name="Звезды 2 4 4 5 3" xfId="29257"/>
    <cellStyle name="Звезды 2 4 4 6" xfId="5304"/>
    <cellStyle name="Звезды 2 4 4 6 2" xfId="29819"/>
    <cellStyle name="Звезды 2 4 5" xfId="4733"/>
    <cellStyle name="Звезды 2 4 5 2" xfId="29422"/>
    <cellStyle name="Звезды 2 4 6" xfId="6073"/>
    <cellStyle name="Звезды 2 4 6 2" xfId="13315"/>
    <cellStyle name="Звезды 2 4 6 2 2" xfId="33880"/>
    <cellStyle name="Звезды 2 4 6 3" xfId="30311"/>
    <cellStyle name="Звезды 2 4 7" xfId="5993"/>
    <cellStyle name="Звезды 2 4 7 2" xfId="30253"/>
    <cellStyle name="Звезды 2 4 8" xfId="6040"/>
    <cellStyle name="Звезды 2 4 8 2" xfId="13289"/>
    <cellStyle name="Звезды 2 4 8 2 2" xfId="33862"/>
    <cellStyle name="Звезды 2 4 8 3" xfId="30286"/>
    <cellStyle name="Звезды 2 5" xfId="1326"/>
    <cellStyle name="Звезды 2 5 2" xfId="1744"/>
    <cellStyle name="Звезды 2 5 2 10" xfId="4077"/>
    <cellStyle name="Звезды 2 5 2 10 2" xfId="29155"/>
    <cellStyle name="Звезды 2 5 2 2" xfId="1409"/>
    <cellStyle name="Звезды 2 5 2 2 2" xfId="3368"/>
    <cellStyle name="Звезды 2 5 2 2 2 2" xfId="10123"/>
    <cellStyle name="Звезды 2 5 2 2 2 2 2" xfId="32414"/>
    <cellStyle name="Звезды 2 5 2 2 2 3" xfId="12053"/>
    <cellStyle name="Звезды 2 5 2 2 2 3 2" xfId="18378"/>
    <cellStyle name="Звезды 2 5 2 2 2 3 2 2" xfId="36078"/>
    <cellStyle name="Звезды 2 5 2 2 2 3 3" xfId="33325"/>
    <cellStyle name="Звезды 2 5 2 2 2 4" xfId="7944"/>
    <cellStyle name="Звезды 2 5 2 2 2 4 2" xfId="21948"/>
    <cellStyle name="Звезды 2 5 2 2 2 4 2 2" xfId="36642"/>
    <cellStyle name="Звезды 2 5 2 2 2 4 3" xfId="31322"/>
    <cellStyle name="Звезды 2 5 2 2 2 5" xfId="15102"/>
    <cellStyle name="Звезды 2 5 2 2 2 5 2" xfId="34870"/>
    <cellStyle name="Звезды 2 5 2 2 2 6" xfId="28837"/>
    <cellStyle name="Звезды 2 5 2 2 3" xfId="3841"/>
    <cellStyle name="Звезды 2 5 2 2 3 2" xfId="10596"/>
    <cellStyle name="Звезды 2 5 2 2 3 2 2" xfId="32615"/>
    <cellStyle name="Звезды 2 5 2 2 3 3" xfId="12526"/>
    <cellStyle name="Звезды 2 5 2 2 3 3 2" xfId="18849"/>
    <cellStyle name="Звезды 2 5 2 2 3 3 2 2" xfId="36279"/>
    <cellStyle name="Звезды 2 5 2 2 3 3 3" xfId="33526"/>
    <cellStyle name="Звезды 2 5 2 2 3 4" xfId="15573"/>
    <cellStyle name="Звезды 2 5 2 2 3 4 2" xfId="35071"/>
    <cellStyle name="Звезды 2 5 2 2 3 5" xfId="29038"/>
    <cellStyle name="Звезды 2 5 2 2 4" xfId="6192"/>
    <cellStyle name="Звезды 2 5 2 2 4 2" xfId="13428"/>
    <cellStyle name="Звезды 2 5 2 2 4 2 2" xfId="33956"/>
    <cellStyle name="Звезды 2 5 2 2 4 3" xfId="30386"/>
    <cellStyle name="Звезды 2 5 2 2 5" xfId="8461"/>
    <cellStyle name="Звезды 2 5 2 2 5 2" xfId="31506"/>
    <cellStyle name="Звезды 2 5 2 2 6" xfId="6068"/>
    <cellStyle name="Звезды 2 5 2 2 6 2" xfId="13310"/>
    <cellStyle name="Звезды 2 5 2 2 6 2 2" xfId="33876"/>
    <cellStyle name="Звезды 2 5 2 2 6 3" xfId="30307"/>
    <cellStyle name="Звезды 2 5 2 2 7" xfId="4800"/>
    <cellStyle name="Звезды 2 5 2 2 7 2" xfId="29478"/>
    <cellStyle name="Звезды 2 5 2 3" xfId="2350"/>
    <cellStyle name="Звезды 2 5 2 3 2" xfId="6950"/>
    <cellStyle name="Звезды 2 5 2 3 2 2" xfId="14124"/>
    <cellStyle name="Звезды 2 5 2 3 2 2 2" xfId="34439"/>
    <cellStyle name="Звезды 2 5 2 3 2 3" xfId="30888"/>
    <cellStyle name="Звезды 2 5 2 3 3" xfId="9133"/>
    <cellStyle name="Звезды 2 5 2 3 3 2" xfId="31977"/>
    <cellStyle name="Звезды 2 5 2 3 4" xfId="11151"/>
    <cellStyle name="Звезды 2 5 2 3 4 2" xfId="17480"/>
    <cellStyle name="Звезды 2 5 2 3 4 2 2" xfId="35725"/>
    <cellStyle name="Звезды 2 5 2 3 4 3" xfId="32972"/>
    <cellStyle name="Звезды 2 5 2 3 5" xfId="5381"/>
    <cellStyle name="Звезды 2 5 2 3 5 2" xfId="29863"/>
    <cellStyle name="Звезды 2 5 2 3 6" xfId="28484"/>
    <cellStyle name="Звезды 2 5 2 4" xfId="2487"/>
    <cellStyle name="Звезды 2 5 2 4 2" xfId="7087"/>
    <cellStyle name="Звезды 2 5 2 4 2 2" xfId="14261"/>
    <cellStyle name="Звезды 2 5 2 4 2 2 2" xfId="34573"/>
    <cellStyle name="Звезды 2 5 2 4 2 3" xfId="31022"/>
    <cellStyle name="Звезды 2 5 2 4 3" xfId="9269"/>
    <cellStyle name="Звезды 2 5 2 4 3 2" xfId="32111"/>
    <cellStyle name="Звезды 2 5 2 4 4" xfId="11229"/>
    <cellStyle name="Звезды 2 5 2 4 4 2" xfId="17558"/>
    <cellStyle name="Звезды 2 5 2 4 4 2 2" xfId="35801"/>
    <cellStyle name="Звезды 2 5 2 4 4 3" xfId="33048"/>
    <cellStyle name="Звезды 2 5 2 4 5" xfId="5486"/>
    <cellStyle name="Звезды 2 5 2 4 5 2" xfId="29953"/>
    <cellStyle name="Звезды 2 5 2 4 6" xfId="28560"/>
    <cellStyle name="Звезды 2 5 2 5" xfId="3105"/>
    <cellStyle name="Звезды 2 5 2 5 2" xfId="7692"/>
    <cellStyle name="Звезды 2 5 2 5 2 2" xfId="14856"/>
    <cellStyle name="Звезды 2 5 2 5 2 2 2" xfId="34759"/>
    <cellStyle name="Звезды 2 5 2 5 2 3" xfId="31211"/>
    <cellStyle name="Звезды 2 5 2 5 3" xfId="9871"/>
    <cellStyle name="Звезды 2 5 2 5 3 2" xfId="32299"/>
    <cellStyle name="Звезды 2 5 2 5 4" xfId="11808"/>
    <cellStyle name="Звезды 2 5 2 5 4 2" xfId="18133"/>
    <cellStyle name="Звезды 2 5 2 5 4 2 2" xfId="35968"/>
    <cellStyle name="Звезды 2 5 2 5 4 3" xfId="33215"/>
    <cellStyle name="Звезды 2 5 2 5 5" xfId="4921"/>
    <cellStyle name="Звезды 2 5 2 5 5 2" xfId="29588"/>
    <cellStyle name="Звезды 2 5 2 5 6" xfId="28727"/>
    <cellStyle name="Звезды 2 5 2 6" xfId="3598"/>
    <cellStyle name="Звезды 2 5 2 6 2" xfId="10353"/>
    <cellStyle name="Звезды 2 5 2 6 2 2" xfId="32507"/>
    <cellStyle name="Звезды 2 5 2 6 3" xfId="12283"/>
    <cellStyle name="Звезды 2 5 2 6 3 2" xfId="18606"/>
    <cellStyle name="Звезды 2 5 2 6 3 2 2" xfId="36171"/>
    <cellStyle name="Звезды 2 5 2 6 3 3" xfId="33418"/>
    <cellStyle name="Звезды 2 5 2 6 4" xfId="8174"/>
    <cellStyle name="Звезды 2 5 2 6 4 2" xfId="22171"/>
    <cellStyle name="Звезды 2 5 2 6 4 2 2" xfId="36735"/>
    <cellStyle name="Звезды 2 5 2 6 4 3" xfId="31415"/>
    <cellStyle name="Звезды 2 5 2 6 5" xfId="15330"/>
    <cellStyle name="Звезды 2 5 2 6 5 2" xfId="34963"/>
    <cellStyle name="Звезды 2 5 2 6 6" xfId="28930"/>
    <cellStyle name="Звезды 2 5 2 7" xfId="6376"/>
    <cellStyle name="Звезды 2 5 2 7 2" xfId="13585"/>
    <cellStyle name="Звезды 2 5 2 7 2 2" xfId="34077"/>
    <cellStyle name="Звезды 2 5 2 7 3" xfId="30523"/>
    <cellStyle name="Звезды 2 5 2 8" xfId="8598"/>
    <cellStyle name="Звезды 2 5 2 8 2" xfId="31618"/>
    <cellStyle name="Звезды 2 5 2 9" xfId="10722"/>
    <cellStyle name="Звезды 2 5 2 9 2" xfId="17054"/>
    <cellStyle name="Звезды 2 5 2 9 2 2" xfId="35466"/>
    <cellStyle name="Звезды 2 5 2 9 3" xfId="32713"/>
    <cellStyle name="Звезды 2 5 3" xfId="1883"/>
    <cellStyle name="Звезды 2 5 3 2" xfId="2418"/>
    <cellStyle name="Звезды 2 5 3 2 2" xfId="7018"/>
    <cellStyle name="Звезды 2 5 3 2 2 2" xfId="14192"/>
    <cellStyle name="Звезды 2 5 3 2 2 2 2" xfId="34504"/>
    <cellStyle name="Звезды 2 5 3 2 2 3" xfId="30953"/>
    <cellStyle name="Звезды 2 5 3 2 3" xfId="9200"/>
    <cellStyle name="Звезды 2 5 3 2 3 2" xfId="32042"/>
    <cellStyle name="Звезды 2 5 3 3" xfId="5006"/>
    <cellStyle name="Звезды 2 5 3 3 2" xfId="29648"/>
    <cellStyle name="Звезды 2 5 3 4" xfId="6483"/>
    <cellStyle name="Звезды 2 5 3 4 2" xfId="13661"/>
    <cellStyle name="Звезды 2 5 3 4 2 2" xfId="34145"/>
    <cellStyle name="Звезды 2 5 3 4 3" xfId="30594"/>
    <cellStyle name="Звезды 2 5 3 5" xfId="8666"/>
    <cellStyle name="Звезды 2 5 3 5 2" xfId="31683"/>
    <cellStyle name="Звезды 2 5 3 6" xfId="10780"/>
    <cellStyle name="Звезды 2 5 3 6 2" xfId="17112"/>
    <cellStyle name="Звезды 2 5 3 6 2 2" xfId="35524"/>
    <cellStyle name="Звезды 2 5 3 6 3" xfId="32771"/>
    <cellStyle name="Звезды 2 5 4" xfId="1033"/>
    <cellStyle name="Звезды 2 5 4 2" xfId="4724"/>
    <cellStyle name="Звезды 2 5 4 2 2" xfId="29416"/>
    <cellStyle name="Звезды 2 5 4 3" xfId="6012"/>
    <cellStyle name="Звезды 2 5 4 3 2" xfId="13268"/>
    <cellStyle name="Звезды 2 5 4 3 2 2" xfId="33850"/>
    <cellStyle name="Звезды 2 5 4 3 3" xfId="30267"/>
    <cellStyle name="Звезды 2 5 4 4" xfId="6038"/>
    <cellStyle name="Звезды 2 5 4 4 2" xfId="30284"/>
    <cellStyle name="Звезды 2 5 4 5" xfId="5816"/>
    <cellStyle name="Звезды 2 5 4 5 2" xfId="13085"/>
    <cellStyle name="Звезды 2 5 4 5 2 2" xfId="33757"/>
    <cellStyle name="Звезды 2 5 4 5 3" xfId="30164"/>
    <cellStyle name="Звезды 2 5 4 6" xfId="4445"/>
    <cellStyle name="Звезды 2 5 4 6 2" xfId="20481"/>
    <cellStyle name="Звезды 2 5 4 6 2 2" xfId="36391"/>
    <cellStyle name="Звезды 2 5 4 6 3" xfId="29276"/>
    <cellStyle name="Звезды 2 5 4 7" xfId="4621"/>
    <cellStyle name="Звезды 2 5 4 7 2" xfId="29360"/>
    <cellStyle name="Звезды 2 5 5" xfId="2165"/>
    <cellStyle name="Звезды 2 5 5 2" xfId="6765"/>
    <cellStyle name="Звезды 2 5 5 2 2" xfId="13939"/>
    <cellStyle name="Звезды 2 5 5 2 2 2" xfId="34307"/>
    <cellStyle name="Звезды 2 5 5 2 3" xfId="30756"/>
    <cellStyle name="Звезды 2 5 5 3" xfId="8948"/>
    <cellStyle name="Звезды 2 5 5 3 2" xfId="31845"/>
    <cellStyle name="Звезды 2 5 6" xfId="4759"/>
    <cellStyle name="Звезды 2 5 6 2" xfId="29444"/>
    <cellStyle name="Звезды 2 5 7" xfId="6122"/>
    <cellStyle name="Звезды 2 5 7 2" xfId="13361"/>
    <cellStyle name="Звезды 2 5 7 2 2" xfId="33912"/>
    <cellStyle name="Звезды 2 5 7 3" xfId="30342"/>
    <cellStyle name="Звезды 2 5 8" xfId="5761"/>
    <cellStyle name="Звезды 2 5 8 2" xfId="30129"/>
    <cellStyle name="Звезды 2 5 9" xfId="6021"/>
    <cellStyle name="Звезды 2 5 9 2" xfId="13276"/>
    <cellStyle name="Звезды 2 5 9 2 2" xfId="33855"/>
    <cellStyle name="Звезды 2 5 9 3" xfId="30273"/>
    <cellStyle name="Звезды 2 6" xfId="1291"/>
    <cellStyle name="Звезды 2 6 2" xfId="1729"/>
    <cellStyle name="Звезды 2 6 2 10" xfId="3939"/>
    <cellStyle name="Звезды 2 6 2 10 2" xfId="29099"/>
    <cellStyle name="Звезды 2 6 2 2" xfId="1411"/>
    <cellStyle name="Звезды 2 6 2 2 2" xfId="3354"/>
    <cellStyle name="Звезды 2 6 2 2 2 2" xfId="10109"/>
    <cellStyle name="Звезды 2 6 2 2 2 2 2" xfId="32403"/>
    <cellStyle name="Звезды 2 6 2 2 2 3" xfId="12039"/>
    <cellStyle name="Звезды 2 6 2 2 2 3 2" xfId="18364"/>
    <cellStyle name="Звезды 2 6 2 2 2 3 2 2" xfId="36067"/>
    <cellStyle name="Звезды 2 6 2 2 2 3 3" xfId="33314"/>
    <cellStyle name="Звезды 2 6 2 2 2 4" xfId="7930"/>
    <cellStyle name="Звезды 2 6 2 2 2 4 2" xfId="21934"/>
    <cellStyle name="Звезды 2 6 2 2 2 4 2 2" xfId="36631"/>
    <cellStyle name="Звезды 2 6 2 2 2 4 3" xfId="31311"/>
    <cellStyle name="Звезды 2 6 2 2 2 5" xfId="15088"/>
    <cellStyle name="Звезды 2 6 2 2 2 5 2" xfId="34859"/>
    <cellStyle name="Звезды 2 6 2 2 2 6" xfId="28826"/>
    <cellStyle name="Звезды 2 6 2 2 3" xfId="3827"/>
    <cellStyle name="Звезды 2 6 2 2 3 2" xfId="10582"/>
    <cellStyle name="Звезды 2 6 2 2 3 2 2" xfId="32604"/>
    <cellStyle name="Звезды 2 6 2 2 3 3" xfId="12512"/>
    <cellStyle name="Звезды 2 6 2 2 3 3 2" xfId="18835"/>
    <cellStyle name="Звезды 2 6 2 2 3 3 2 2" xfId="36268"/>
    <cellStyle name="Звезды 2 6 2 2 3 3 3" xfId="33515"/>
    <cellStyle name="Звезды 2 6 2 2 3 4" xfId="15559"/>
    <cellStyle name="Звезды 2 6 2 2 3 4 2" xfId="35060"/>
    <cellStyle name="Звезды 2 6 2 2 3 5" xfId="29027"/>
    <cellStyle name="Звезды 2 6 2 2 4" xfId="6194"/>
    <cellStyle name="Звезды 2 6 2 2 4 2" xfId="13430"/>
    <cellStyle name="Звезды 2 6 2 2 4 2 2" xfId="33958"/>
    <cellStyle name="Звезды 2 6 2 2 4 3" xfId="30388"/>
    <cellStyle name="Звезды 2 6 2 2 5" xfId="8463"/>
    <cellStyle name="Звезды 2 6 2 2 5 2" xfId="31508"/>
    <cellStyle name="Звезды 2 6 2 2 6" xfId="5994"/>
    <cellStyle name="Звезды 2 6 2 2 6 2" xfId="13253"/>
    <cellStyle name="Звезды 2 6 2 2 6 2 2" xfId="33840"/>
    <cellStyle name="Звезды 2 6 2 2 6 3" xfId="30254"/>
    <cellStyle name="Звезды 2 6 2 2 7" xfId="4802"/>
    <cellStyle name="Звезды 2 6 2 2 7 2" xfId="29480"/>
    <cellStyle name="Звезды 2 6 2 3" xfId="2338"/>
    <cellStyle name="Звезды 2 6 2 3 2" xfId="6938"/>
    <cellStyle name="Звезды 2 6 2 3 2 2" xfId="14112"/>
    <cellStyle name="Звезды 2 6 2 3 2 2 2" xfId="34427"/>
    <cellStyle name="Звезды 2 6 2 3 2 3" xfId="30876"/>
    <cellStyle name="Звезды 2 6 2 3 3" xfId="9121"/>
    <cellStyle name="Звезды 2 6 2 3 3 2" xfId="31965"/>
    <cellStyle name="Звезды 2 6 2 3 4" xfId="11140"/>
    <cellStyle name="Звезды 2 6 2 3 4 2" xfId="17469"/>
    <cellStyle name="Звезды 2 6 2 3 4 2 2" xfId="35714"/>
    <cellStyle name="Звезды 2 6 2 3 4 3" xfId="32961"/>
    <cellStyle name="Звезды 2 6 2 3 5" xfId="5370"/>
    <cellStyle name="Звезды 2 6 2 3 5 2" xfId="29852"/>
    <cellStyle name="Звезды 2 6 2 3 6" xfId="28473"/>
    <cellStyle name="Звезды 2 6 2 4" xfId="2476"/>
    <cellStyle name="Звезды 2 6 2 4 2" xfId="7076"/>
    <cellStyle name="Звезды 2 6 2 4 2 2" xfId="14250"/>
    <cellStyle name="Звезды 2 6 2 4 2 2 2" xfId="34562"/>
    <cellStyle name="Звезды 2 6 2 4 2 3" xfId="31011"/>
    <cellStyle name="Звезды 2 6 2 4 3" xfId="9258"/>
    <cellStyle name="Звезды 2 6 2 4 3 2" xfId="32100"/>
    <cellStyle name="Звезды 2 6 2 4 4" xfId="11218"/>
    <cellStyle name="Звезды 2 6 2 4 4 2" xfId="17547"/>
    <cellStyle name="Звезды 2 6 2 4 4 2 2" xfId="35790"/>
    <cellStyle name="Звезды 2 6 2 4 4 3" xfId="33037"/>
    <cellStyle name="Звезды 2 6 2 4 5" xfId="5475"/>
    <cellStyle name="Звезды 2 6 2 4 5 2" xfId="29942"/>
    <cellStyle name="Звезды 2 6 2 4 6" xfId="28549"/>
    <cellStyle name="Звезды 2 6 2 5" xfId="3091"/>
    <cellStyle name="Звезды 2 6 2 5 2" xfId="7678"/>
    <cellStyle name="Звезды 2 6 2 5 2 2" xfId="14842"/>
    <cellStyle name="Звезды 2 6 2 5 2 2 2" xfId="34748"/>
    <cellStyle name="Звезды 2 6 2 5 2 3" xfId="31200"/>
    <cellStyle name="Звезды 2 6 2 5 3" xfId="9857"/>
    <cellStyle name="Звезды 2 6 2 5 3 2" xfId="32288"/>
    <cellStyle name="Звезды 2 6 2 5 4" xfId="11794"/>
    <cellStyle name="Звезды 2 6 2 5 4 2" xfId="18119"/>
    <cellStyle name="Звезды 2 6 2 5 4 2 2" xfId="35957"/>
    <cellStyle name="Звезды 2 6 2 5 4 3" xfId="33204"/>
    <cellStyle name="Звезды 2 6 2 5 5" xfId="4909"/>
    <cellStyle name="Звезды 2 6 2 5 5 2" xfId="29576"/>
    <cellStyle name="Звезды 2 6 2 5 6" xfId="28716"/>
    <cellStyle name="Звезды 2 6 2 6" xfId="3584"/>
    <cellStyle name="Звезды 2 6 2 6 2" xfId="10339"/>
    <cellStyle name="Звезды 2 6 2 6 2 2" xfId="32496"/>
    <cellStyle name="Звезды 2 6 2 6 3" xfId="12269"/>
    <cellStyle name="Звезды 2 6 2 6 3 2" xfId="18592"/>
    <cellStyle name="Звезды 2 6 2 6 3 2 2" xfId="36160"/>
    <cellStyle name="Звезды 2 6 2 6 3 3" xfId="33407"/>
    <cellStyle name="Звезды 2 6 2 6 4" xfId="8160"/>
    <cellStyle name="Звезды 2 6 2 6 4 2" xfId="22157"/>
    <cellStyle name="Звезды 2 6 2 6 4 2 2" xfId="36724"/>
    <cellStyle name="Звезды 2 6 2 6 4 3" xfId="31404"/>
    <cellStyle name="Звезды 2 6 2 6 5" xfId="15316"/>
    <cellStyle name="Звезды 2 6 2 6 5 2" xfId="34952"/>
    <cellStyle name="Звезды 2 6 2 6 6" xfId="28919"/>
    <cellStyle name="Звезды 2 6 2 7" xfId="6364"/>
    <cellStyle name="Звезды 2 6 2 7 2" xfId="13573"/>
    <cellStyle name="Звезды 2 6 2 7 2 2" xfId="34065"/>
    <cellStyle name="Звезды 2 6 2 7 3" xfId="30511"/>
    <cellStyle name="Звезды 2 6 2 8" xfId="8586"/>
    <cellStyle name="Звезды 2 6 2 8 2" xfId="31606"/>
    <cellStyle name="Звезды 2 6 2 9" xfId="10710"/>
    <cellStyle name="Звезды 2 6 2 9 2" xfId="17042"/>
    <cellStyle name="Звезды 2 6 2 9 2 2" xfId="35454"/>
    <cellStyle name="Звезды 2 6 2 9 3" xfId="32701"/>
    <cellStyle name="Звезды 2 6 3" xfId="1872"/>
    <cellStyle name="Звезды 2 6 3 2" xfId="2407"/>
    <cellStyle name="Звезды 2 6 3 2 2" xfId="7007"/>
    <cellStyle name="Звезды 2 6 3 2 2 2" xfId="14181"/>
    <cellStyle name="Звезды 2 6 3 2 2 2 2" xfId="34493"/>
    <cellStyle name="Звезды 2 6 3 2 2 3" xfId="30942"/>
    <cellStyle name="Звезды 2 6 3 2 3" xfId="9189"/>
    <cellStyle name="Звезды 2 6 3 2 3 2" xfId="32031"/>
    <cellStyle name="Звезды 2 6 3 3" xfId="4995"/>
    <cellStyle name="Звезды 2 6 3 3 2" xfId="29637"/>
    <cellStyle name="Звезды 2 6 3 4" xfId="6472"/>
    <cellStyle name="Звезды 2 6 3 4 2" xfId="13650"/>
    <cellStyle name="Звезды 2 6 3 4 2 2" xfId="34134"/>
    <cellStyle name="Звезды 2 6 3 4 3" xfId="30583"/>
    <cellStyle name="Звезды 2 6 3 5" xfId="8655"/>
    <cellStyle name="Звезды 2 6 3 5 2" xfId="31672"/>
    <cellStyle name="Звезды 2 6 3 6" xfId="10769"/>
    <cellStyle name="Звезды 2 6 3 6 2" xfId="17101"/>
    <cellStyle name="Звезды 2 6 3 6 2 2" xfId="35513"/>
    <cellStyle name="Звезды 2 6 3 6 3" xfId="32760"/>
    <cellStyle name="Звезды 2 6 4" xfId="1344"/>
    <cellStyle name="Звезды 2 6 4 2" xfId="4770"/>
    <cellStyle name="Звезды 2 6 4 2 2" xfId="29453"/>
    <cellStyle name="Звезды 2 6 4 3" xfId="6136"/>
    <cellStyle name="Звезды 2 6 4 3 2" xfId="13374"/>
    <cellStyle name="Звезды 2 6 4 3 2 2" xfId="33922"/>
    <cellStyle name="Звезды 2 6 4 3 3" xfId="30352"/>
    <cellStyle name="Звезды 2 6 4 4" xfId="5550"/>
    <cellStyle name="Звезды 2 6 4 4 2" xfId="30006"/>
    <cellStyle name="Звезды 2 6 4 5" xfId="5612"/>
    <cellStyle name="Звезды 2 6 4 5 2" xfId="12954"/>
    <cellStyle name="Звезды 2 6 4 5 2 2" xfId="33688"/>
    <cellStyle name="Звезды 2 6 4 5 3" xfId="30051"/>
    <cellStyle name="Звезды 2 6 4 6" xfId="4427"/>
    <cellStyle name="Звезды 2 6 4 6 2" xfId="20464"/>
    <cellStyle name="Звезды 2 6 4 6 2 2" xfId="36378"/>
    <cellStyle name="Звезды 2 6 4 6 3" xfId="29263"/>
    <cellStyle name="Звезды 2 6 4 7" xfId="5083"/>
    <cellStyle name="Звезды 2 6 4 7 2" xfId="29724"/>
    <cellStyle name="Звезды 2 6 5" xfId="2138"/>
    <cellStyle name="Звезды 2 6 5 2" xfId="6738"/>
    <cellStyle name="Звезды 2 6 5 2 2" xfId="13913"/>
    <cellStyle name="Звезды 2 6 5 2 2 2" xfId="34292"/>
    <cellStyle name="Звезды 2 6 5 2 3" xfId="30741"/>
    <cellStyle name="Звезды 2 6 5 3" xfId="8921"/>
    <cellStyle name="Звезды 2 6 5 3 2" xfId="31830"/>
    <cellStyle name="Звезды 2 6 6" xfId="4742"/>
    <cellStyle name="Звезды 2 6 6 2" xfId="29428"/>
    <cellStyle name="Звезды 2 6 7" xfId="6089"/>
    <cellStyle name="Звезды 2 6 7 2" xfId="13329"/>
    <cellStyle name="Звезды 2 6 7 2 2" xfId="33893"/>
    <cellStyle name="Звезды 2 6 7 3" xfId="30323"/>
    <cellStyle name="Звезды 2 6 8" xfId="5748"/>
    <cellStyle name="Звезды 2 6 8 2" xfId="30120"/>
    <cellStyle name="Звезды 2 6 9" xfId="5568"/>
    <cellStyle name="Звезды 2 6 9 2" xfId="12920"/>
    <cellStyle name="Звезды 2 6 9 2 2" xfId="33664"/>
    <cellStyle name="Звезды 2 6 9 3" xfId="30018"/>
    <cellStyle name="Звезды 2 7" xfId="1580"/>
    <cellStyle name="Звезды 2 7 10" xfId="3976"/>
    <cellStyle name="Звезды 2 7 10 2" xfId="29112"/>
    <cellStyle name="Звезды 2 7 2" xfId="884"/>
    <cellStyle name="Звезды 2 7 2 2" xfId="3266"/>
    <cellStyle name="Звезды 2 7 2 2 2" xfId="10021"/>
    <cellStyle name="Звезды 2 7 2 2 2 2" xfId="32365"/>
    <cellStyle name="Звезды 2 7 2 2 3" xfId="11951"/>
    <cellStyle name="Звезды 2 7 2 2 3 2" xfId="18276"/>
    <cellStyle name="Звезды 2 7 2 2 3 2 2" xfId="36029"/>
    <cellStyle name="Звезды 2 7 2 2 3 3" xfId="33276"/>
    <cellStyle name="Звезды 2 7 2 2 4" xfId="7842"/>
    <cellStyle name="Звезды 2 7 2 2 4 2" xfId="21846"/>
    <cellStyle name="Звезды 2 7 2 2 4 2 2" xfId="36593"/>
    <cellStyle name="Звезды 2 7 2 2 4 3" xfId="31273"/>
    <cellStyle name="Звезды 2 7 2 2 5" xfId="15000"/>
    <cellStyle name="Звезды 2 7 2 2 5 2" xfId="34821"/>
    <cellStyle name="Звезды 2 7 2 2 6" xfId="28788"/>
    <cellStyle name="Звезды 2 7 2 3" xfId="3739"/>
    <cellStyle name="Звезды 2 7 2 3 2" xfId="10494"/>
    <cellStyle name="Звезды 2 7 2 3 2 2" xfId="32566"/>
    <cellStyle name="Звезды 2 7 2 3 3" xfId="12424"/>
    <cellStyle name="Звезды 2 7 2 3 3 2" xfId="18747"/>
    <cellStyle name="Звезды 2 7 2 3 3 2 2" xfId="36230"/>
    <cellStyle name="Звезды 2 7 2 3 3 3" xfId="33477"/>
    <cellStyle name="Звезды 2 7 2 3 4" xfId="15471"/>
    <cellStyle name="Звезды 2 7 2 3 4 2" xfId="35022"/>
    <cellStyle name="Звезды 2 7 2 3 5" xfId="28989"/>
    <cellStyle name="Звезды 2 7 2 4" xfId="5929"/>
    <cellStyle name="Звезды 2 7 2 4 2" xfId="13190"/>
    <cellStyle name="Звезды 2 7 2 4 2 2" xfId="33804"/>
    <cellStyle name="Звезды 2 7 2 4 3" xfId="30216"/>
    <cellStyle name="Звезды 2 7 2 5" xfId="5853"/>
    <cellStyle name="Звезды 2 7 2 5 2" xfId="30185"/>
    <cellStyle name="Звезды 2 7 2 6" xfId="5865"/>
    <cellStyle name="Звезды 2 7 2 6 2" xfId="13127"/>
    <cellStyle name="Звезды 2 7 2 6 2 2" xfId="33777"/>
    <cellStyle name="Звезды 2 7 2 6 3" xfId="30189"/>
    <cellStyle name="Звезды 2 7 2 7" xfId="4689"/>
    <cellStyle name="Звезды 2 7 2 7 2" xfId="29386"/>
    <cellStyle name="Звезды 2 7 3" xfId="2284"/>
    <cellStyle name="Звезды 2 7 3 2" xfId="6884"/>
    <cellStyle name="Звезды 2 7 3 2 2" xfId="14058"/>
    <cellStyle name="Звезды 2 7 3 2 2 2" xfId="34395"/>
    <cellStyle name="Звезды 2 7 3 2 3" xfId="30844"/>
    <cellStyle name="Звезды 2 7 3 3" xfId="9067"/>
    <cellStyle name="Звезды 2 7 3 3 2" xfId="31933"/>
    <cellStyle name="Звезды 2 7 3 4" xfId="11095"/>
    <cellStyle name="Звезды 2 7 3 4 2" xfId="17424"/>
    <cellStyle name="Звезды 2 7 3 4 2 2" xfId="35691"/>
    <cellStyle name="Звезды 2 7 3 4 3" xfId="32938"/>
    <cellStyle name="Звезды 2 7 3 5" xfId="5323"/>
    <cellStyle name="Звезды 2 7 3 5 2" xfId="29828"/>
    <cellStyle name="Звезды 2 7 3 6" xfId="28450"/>
    <cellStyle name="Звезды 2 7 4" xfId="2085"/>
    <cellStyle name="Звезды 2 7 4 2" xfId="6685"/>
    <cellStyle name="Звезды 2 7 4 2 2" xfId="13861"/>
    <cellStyle name="Звезды 2 7 4 2 2 2" xfId="34271"/>
    <cellStyle name="Звезды 2 7 4 2 3" xfId="30720"/>
    <cellStyle name="Звезды 2 7 4 3" xfId="8868"/>
    <cellStyle name="Звезды 2 7 4 3 2" xfId="31809"/>
    <cellStyle name="Звезды 2 7 4 4" xfId="10972"/>
    <cellStyle name="Звезды 2 7 4 4 2" xfId="17302"/>
    <cellStyle name="Звезды 2 7 4 4 2 2" xfId="35641"/>
    <cellStyle name="Звезды 2 7 4 4 3" xfId="32888"/>
    <cellStyle name="Звезды 2 7 4 5" xfId="5166"/>
    <cellStyle name="Звезды 2 7 4 5 2" xfId="29760"/>
    <cellStyle name="Звезды 2 7 4 6" xfId="28402"/>
    <cellStyle name="Звезды 2 7 5" xfId="3001"/>
    <cellStyle name="Звезды 2 7 5 2" xfId="7588"/>
    <cellStyle name="Звезды 2 7 5 2 2" xfId="14753"/>
    <cellStyle name="Звезды 2 7 5 2 2 2" xfId="34710"/>
    <cellStyle name="Звезды 2 7 5 2 3" xfId="31162"/>
    <cellStyle name="Звезды 2 7 5 3" xfId="9767"/>
    <cellStyle name="Звезды 2 7 5 3 2" xfId="32250"/>
    <cellStyle name="Звезды 2 7 5 4" xfId="11704"/>
    <cellStyle name="Звезды 2 7 5 4 2" xfId="18030"/>
    <cellStyle name="Звезды 2 7 5 4 2 2" xfId="35919"/>
    <cellStyle name="Звезды 2 7 5 4 3" xfId="33166"/>
    <cellStyle name="Звезды 2 7 5 5" xfId="4854"/>
    <cellStyle name="Звезды 2 7 5 5 2" xfId="29530"/>
    <cellStyle name="Звезды 2 7 5 6" xfId="28678"/>
    <cellStyle name="Звезды 2 7 6" xfId="3516"/>
    <cellStyle name="Звезды 2 7 6 2" xfId="10271"/>
    <cellStyle name="Звезды 2 7 6 2 2" xfId="32477"/>
    <cellStyle name="Звезды 2 7 6 3" xfId="12201"/>
    <cellStyle name="Звезды 2 7 6 3 2" xfId="18524"/>
    <cellStyle name="Звезды 2 7 6 3 2 2" xfId="36141"/>
    <cellStyle name="Звезды 2 7 6 3 3" xfId="33388"/>
    <cellStyle name="Звезды 2 7 6 4" xfId="8092"/>
    <cellStyle name="Звезды 2 7 6 4 2" xfId="22089"/>
    <cellStyle name="Звезды 2 7 6 4 2 2" xfId="36705"/>
    <cellStyle name="Звезды 2 7 6 4 3" xfId="31385"/>
    <cellStyle name="Звезды 2 7 6 5" xfId="15248"/>
    <cellStyle name="Звезды 2 7 6 5 2" xfId="34933"/>
    <cellStyle name="Звезды 2 7 6 6" xfId="28900"/>
    <cellStyle name="Звезды 2 7 7" xfId="6295"/>
    <cellStyle name="Звезды 2 7 7 2" xfId="13521"/>
    <cellStyle name="Звезды 2 7 7 2 2" xfId="34024"/>
    <cellStyle name="Звезды 2 7 7 3" xfId="30463"/>
    <cellStyle name="Звезды 2 7 8" xfId="8547"/>
    <cellStyle name="Звезды 2 7 8 2" xfId="31571"/>
    <cellStyle name="Звезды 2 7 9" xfId="10682"/>
    <cellStyle name="Звезды 2 7 9 2" xfId="17014"/>
    <cellStyle name="Звезды 2 7 9 2 2" xfId="35426"/>
    <cellStyle name="Звезды 2 7 9 3" xfId="32673"/>
    <cellStyle name="Звезды 2 8" xfId="1865"/>
    <cellStyle name="Звезды 2 8 2" xfId="2400"/>
    <cellStyle name="Звезды 2 8 2 2" xfId="7000"/>
    <cellStyle name="Звезды 2 8 2 2 2" xfId="14174"/>
    <cellStyle name="Звезды 2 8 2 2 2 2" xfId="34486"/>
    <cellStyle name="Звезды 2 8 2 2 3" xfId="30935"/>
    <cellStyle name="Звезды 2 8 2 3" xfId="9182"/>
    <cellStyle name="Звезды 2 8 2 3 2" xfId="32024"/>
    <cellStyle name="Звезды 2 8 3" xfId="4988"/>
    <cellStyle name="Звезды 2 8 3 2" xfId="29630"/>
    <cellStyle name="Звезды 2 8 4" xfId="6465"/>
    <cellStyle name="Звезды 2 8 4 2" xfId="13643"/>
    <cellStyle name="Звезды 2 8 4 2 2" xfId="34127"/>
    <cellStyle name="Звезды 2 8 4 3" xfId="30576"/>
    <cellStyle name="Звезды 2 8 5" xfId="8648"/>
    <cellStyle name="Звезды 2 8 5 2" xfId="31665"/>
    <cellStyle name="Звезды 2 8 6" xfId="10762"/>
    <cellStyle name="Звезды 2 8 6 2" xfId="17094"/>
    <cellStyle name="Звезды 2 8 6 2 2" xfId="35506"/>
    <cellStyle name="Звезды 2 8 6 3" xfId="32753"/>
    <cellStyle name="Звезды 2 9" xfId="908"/>
    <cellStyle name="Звезды 2 9 2" xfId="4698"/>
    <cellStyle name="Звезды 2 9 2 2" xfId="29394"/>
    <cellStyle name="Звезды 2 9 3" xfId="5953"/>
    <cellStyle name="Звезды 2 9 3 2" xfId="13214"/>
    <cellStyle name="Звезды 2 9 3 2 2" xfId="33816"/>
    <cellStyle name="Звезды 2 9 3 3" xfId="30228"/>
    <cellStyle name="Звезды 2 9 4" xfId="5667"/>
    <cellStyle name="Звезды 2 9 4 2" xfId="30081"/>
    <cellStyle name="Звезды 2 9 5" xfId="5750"/>
    <cellStyle name="Звезды 2 9 5 2" xfId="13039"/>
    <cellStyle name="Звезды 2 9 5 2 2" xfId="33731"/>
    <cellStyle name="Звезды 2 9 5 3" xfId="30121"/>
    <cellStyle name="Звезды 2 9 6" xfId="4348"/>
    <cellStyle name="Звезды 2 9 6 2" xfId="20392"/>
    <cellStyle name="Звезды 2 9 6 2 2" xfId="36350"/>
    <cellStyle name="Звезды 2 9 6 3" xfId="29235"/>
    <cellStyle name="Звезды 2 9 7" xfId="5262"/>
    <cellStyle name="Звезды 2 9 7 2" xfId="29797"/>
    <cellStyle name="Звезды 3" xfId="507"/>
    <cellStyle name="Звезды 3 2" xfId="1474"/>
    <cellStyle name="Звезды 3 2 2" xfId="1850"/>
    <cellStyle name="Звезды 3 2 2 10" xfId="3927"/>
    <cellStyle name="Звезды 3 2 2 10 2" xfId="29093"/>
    <cellStyle name="Звезды 3 2 2 2" xfId="1453"/>
    <cellStyle name="Звезды 3 2 2 2 2" xfId="3424"/>
    <cellStyle name="Звезды 3 2 2 2 2 2" xfId="10179"/>
    <cellStyle name="Звезды 3 2 2 2 2 2 2" xfId="32442"/>
    <cellStyle name="Звезды 3 2 2 2 2 3" xfId="12109"/>
    <cellStyle name="Звезды 3 2 2 2 2 3 2" xfId="18433"/>
    <cellStyle name="Звезды 3 2 2 2 2 3 2 2" xfId="36106"/>
    <cellStyle name="Звезды 3 2 2 2 2 3 3" xfId="33353"/>
    <cellStyle name="Звезды 3 2 2 2 2 4" xfId="8000"/>
    <cellStyle name="Звезды 3 2 2 2 2 4 2" xfId="22003"/>
    <cellStyle name="Звезды 3 2 2 2 2 4 2 2" xfId="36670"/>
    <cellStyle name="Звезды 3 2 2 2 2 4 3" xfId="31350"/>
    <cellStyle name="Звезды 3 2 2 2 2 5" xfId="15157"/>
    <cellStyle name="Звезды 3 2 2 2 2 5 2" xfId="34898"/>
    <cellStyle name="Звезды 3 2 2 2 2 6" xfId="28865"/>
    <cellStyle name="Звезды 3 2 2 2 3" xfId="3897"/>
    <cellStyle name="Звезды 3 2 2 2 3 2" xfId="10652"/>
    <cellStyle name="Звезды 3 2 2 2 3 2 2" xfId="32643"/>
    <cellStyle name="Звезды 3 2 2 2 3 3" xfId="12582"/>
    <cellStyle name="Звезды 3 2 2 2 3 3 2" xfId="18904"/>
    <cellStyle name="Звезды 3 2 2 2 3 3 2 2" xfId="36307"/>
    <cellStyle name="Звезды 3 2 2 2 3 3 3" xfId="33554"/>
    <cellStyle name="Звезды 3 2 2 2 3 4" xfId="15628"/>
    <cellStyle name="Звезды 3 2 2 2 3 4 2" xfId="35099"/>
    <cellStyle name="Звезды 3 2 2 2 3 5" xfId="29066"/>
    <cellStyle name="Звезды 3 2 2 2 4" xfId="6229"/>
    <cellStyle name="Звезды 3 2 2 2 4 2" xfId="13462"/>
    <cellStyle name="Звезды 3 2 2 2 4 2 2" xfId="33972"/>
    <cellStyle name="Звезды 3 2 2 2 4 3" xfId="30405"/>
    <cellStyle name="Звезды 3 2 2 2 5" xfId="8500"/>
    <cellStyle name="Звезды 3 2 2 2 5 2" xfId="31524"/>
    <cellStyle name="Звезды 3 2 2 2 6" xfId="6015"/>
    <cellStyle name="Звезды 3 2 2 2 6 2" xfId="13271"/>
    <cellStyle name="Звезды 3 2 2 2 6 2 2" xfId="33853"/>
    <cellStyle name="Звезды 3 2 2 2 6 3" xfId="30270"/>
    <cellStyle name="Звезды 3 2 2 2 7" xfId="4812"/>
    <cellStyle name="Звезды 3 2 2 2 7 2" xfId="29490"/>
    <cellStyle name="Звезды 3 2 2 3" xfId="2385"/>
    <cellStyle name="Звезды 3 2 2 3 2" xfId="6985"/>
    <cellStyle name="Звезды 3 2 2 3 2 2" xfId="14159"/>
    <cellStyle name="Звезды 3 2 2 3 2 2 2" xfId="34471"/>
    <cellStyle name="Звезды 3 2 2 3 2 3" xfId="30920"/>
    <cellStyle name="Звезды 3 2 2 3 3" xfId="9167"/>
    <cellStyle name="Звезды 3 2 2 3 3 2" xfId="32009"/>
    <cellStyle name="Звезды 3 2 2 3 4" xfId="11182"/>
    <cellStyle name="Звезды 3 2 2 3 4 2" xfId="17511"/>
    <cellStyle name="Звезды 3 2 2 3 4 2 2" xfId="35754"/>
    <cellStyle name="Звезды 3 2 2 3 4 3" xfId="33001"/>
    <cellStyle name="Звезды 3 2 2 3 5" xfId="5415"/>
    <cellStyle name="Звезды 3 2 2 3 5 2" xfId="29894"/>
    <cellStyle name="Звезды 3 2 2 3 6" xfId="28513"/>
    <cellStyle name="Звезды 3 2 2 4" xfId="2515"/>
    <cellStyle name="Звезды 3 2 2 4 2" xfId="7115"/>
    <cellStyle name="Звезды 3 2 2 4 2 2" xfId="14289"/>
    <cellStyle name="Звезды 3 2 2 4 2 2 2" xfId="34601"/>
    <cellStyle name="Звезды 3 2 2 4 2 3" xfId="31050"/>
    <cellStyle name="Звезды 3 2 2 4 3" xfId="9297"/>
    <cellStyle name="Звезды 3 2 2 4 3 2" xfId="32139"/>
    <cellStyle name="Звезды 3 2 2 4 4" xfId="11257"/>
    <cellStyle name="Звезды 3 2 2 4 4 2" xfId="17586"/>
    <cellStyle name="Звезды 3 2 2 4 4 2 2" xfId="35829"/>
    <cellStyle name="Звезды 3 2 2 4 4 3" xfId="33076"/>
    <cellStyle name="Звезды 3 2 2 4 5" xfId="5514"/>
    <cellStyle name="Звезды 3 2 2 4 5 2" xfId="29981"/>
    <cellStyle name="Звезды 3 2 2 4 6" xfId="28588"/>
    <cellStyle name="Звезды 3 2 2 5" xfId="3177"/>
    <cellStyle name="Звезды 3 2 2 5 2" xfId="7753"/>
    <cellStyle name="Звезды 3 2 2 5 2 2" xfId="14911"/>
    <cellStyle name="Звезды 3 2 2 5 2 2 2" xfId="34787"/>
    <cellStyle name="Звезды 3 2 2 5 2 3" xfId="31239"/>
    <cellStyle name="Звезды 3 2 2 5 3" xfId="9932"/>
    <cellStyle name="Звезды 3 2 2 5 3 2" xfId="32331"/>
    <cellStyle name="Звезды 3 2 2 5 4" xfId="11863"/>
    <cellStyle name="Звезды 3 2 2 5 4 2" xfId="18188"/>
    <cellStyle name="Звезды 3 2 2 5 4 2 2" xfId="35996"/>
    <cellStyle name="Звезды 3 2 2 5 4 3" xfId="33243"/>
    <cellStyle name="Звезды 3 2 2 5 5" xfId="4973"/>
    <cellStyle name="Звезды 3 2 2 5 5 2" xfId="29615"/>
    <cellStyle name="Звезды 3 2 2 5 6" xfId="28755"/>
    <cellStyle name="Звезды 3 2 2 6" xfId="3651"/>
    <cellStyle name="Звезды 3 2 2 6 2" xfId="10406"/>
    <cellStyle name="Звезды 3 2 2 6 2 2" xfId="32533"/>
    <cellStyle name="Звезды 3 2 2 6 3" xfId="12336"/>
    <cellStyle name="Звезды 3 2 2 6 3 2" xfId="18659"/>
    <cellStyle name="Звезды 3 2 2 6 3 2 2" xfId="36197"/>
    <cellStyle name="Звезды 3 2 2 6 3 3" xfId="33444"/>
    <cellStyle name="Звезды 3 2 2 6 4" xfId="8227"/>
    <cellStyle name="Звезды 3 2 2 6 4 2" xfId="22224"/>
    <cellStyle name="Звезды 3 2 2 6 4 2 2" xfId="36761"/>
    <cellStyle name="Звезды 3 2 2 6 4 3" xfId="31441"/>
    <cellStyle name="Звезды 3 2 2 6 5" xfId="15383"/>
    <cellStyle name="Звезды 3 2 2 6 5 2" xfId="34989"/>
    <cellStyle name="Звезды 3 2 2 6 6" xfId="28956"/>
    <cellStyle name="Звезды 3 2 2 7" xfId="6450"/>
    <cellStyle name="Звезды 3 2 2 7 2" xfId="13628"/>
    <cellStyle name="Звезды 3 2 2 7 2 2" xfId="34112"/>
    <cellStyle name="Звезды 3 2 2 7 3" xfId="30561"/>
    <cellStyle name="Звезды 3 2 2 8" xfId="8633"/>
    <cellStyle name="Звезды 3 2 2 8 2" xfId="31650"/>
    <cellStyle name="Звезды 3 2 2 9" xfId="10747"/>
    <cellStyle name="Звезды 3 2 2 9 2" xfId="17079"/>
    <cellStyle name="Звезды 3 2 2 9 2 2" xfId="35491"/>
    <cellStyle name="Звезды 3 2 2 9 3" xfId="32738"/>
    <cellStyle name="Звезды 3 2 3" xfId="1905"/>
    <cellStyle name="Звезды 3 2 3 2" xfId="2440"/>
    <cellStyle name="Звезды 3 2 3 2 2" xfId="7040"/>
    <cellStyle name="Звезды 3 2 3 2 2 2" xfId="14214"/>
    <cellStyle name="Звезды 3 2 3 2 2 2 2" xfId="34526"/>
    <cellStyle name="Звезды 3 2 3 2 2 3" xfId="30975"/>
    <cellStyle name="Звезды 3 2 3 2 3" xfId="9222"/>
    <cellStyle name="Звезды 3 2 3 2 3 2" xfId="32064"/>
    <cellStyle name="Звезды 3 2 3 3" xfId="5028"/>
    <cellStyle name="Звезды 3 2 3 3 2" xfId="29670"/>
    <cellStyle name="Звезды 3 2 3 4" xfId="6505"/>
    <cellStyle name="Звезды 3 2 3 4 2" xfId="13683"/>
    <cellStyle name="Звезды 3 2 3 4 2 2" xfId="34167"/>
    <cellStyle name="Звезды 3 2 3 4 3" xfId="30616"/>
    <cellStyle name="Звезды 3 2 3 5" xfId="8688"/>
    <cellStyle name="Звезды 3 2 3 5 2" xfId="31705"/>
    <cellStyle name="Звезды 3 2 3 6" xfId="10802"/>
    <cellStyle name="Звезды 3 2 3 6 2" xfId="17134"/>
    <cellStyle name="Звезды 3 2 3 6 2 2" xfId="35546"/>
    <cellStyle name="Звезды 3 2 3 6 3" xfId="32793"/>
    <cellStyle name="Звезды 3 2 4" xfId="912"/>
    <cellStyle name="Звезды 3 2 4 2" xfId="4700"/>
    <cellStyle name="Звезды 3 2 4 2 2" xfId="29396"/>
    <cellStyle name="Звезды 3 2 4 3" xfId="5955"/>
    <cellStyle name="Звезды 3 2 4 3 2" xfId="13216"/>
    <cellStyle name="Звезды 3 2 4 3 2 2" xfId="33818"/>
    <cellStyle name="Звезды 3 2 4 3 3" xfId="30230"/>
    <cellStyle name="Звезды 3 2 4 4" xfId="5713"/>
    <cellStyle name="Звезды 3 2 4 4 2" xfId="30110"/>
    <cellStyle name="Звезды 3 2 4 5" xfId="5776"/>
    <cellStyle name="Звезды 3 2 4 5 2" xfId="13058"/>
    <cellStyle name="Звезды 3 2 4 5 2 2" xfId="33741"/>
    <cellStyle name="Звезды 3 2 4 5 3" xfId="30138"/>
    <cellStyle name="Звезды 3 2 4 6" xfId="4536"/>
    <cellStyle name="Звезды 3 2 4 6 2" xfId="20544"/>
    <cellStyle name="Звезды 3 2 4 6 2 2" xfId="36427"/>
    <cellStyle name="Звезды 3 2 4 6 3" xfId="29312"/>
    <cellStyle name="Звезды 3 2 4 7" xfId="4278"/>
    <cellStyle name="Звезды 3 2 4 7 2" xfId="29221"/>
    <cellStyle name="Звезды 3 2 5" xfId="2238"/>
    <cellStyle name="Звезды 3 2 5 2" xfId="6838"/>
    <cellStyle name="Звезды 3 2 5 2 2" xfId="14012"/>
    <cellStyle name="Звезды 3 2 5 2 2 2" xfId="34361"/>
    <cellStyle name="Звезды 3 2 5 2 3" xfId="30810"/>
    <cellStyle name="Звезды 3 2 5 3" xfId="9021"/>
    <cellStyle name="Звезды 3 2 5 3 2" xfId="31899"/>
    <cellStyle name="Звезды 3 2 6" xfId="4824"/>
    <cellStyle name="Звезды 3 2 6 2" xfId="29500"/>
    <cellStyle name="Звезды 3 2 7" xfId="6245"/>
    <cellStyle name="Звезды 3 2 7 2" xfId="13477"/>
    <cellStyle name="Звезды 3 2 7 2 2" xfId="33987"/>
    <cellStyle name="Звезды 3 2 7 3" xfId="30420"/>
    <cellStyle name="Звезды 3 2 8" xfId="8514"/>
    <cellStyle name="Звезды 3 2 8 2" xfId="31538"/>
    <cellStyle name="Звезды 3 2 9" xfId="5618"/>
    <cellStyle name="Звезды 3 2 9 2" xfId="12960"/>
    <cellStyle name="Звезды 3 2 9 2 2" xfId="33692"/>
    <cellStyle name="Звезды 3 2 9 3" xfId="30055"/>
    <cellStyle name="Звезды 3 3" xfId="1772"/>
    <cellStyle name="Звезды 3 3 10" xfId="3931"/>
    <cellStyle name="Звезды 3 3 10 2" xfId="29096"/>
    <cellStyle name="Звезды 3 3 2" xfId="1944"/>
    <cellStyle name="Звезды 3 3 2 2" xfId="3391"/>
    <cellStyle name="Звезды 3 3 2 2 2" xfId="10146"/>
    <cellStyle name="Звезды 3 3 2 2 2 2" xfId="32419"/>
    <cellStyle name="Звезды 3 3 2 2 3" xfId="12076"/>
    <cellStyle name="Звезды 3 3 2 2 3 2" xfId="18401"/>
    <cellStyle name="Звезды 3 3 2 2 3 2 2" xfId="36083"/>
    <cellStyle name="Звезды 3 3 2 2 3 3" xfId="33330"/>
    <cellStyle name="Звезды 3 3 2 2 4" xfId="7967"/>
    <cellStyle name="Звезды 3 3 2 2 4 2" xfId="21971"/>
    <cellStyle name="Звезды 3 3 2 2 4 2 2" xfId="36647"/>
    <cellStyle name="Звезды 3 3 2 2 4 3" xfId="31327"/>
    <cellStyle name="Звезды 3 3 2 2 5" xfId="15125"/>
    <cellStyle name="Звезды 3 3 2 2 5 2" xfId="34875"/>
    <cellStyle name="Звезды 3 3 2 2 6" xfId="28842"/>
    <cellStyle name="Звезды 3 3 2 3" xfId="3864"/>
    <cellStyle name="Звезды 3 3 2 3 2" xfId="10619"/>
    <cellStyle name="Звезды 3 3 2 3 2 2" xfId="32620"/>
    <cellStyle name="Звезды 3 3 2 3 3" xfId="12549"/>
    <cellStyle name="Звезды 3 3 2 3 3 2" xfId="18872"/>
    <cellStyle name="Звезды 3 3 2 3 3 2 2" xfId="36284"/>
    <cellStyle name="Звезды 3 3 2 3 3 3" xfId="33531"/>
    <cellStyle name="Звезды 3 3 2 3 4" xfId="15596"/>
    <cellStyle name="Звезды 3 3 2 3 4 2" xfId="35076"/>
    <cellStyle name="Звезды 3 3 2 3 5" xfId="29043"/>
    <cellStyle name="Звезды 3 3 2 4" xfId="6544"/>
    <cellStyle name="Звезды 3 3 2 4 2" xfId="13722"/>
    <cellStyle name="Звезды 3 3 2 4 2 2" xfId="34199"/>
    <cellStyle name="Звезды 3 3 2 4 3" xfId="30648"/>
    <cellStyle name="Звезды 3 3 2 5" xfId="8727"/>
    <cellStyle name="Звезды 3 3 2 5 2" xfId="31737"/>
    <cellStyle name="Звезды 3 3 2 6" xfId="10841"/>
    <cellStyle name="Звезды 3 3 2 6 2" xfId="17173"/>
    <cellStyle name="Звезды 3 3 2 6 2 2" xfId="35578"/>
    <cellStyle name="Звезды 3 3 2 6 3" xfId="32825"/>
    <cellStyle name="Звезды 3 3 2 7" xfId="5060"/>
    <cellStyle name="Звезды 3 3 2 7 2" xfId="29702"/>
    <cellStyle name="Звезды 3 3 3" xfId="2355"/>
    <cellStyle name="Звезды 3 3 3 2" xfId="6955"/>
    <cellStyle name="Звезды 3 3 3 2 2" xfId="14129"/>
    <cellStyle name="Звезды 3 3 3 2 2 2" xfId="34443"/>
    <cellStyle name="Звезды 3 3 3 2 3" xfId="30892"/>
    <cellStyle name="Звезды 3 3 3 3" xfId="9138"/>
    <cellStyle name="Звезды 3 3 3 3 2" xfId="31981"/>
    <cellStyle name="Звезды 3 3 3 4" xfId="11156"/>
    <cellStyle name="Звезды 3 3 3 4 2" xfId="17485"/>
    <cellStyle name="Звезды 3 3 3 4 2 2" xfId="35729"/>
    <cellStyle name="Звезды 3 3 3 4 3" xfId="32976"/>
    <cellStyle name="Звезды 3 3 3 5" xfId="5386"/>
    <cellStyle name="Звезды 3 3 3 5 2" xfId="29867"/>
    <cellStyle name="Звезды 3 3 3 6" xfId="28488"/>
    <cellStyle name="Звезды 3 3 4" xfId="2492"/>
    <cellStyle name="Звезды 3 3 4 2" xfId="7092"/>
    <cellStyle name="Звезды 3 3 4 2 2" xfId="14266"/>
    <cellStyle name="Звезды 3 3 4 2 2 2" xfId="34578"/>
    <cellStyle name="Звезды 3 3 4 2 3" xfId="31027"/>
    <cellStyle name="Звезды 3 3 4 3" xfId="9274"/>
    <cellStyle name="Звезды 3 3 4 3 2" xfId="32116"/>
    <cellStyle name="Звезды 3 3 4 4" xfId="11234"/>
    <cellStyle name="Звезды 3 3 4 4 2" xfId="17563"/>
    <cellStyle name="Звезды 3 3 4 4 2 2" xfId="35806"/>
    <cellStyle name="Звезды 3 3 4 4 3" xfId="33053"/>
    <cellStyle name="Звезды 3 3 4 5" xfId="5491"/>
    <cellStyle name="Звезды 3 3 4 5 2" xfId="29958"/>
    <cellStyle name="Звезды 3 3 4 6" xfId="28565"/>
    <cellStyle name="Звезды 3 3 5" xfId="3131"/>
    <cellStyle name="Звезды 3 3 5 2" xfId="7716"/>
    <cellStyle name="Звезды 3 3 5 2 2" xfId="14879"/>
    <cellStyle name="Звезды 3 3 5 2 2 2" xfId="34764"/>
    <cellStyle name="Звезды 3 3 5 2 3" xfId="31216"/>
    <cellStyle name="Звезды 3 3 5 3" xfId="9894"/>
    <cellStyle name="Звезды 3 3 5 3 2" xfId="32304"/>
    <cellStyle name="Звезды 3 3 5 4" xfId="11831"/>
    <cellStyle name="Звезды 3 3 5 4 2" xfId="18156"/>
    <cellStyle name="Звезды 3 3 5 4 2 2" xfId="35973"/>
    <cellStyle name="Звезды 3 3 5 4 3" xfId="33220"/>
    <cellStyle name="Звезды 3 3 5 5" xfId="4927"/>
    <cellStyle name="Звезды 3 3 5 5 2" xfId="29593"/>
    <cellStyle name="Звезды 3 3 5 6" xfId="28732"/>
    <cellStyle name="Звезды 3 3 6" xfId="3620"/>
    <cellStyle name="Звезды 3 3 6 2" xfId="10375"/>
    <cellStyle name="Звезды 3 3 6 2 2" xfId="32511"/>
    <cellStyle name="Звезды 3 3 6 3" xfId="12305"/>
    <cellStyle name="Звезды 3 3 6 3 2" xfId="18628"/>
    <cellStyle name="Звезды 3 3 6 3 2 2" xfId="36175"/>
    <cellStyle name="Звезды 3 3 6 3 3" xfId="33422"/>
    <cellStyle name="Звезды 3 3 6 4" xfId="8196"/>
    <cellStyle name="Звезды 3 3 6 4 2" xfId="22193"/>
    <cellStyle name="Звезды 3 3 6 4 2 2" xfId="36739"/>
    <cellStyle name="Звезды 3 3 6 4 3" xfId="31419"/>
    <cellStyle name="Звезды 3 3 6 5" xfId="15352"/>
    <cellStyle name="Звезды 3 3 6 5 2" xfId="34967"/>
    <cellStyle name="Звезды 3 3 6 6" xfId="28934"/>
    <cellStyle name="Звезды 3 3 7" xfId="6389"/>
    <cellStyle name="Звезды 3 3 7 2" xfId="13595"/>
    <cellStyle name="Звезды 3 3 7 2 2" xfId="34085"/>
    <cellStyle name="Звезды 3 3 7 3" xfId="30532"/>
    <cellStyle name="Звезды 3 3 8" xfId="8602"/>
    <cellStyle name="Звезды 3 3 8 2" xfId="31622"/>
    <cellStyle name="Звезды 3 3 9" xfId="10726"/>
    <cellStyle name="Звезды 3 3 9 2" xfId="17058"/>
    <cellStyle name="Звезды 3 3 9 2 2" xfId="35470"/>
    <cellStyle name="Звезды 3 3 9 3" xfId="32717"/>
    <cellStyle name="Звезды 3 4" xfId="1887"/>
    <cellStyle name="Звезды 3 4 2" xfId="2422"/>
    <cellStyle name="Звезды 3 4 2 2" xfId="7022"/>
    <cellStyle name="Звезды 3 4 2 2 2" xfId="14196"/>
    <cellStyle name="Звезды 3 4 2 2 2 2" xfId="34508"/>
    <cellStyle name="Звезды 3 4 2 2 3" xfId="30957"/>
    <cellStyle name="Звезды 3 4 2 3" xfId="9204"/>
    <cellStyle name="Звезды 3 4 2 3 2" xfId="32046"/>
    <cellStyle name="Звезды 3 4 3" xfId="5010"/>
    <cellStyle name="Звезды 3 4 3 2" xfId="29652"/>
    <cellStyle name="Звезды 3 4 4" xfId="6487"/>
    <cellStyle name="Звезды 3 4 4 2" xfId="13665"/>
    <cellStyle name="Звезды 3 4 4 2 2" xfId="34149"/>
    <cellStyle name="Звезды 3 4 4 3" xfId="30598"/>
    <cellStyle name="Звезды 3 4 5" xfId="8670"/>
    <cellStyle name="Звезды 3 4 5 2" xfId="31687"/>
    <cellStyle name="Звезды 3 4 6" xfId="10784"/>
    <cellStyle name="Звезды 3 4 6 2" xfId="17116"/>
    <cellStyle name="Звезды 3 4 6 2 2" xfId="35528"/>
    <cellStyle name="Звезды 3 4 6 3" xfId="32775"/>
    <cellStyle name="Звезды 3 5" xfId="1349"/>
    <cellStyle name="Звезды 3 5 2" xfId="2935"/>
    <cellStyle name="Звезды 3 5 2 2" xfId="7522"/>
    <cellStyle name="Звезды 3 5 2 2 2" xfId="14689"/>
    <cellStyle name="Звезды 3 5 2 2 2 2" xfId="34681"/>
    <cellStyle name="Звезды 3 5 2 2 3" xfId="31133"/>
    <cellStyle name="Звезды 3 5 2 3" xfId="9702"/>
    <cellStyle name="Звезды 3 5 2 3 2" xfId="32221"/>
    <cellStyle name="Звезды 3 5 3" xfId="6141"/>
    <cellStyle name="Звезды 3 5 3 2" xfId="13379"/>
    <cellStyle name="Звезды 3 5 3 2 2" xfId="33924"/>
    <cellStyle name="Звезды 3 5 3 3" xfId="30354"/>
    <cellStyle name="Звезды 3 5 4" xfId="5772"/>
    <cellStyle name="Звезды 3 5 4 2" xfId="30134"/>
    <cellStyle name="Звезды 3 5 5" xfId="6227"/>
    <cellStyle name="Звезды 3 5 5 2" xfId="13460"/>
    <cellStyle name="Звезды 3 5 5 2 2" xfId="33971"/>
    <cellStyle name="Звезды 3 5 5 3" xfId="30404"/>
    <cellStyle name="Звезды 3 5 6" xfId="4473"/>
    <cellStyle name="Звезды 3 5 6 2" xfId="20506"/>
    <cellStyle name="Звезды 3 5 6 2 2" xfId="36398"/>
    <cellStyle name="Звезды 3 5 6 3" xfId="29284"/>
    <cellStyle name="Звезды 3 5 7" xfId="4624"/>
    <cellStyle name="Звезды 3 5 7 2" xfId="29362"/>
    <cellStyle name="Звезды 3 6" xfId="1360"/>
    <cellStyle name="Звезды 3 6 2" xfId="6150"/>
    <cellStyle name="Звезды 3 6 2 2" xfId="13388"/>
    <cellStyle name="Звезды 3 6 2 2 2" xfId="33933"/>
    <cellStyle name="Звезды 3 6 2 3" xfId="30363"/>
    <cellStyle name="Звезды 3 6 3" xfId="8422"/>
    <cellStyle name="Звезды 3 6 3 2" xfId="31484"/>
    <cellStyle name="Звезды 3 6 4" xfId="6011"/>
    <cellStyle name="Звезды 3 6 4 2" xfId="13267"/>
    <cellStyle name="Звезды 3 6 4 2 2" xfId="33849"/>
    <cellStyle name="Звезды 3 6 4 3" xfId="30266"/>
    <cellStyle name="Звезды 3 6 5" xfId="4778"/>
    <cellStyle name="Звезды 3 6 5 2" xfId="29461"/>
    <cellStyle name="Звезды 3 7" xfId="2173"/>
    <cellStyle name="Звезды 3 7 2" xfId="6773"/>
    <cellStyle name="Звезды 3 7 2 2" xfId="13947"/>
    <cellStyle name="Звезды 3 7 2 2 2" xfId="34314"/>
    <cellStyle name="Звезды 3 7 2 3" xfId="30763"/>
    <cellStyle name="Звезды 3 7 3" xfId="8956"/>
    <cellStyle name="Звезды 3 7 3 2" xfId="31852"/>
    <cellStyle name="Звезды 3 8" xfId="5580"/>
    <cellStyle name="Звезды 3 8 2" xfId="12930"/>
    <cellStyle name="Звезды 3 8 2 2" xfId="33669"/>
    <cellStyle name="Звезды 3 8 3" xfId="30025"/>
    <cellStyle name="Звезды 3 9" xfId="6291"/>
    <cellStyle name="Звезды 3 9 2" xfId="30459"/>
    <cellStyle name="Звезды 4" xfId="1325"/>
    <cellStyle name="Звезды 4 2" xfId="1743"/>
    <cellStyle name="Звезды 4 2 10" xfId="4102"/>
    <cellStyle name="Звезды 4 2 10 2" xfId="29172"/>
    <cellStyle name="Звезды 4 2 2" xfId="1967"/>
    <cellStyle name="Звезды 4 2 2 2" xfId="3367"/>
    <cellStyle name="Звезды 4 2 2 2 2" xfId="10122"/>
    <cellStyle name="Звезды 4 2 2 2 2 2" xfId="32413"/>
    <cellStyle name="Звезды 4 2 2 2 3" xfId="12052"/>
    <cellStyle name="Звезды 4 2 2 2 3 2" xfId="18377"/>
    <cellStyle name="Звезды 4 2 2 2 3 2 2" xfId="36077"/>
    <cellStyle name="Звезды 4 2 2 2 3 3" xfId="33324"/>
    <cellStyle name="Звезды 4 2 2 2 4" xfId="7943"/>
    <cellStyle name="Звезды 4 2 2 2 4 2" xfId="21947"/>
    <cellStyle name="Звезды 4 2 2 2 4 2 2" xfId="36641"/>
    <cellStyle name="Звезды 4 2 2 2 4 3" xfId="31321"/>
    <cellStyle name="Звезды 4 2 2 2 5" xfId="15101"/>
    <cellStyle name="Звезды 4 2 2 2 5 2" xfId="34869"/>
    <cellStyle name="Звезды 4 2 2 2 6" xfId="28836"/>
    <cellStyle name="Звезды 4 2 2 3" xfId="3840"/>
    <cellStyle name="Звезды 4 2 2 3 2" xfId="10595"/>
    <cellStyle name="Звезды 4 2 2 3 2 2" xfId="32614"/>
    <cellStyle name="Звезды 4 2 2 3 3" xfId="12525"/>
    <cellStyle name="Звезды 4 2 2 3 3 2" xfId="18848"/>
    <cellStyle name="Звезды 4 2 2 3 3 2 2" xfId="36278"/>
    <cellStyle name="Звезды 4 2 2 3 3 3" xfId="33525"/>
    <cellStyle name="Звезды 4 2 2 3 4" xfId="15572"/>
    <cellStyle name="Звезды 4 2 2 3 4 2" xfId="35070"/>
    <cellStyle name="Звезды 4 2 2 3 5" xfId="29037"/>
    <cellStyle name="Звезды 4 2 2 4" xfId="6567"/>
    <cellStyle name="Звезды 4 2 2 4 2" xfId="13745"/>
    <cellStyle name="Звезды 4 2 2 4 2 2" xfId="34213"/>
    <cellStyle name="Звезды 4 2 2 4 3" xfId="30662"/>
    <cellStyle name="Звезды 4 2 2 5" xfId="8750"/>
    <cellStyle name="Звезды 4 2 2 5 2" xfId="31751"/>
    <cellStyle name="Звезды 4 2 2 6" xfId="10864"/>
    <cellStyle name="Звезды 4 2 2 6 2" xfId="17196"/>
    <cellStyle name="Звезды 4 2 2 6 2 2" xfId="35592"/>
    <cellStyle name="Звезды 4 2 2 6 3" xfId="32839"/>
    <cellStyle name="Звезды 4 2 2 7" xfId="5073"/>
    <cellStyle name="Звезды 4 2 2 7 2" xfId="29715"/>
    <cellStyle name="Звезды 4 2 3" xfId="2349"/>
    <cellStyle name="Звезды 4 2 3 2" xfId="6949"/>
    <cellStyle name="Звезды 4 2 3 2 2" xfId="14123"/>
    <cellStyle name="Звезды 4 2 3 2 2 2" xfId="34438"/>
    <cellStyle name="Звезды 4 2 3 2 3" xfId="30887"/>
    <cellStyle name="Звезды 4 2 3 3" xfId="9132"/>
    <cellStyle name="Звезды 4 2 3 3 2" xfId="31976"/>
    <cellStyle name="Звезды 4 2 3 4" xfId="11150"/>
    <cellStyle name="Звезды 4 2 3 4 2" xfId="17479"/>
    <cellStyle name="Звезды 4 2 3 4 2 2" xfId="35724"/>
    <cellStyle name="Звезды 4 2 3 4 3" xfId="32971"/>
    <cellStyle name="Звезды 4 2 3 5" xfId="5380"/>
    <cellStyle name="Звезды 4 2 3 5 2" xfId="29862"/>
    <cellStyle name="Звезды 4 2 3 6" xfId="28483"/>
    <cellStyle name="Звезды 4 2 4" xfId="2486"/>
    <cellStyle name="Звезды 4 2 4 2" xfId="7086"/>
    <cellStyle name="Звезды 4 2 4 2 2" xfId="14260"/>
    <cellStyle name="Звезды 4 2 4 2 2 2" xfId="34572"/>
    <cellStyle name="Звезды 4 2 4 2 3" xfId="31021"/>
    <cellStyle name="Звезды 4 2 4 3" xfId="9268"/>
    <cellStyle name="Звезды 4 2 4 3 2" xfId="32110"/>
    <cellStyle name="Звезды 4 2 4 4" xfId="11228"/>
    <cellStyle name="Звезды 4 2 4 4 2" xfId="17557"/>
    <cellStyle name="Звезды 4 2 4 4 2 2" xfId="35800"/>
    <cellStyle name="Звезды 4 2 4 4 3" xfId="33047"/>
    <cellStyle name="Звезды 4 2 4 5" xfId="5485"/>
    <cellStyle name="Звезды 4 2 4 5 2" xfId="29952"/>
    <cellStyle name="Звезды 4 2 4 6" xfId="28559"/>
    <cellStyle name="Звезды 4 2 5" xfId="3104"/>
    <cellStyle name="Звезды 4 2 5 2" xfId="7691"/>
    <cellStyle name="Звезды 4 2 5 2 2" xfId="14855"/>
    <cellStyle name="Звезды 4 2 5 2 2 2" xfId="34758"/>
    <cellStyle name="Звезды 4 2 5 2 3" xfId="31210"/>
    <cellStyle name="Звезды 4 2 5 3" xfId="9870"/>
    <cellStyle name="Звезды 4 2 5 3 2" xfId="32298"/>
    <cellStyle name="Звезды 4 2 5 4" xfId="11807"/>
    <cellStyle name="Звезды 4 2 5 4 2" xfId="18132"/>
    <cellStyle name="Звезды 4 2 5 4 2 2" xfId="35967"/>
    <cellStyle name="Звезды 4 2 5 4 3" xfId="33214"/>
    <cellStyle name="Звезды 4 2 5 5" xfId="4920"/>
    <cellStyle name="Звезды 4 2 5 5 2" xfId="29587"/>
    <cellStyle name="Звезды 4 2 5 6" xfId="28726"/>
    <cellStyle name="Звезды 4 2 6" xfId="3597"/>
    <cellStyle name="Звезды 4 2 6 2" xfId="10352"/>
    <cellStyle name="Звезды 4 2 6 2 2" xfId="32506"/>
    <cellStyle name="Звезды 4 2 6 3" xfId="12282"/>
    <cellStyle name="Звезды 4 2 6 3 2" xfId="18605"/>
    <cellStyle name="Звезды 4 2 6 3 2 2" xfId="36170"/>
    <cellStyle name="Звезды 4 2 6 3 3" xfId="33417"/>
    <cellStyle name="Звезды 4 2 6 4" xfId="8173"/>
    <cellStyle name="Звезды 4 2 6 4 2" xfId="22170"/>
    <cellStyle name="Звезды 4 2 6 4 2 2" xfId="36734"/>
    <cellStyle name="Звезды 4 2 6 4 3" xfId="31414"/>
    <cellStyle name="Звезды 4 2 6 5" xfId="15329"/>
    <cellStyle name="Звезды 4 2 6 5 2" xfId="34962"/>
    <cellStyle name="Звезды 4 2 6 6" xfId="28929"/>
    <cellStyle name="Звезды 4 2 7" xfId="6375"/>
    <cellStyle name="Звезды 4 2 7 2" xfId="13584"/>
    <cellStyle name="Звезды 4 2 7 2 2" xfId="34076"/>
    <cellStyle name="Звезды 4 2 7 3" xfId="30522"/>
    <cellStyle name="Звезды 4 2 8" xfId="8597"/>
    <cellStyle name="Звезды 4 2 8 2" xfId="31617"/>
    <cellStyle name="Звезды 4 2 9" xfId="10721"/>
    <cellStyle name="Звезды 4 2 9 2" xfId="17053"/>
    <cellStyle name="Звезды 4 2 9 2 2" xfId="35465"/>
    <cellStyle name="Звезды 4 2 9 3" xfId="32712"/>
    <cellStyle name="Звезды 4 3" xfId="1882"/>
    <cellStyle name="Звезды 4 3 2" xfId="2417"/>
    <cellStyle name="Звезды 4 3 2 2" xfId="7017"/>
    <cellStyle name="Звезды 4 3 2 2 2" xfId="14191"/>
    <cellStyle name="Звезды 4 3 2 2 2 2" xfId="34503"/>
    <cellStyle name="Звезды 4 3 2 2 3" xfId="30952"/>
    <cellStyle name="Звезды 4 3 2 3" xfId="9199"/>
    <cellStyle name="Звезды 4 3 2 3 2" xfId="32041"/>
    <cellStyle name="Звезды 4 3 3" xfId="5005"/>
    <cellStyle name="Звезды 4 3 3 2" xfId="29647"/>
    <cellStyle name="Звезды 4 3 4" xfId="6482"/>
    <cellStyle name="Звезды 4 3 4 2" xfId="13660"/>
    <cellStyle name="Звезды 4 3 4 2 2" xfId="34144"/>
    <cellStyle name="Звезды 4 3 4 3" xfId="30593"/>
    <cellStyle name="Звезды 4 3 5" xfId="8665"/>
    <cellStyle name="Звезды 4 3 5 2" xfId="31682"/>
    <cellStyle name="Звезды 4 3 6" xfId="10779"/>
    <cellStyle name="Звезды 4 3 6 2" xfId="17111"/>
    <cellStyle name="Звезды 4 3 6 2 2" xfId="35523"/>
    <cellStyle name="Звезды 4 3 6 3" xfId="32770"/>
    <cellStyle name="Звезды 4 4" xfId="2009"/>
    <cellStyle name="Звезды 4 4 2" xfId="5101"/>
    <cellStyle name="Звезды 4 4 2 2" xfId="29738"/>
    <cellStyle name="Звезды 4 4 3" xfId="6609"/>
    <cellStyle name="Звезды 4 4 3 2" xfId="13786"/>
    <cellStyle name="Звезды 4 4 3 2 2" xfId="34241"/>
    <cellStyle name="Звезды 4 4 3 3" xfId="30690"/>
    <cellStyle name="Звезды 4 4 4" xfId="8792"/>
    <cellStyle name="Звезды 4 4 4 2" xfId="31779"/>
    <cellStyle name="Звезды 4 4 5" xfId="10906"/>
    <cellStyle name="Звезды 4 4 5 2" xfId="17237"/>
    <cellStyle name="Звезды 4 4 5 2 2" xfId="35620"/>
    <cellStyle name="Звезды 4 4 5 3" xfId="32867"/>
    <cellStyle name="Звезды 4 4 6" xfId="4444"/>
    <cellStyle name="Звезды 4 4 6 2" xfId="20480"/>
    <cellStyle name="Звезды 4 4 6 2 2" xfId="36390"/>
    <cellStyle name="Звезды 4 4 6 3" xfId="29275"/>
    <cellStyle name="Звезды 4 4 7" xfId="5434"/>
    <cellStyle name="Звезды 4 4 7 2" xfId="29912"/>
    <cellStyle name="Звезды 4 5" xfId="2164"/>
    <cellStyle name="Звезды 4 5 2" xfId="6764"/>
    <cellStyle name="Звезды 4 5 2 2" xfId="13938"/>
    <cellStyle name="Звезды 4 5 2 2 2" xfId="34306"/>
    <cellStyle name="Звезды 4 5 2 3" xfId="30755"/>
    <cellStyle name="Звезды 4 5 3" xfId="8947"/>
    <cellStyle name="Звезды 4 5 3 2" xfId="31844"/>
    <cellStyle name="Звезды 4 6" xfId="4758"/>
    <cellStyle name="Звезды 4 6 2" xfId="29443"/>
    <cellStyle name="Звезды 4 7" xfId="6121"/>
    <cellStyle name="Звезды 4 7 2" xfId="13360"/>
    <cellStyle name="Звезды 4 7 2 2" xfId="33911"/>
    <cellStyle name="Звезды 4 7 3" xfId="30341"/>
    <cellStyle name="Звезды 4 8" xfId="5555"/>
    <cellStyle name="Звезды 4 8 2" xfId="30010"/>
    <cellStyle name="Звезды 4 9" xfId="8616"/>
    <cellStyle name="Звезды 4 9 2" xfId="15708"/>
    <cellStyle name="Звезды 4 9 2 2" xfId="35138"/>
    <cellStyle name="Звезды 4 9 3" xfId="31636"/>
    <cellStyle name="Звезды 5" xfId="1292"/>
    <cellStyle name="Звезды 5 2" xfId="1730"/>
    <cellStyle name="Звезды 5 2 10" xfId="4559"/>
    <cellStyle name="Звезды 5 2 10 2" xfId="29333"/>
    <cellStyle name="Звезды 5 2 2" xfId="1304"/>
    <cellStyle name="Звезды 5 2 2 2" xfId="3355"/>
    <cellStyle name="Звезды 5 2 2 2 2" xfId="10110"/>
    <cellStyle name="Звезды 5 2 2 2 2 2" xfId="32404"/>
    <cellStyle name="Звезды 5 2 2 2 3" xfId="12040"/>
    <cellStyle name="Звезды 5 2 2 2 3 2" xfId="18365"/>
    <cellStyle name="Звезды 5 2 2 2 3 2 2" xfId="36068"/>
    <cellStyle name="Звезды 5 2 2 2 3 3" xfId="33315"/>
    <cellStyle name="Звезды 5 2 2 2 4" xfId="7931"/>
    <cellStyle name="Звезды 5 2 2 2 4 2" xfId="21935"/>
    <cellStyle name="Звезды 5 2 2 2 4 2 2" xfId="36632"/>
    <cellStyle name="Звезды 5 2 2 2 4 3" xfId="31312"/>
    <cellStyle name="Звезды 5 2 2 2 5" xfId="15089"/>
    <cellStyle name="Звезды 5 2 2 2 5 2" xfId="34860"/>
    <cellStyle name="Звезды 5 2 2 2 6" xfId="28827"/>
    <cellStyle name="Звезды 5 2 2 3" xfId="3828"/>
    <cellStyle name="Звезды 5 2 2 3 2" xfId="10583"/>
    <cellStyle name="Звезды 5 2 2 3 2 2" xfId="32605"/>
    <cellStyle name="Звезды 5 2 2 3 3" xfId="12513"/>
    <cellStyle name="Звезды 5 2 2 3 3 2" xfId="18836"/>
    <cellStyle name="Звезды 5 2 2 3 3 2 2" xfId="36269"/>
    <cellStyle name="Звезды 5 2 2 3 3 3" xfId="33516"/>
    <cellStyle name="Звезды 5 2 2 3 4" xfId="15560"/>
    <cellStyle name="Звезды 5 2 2 3 4 2" xfId="35061"/>
    <cellStyle name="Звезды 5 2 2 3 5" xfId="29028"/>
    <cellStyle name="Звезды 5 2 2 4" xfId="6101"/>
    <cellStyle name="Звезды 5 2 2 4 2" xfId="13341"/>
    <cellStyle name="Звезды 5 2 2 4 2 2" xfId="33899"/>
    <cellStyle name="Звезды 5 2 2 4 3" xfId="30329"/>
    <cellStyle name="Звезды 5 2 2 5" xfId="5561"/>
    <cellStyle name="Звезды 5 2 2 5 2" xfId="30015"/>
    <cellStyle name="Звезды 5 2 2 6" xfId="8557"/>
    <cellStyle name="Звезды 5 2 2 6 2" xfId="15701"/>
    <cellStyle name="Звезды 5 2 2 6 2 2" xfId="35133"/>
    <cellStyle name="Звезды 5 2 2 6 3" xfId="31579"/>
    <cellStyle name="Звезды 5 2 2 7" xfId="4746"/>
    <cellStyle name="Звезды 5 2 2 7 2" xfId="29432"/>
    <cellStyle name="Звезды 5 2 3" xfId="2339"/>
    <cellStyle name="Звезды 5 2 3 2" xfId="6939"/>
    <cellStyle name="Звезды 5 2 3 2 2" xfId="14113"/>
    <cellStyle name="Звезды 5 2 3 2 2 2" xfId="34428"/>
    <cellStyle name="Звезды 5 2 3 2 3" xfId="30877"/>
    <cellStyle name="Звезды 5 2 3 3" xfId="9122"/>
    <cellStyle name="Звезды 5 2 3 3 2" xfId="31966"/>
    <cellStyle name="Звезды 5 2 3 4" xfId="11141"/>
    <cellStyle name="Звезды 5 2 3 4 2" xfId="17470"/>
    <cellStyle name="Звезды 5 2 3 4 2 2" xfId="35715"/>
    <cellStyle name="Звезды 5 2 3 4 3" xfId="32962"/>
    <cellStyle name="Звезды 5 2 3 5" xfId="5371"/>
    <cellStyle name="Звезды 5 2 3 5 2" xfId="29853"/>
    <cellStyle name="Звезды 5 2 3 6" xfId="28474"/>
    <cellStyle name="Звезды 5 2 4" xfId="2477"/>
    <cellStyle name="Звезды 5 2 4 2" xfId="7077"/>
    <cellStyle name="Звезды 5 2 4 2 2" xfId="14251"/>
    <cellStyle name="Звезды 5 2 4 2 2 2" xfId="34563"/>
    <cellStyle name="Звезды 5 2 4 2 3" xfId="31012"/>
    <cellStyle name="Звезды 5 2 4 3" xfId="9259"/>
    <cellStyle name="Звезды 5 2 4 3 2" xfId="32101"/>
    <cellStyle name="Звезды 5 2 4 4" xfId="11219"/>
    <cellStyle name="Звезды 5 2 4 4 2" xfId="17548"/>
    <cellStyle name="Звезды 5 2 4 4 2 2" xfId="35791"/>
    <cellStyle name="Звезды 5 2 4 4 3" xfId="33038"/>
    <cellStyle name="Звезды 5 2 4 5" xfId="5476"/>
    <cellStyle name="Звезды 5 2 4 5 2" xfId="29943"/>
    <cellStyle name="Звезды 5 2 4 6" xfId="28550"/>
    <cellStyle name="Звезды 5 2 5" xfId="3092"/>
    <cellStyle name="Звезды 5 2 5 2" xfId="7679"/>
    <cellStyle name="Звезды 5 2 5 2 2" xfId="14843"/>
    <cellStyle name="Звезды 5 2 5 2 2 2" xfId="34749"/>
    <cellStyle name="Звезды 5 2 5 2 3" xfId="31201"/>
    <cellStyle name="Звезды 5 2 5 3" xfId="9858"/>
    <cellStyle name="Звезды 5 2 5 3 2" xfId="32289"/>
    <cellStyle name="Звезды 5 2 5 4" xfId="11795"/>
    <cellStyle name="Звезды 5 2 5 4 2" xfId="18120"/>
    <cellStyle name="Звезды 5 2 5 4 2 2" xfId="35958"/>
    <cellStyle name="Звезды 5 2 5 4 3" xfId="33205"/>
    <cellStyle name="Звезды 5 2 5 5" xfId="4910"/>
    <cellStyle name="Звезды 5 2 5 5 2" xfId="29577"/>
    <cellStyle name="Звезды 5 2 5 6" xfId="28717"/>
    <cellStyle name="Звезды 5 2 6" xfId="3585"/>
    <cellStyle name="Звезды 5 2 6 2" xfId="10340"/>
    <cellStyle name="Звезды 5 2 6 2 2" xfId="32497"/>
    <cellStyle name="Звезды 5 2 6 3" xfId="12270"/>
    <cellStyle name="Звезды 5 2 6 3 2" xfId="18593"/>
    <cellStyle name="Звезды 5 2 6 3 2 2" xfId="36161"/>
    <cellStyle name="Звезды 5 2 6 3 3" xfId="33408"/>
    <cellStyle name="Звезды 5 2 6 4" xfId="8161"/>
    <cellStyle name="Звезды 5 2 6 4 2" xfId="22158"/>
    <cellStyle name="Звезды 5 2 6 4 2 2" xfId="36725"/>
    <cellStyle name="Звезды 5 2 6 4 3" xfId="31405"/>
    <cellStyle name="Звезды 5 2 6 5" xfId="15317"/>
    <cellStyle name="Звезды 5 2 6 5 2" xfId="34953"/>
    <cellStyle name="Звезды 5 2 6 6" xfId="28920"/>
    <cellStyle name="Звезды 5 2 7" xfId="6365"/>
    <cellStyle name="Звезды 5 2 7 2" xfId="13574"/>
    <cellStyle name="Звезды 5 2 7 2 2" xfId="34066"/>
    <cellStyle name="Звезды 5 2 7 3" xfId="30512"/>
    <cellStyle name="Звезды 5 2 8" xfId="8587"/>
    <cellStyle name="Звезды 5 2 8 2" xfId="31607"/>
    <cellStyle name="Звезды 5 2 9" xfId="10711"/>
    <cellStyle name="Звезды 5 2 9 2" xfId="17043"/>
    <cellStyle name="Звезды 5 2 9 2 2" xfId="35455"/>
    <cellStyle name="Звезды 5 2 9 3" xfId="32702"/>
    <cellStyle name="Звезды 5 3" xfId="1873"/>
    <cellStyle name="Звезды 5 3 2" xfId="2408"/>
    <cellStyle name="Звезды 5 3 2 2" xfId="7008"/>
    <cellStyle name="Звезды 5 3 2 2 2" xfId="14182"/>
    <cellStyle name="Звезды 5 3 2 2 2 2" xfId="34494"/>
    <cellStyle name="Звезды 5 3 2 2 3" xfId="30943"/>
    <cellStyle name="Звезды 5 3 2 3" xfId="9190"/>
    <cellStyle name="Звезды 5 3 2 3 2" xfId="32032"/>
    <cellStyle name="Звезды 5 3 3" xfId="4996"/>
    <cellStyle name="Звезды 5 3 3 2" xfId="29638"/>
    <cellStyle name="Звезды 5 3 4" xfId="6473"/>
    <cellStyle name="Звезды 5 3 4 2" xfId="13651"/>
    <cellStyle name="Звезды 5 3 4 2 2" xfId="34135"/>
    <cellStyle name="Звезды 5 3 4 3" xfId="30584"/>
    <cellStyle name="Звезды 5 3 5" xfId="8656"/>
    <cellStyle name="Звезды 5 3 5 2" xfId="31673"/>
    <cellStyle name="Звезды 5 3 6" xfId="10770"/>
    <cellStyle name="Звезды 5 3 6 2" xfId="17102"/>
    <cellStyle name="Звезды 5 3 6 2 2" xfId="35514"/>
    <cellStyle name="Звезды 5 3 6 3" xfId="32761"/>
    <cellStyle name="Звезды 5 4" xfId="2010"/>
    <cellStyle name="Звезды 5 4 2" xfId="5102"/>
    <cellStyle name="Звезды 5 4 2 2" xfId="29739"/>
    <cellStyle name="Звезды 5 4 3" xfId="6610"/>
    <cellStyle name="Звезды 5 4 3 2" xfId="13787"/>
    <cellStyle name="Звезды 5 4 3 2 2" xfId="34242"/>
    <cellStyle name="Звезды 5 4 3 3" xfId="30691"/>
    <cellStyle name="Звезды 5 4 4" xfId="8793"/>
    <cellStyle name="Звезды 5 4 4 2" xfId="31780"/>
    <cellStyle name="Звезды 5 4 5" xfId="10907"/>
    <cellStyle name="Звезды 5 4 5 2" xfId="17238"/>
    <cellStyle name="Звезды 5 4 5 2 2" xfId="35621"/>
    <cellStyle name="Звезды 5 4 5 3" xfId="32868"/>
    <cellStyle name="Звезды 5 4 6" xfId="4428"/>
    <cellStyle name="Звезды 5 4 6 2" xfId="20465"/>
    <cellStyle name="Звезды 5 4 6 2 2" xfId="36379"/>
    <cellStyle name="Звезды 5 4 6 3" xfId="29264"/>
    <cellStyle name="Звезды 5 4 7" xfId="4644"/>
    <cellStyle name="Звезды 5 4 7 2" xfId="29374"/>
    <cellStyle name="Звезды 5 5" xfId="2139"/>
    <cellStyle name="Звезды 5 5 2" xfId="6739"/>
    <cellStyle name="Звезды 5 5 2 2" xfId="13914"/>
    <cellStyle name="Звезды 5 5 2 2 2" xfId="34293"/>
    <cellStyle name="Звезды 5 5 2 3" xfId="30742"/>
    <cellStyle name="Звезды 5 5 3" xfId="8922"/>
    <cellStyle name="Звезды 5 5 3 2" xfId="31831"/>
    <cellStyle name="Звезды 5 6" xfId="4743"/>
    <cellStyle name="Звезды 5 6 2" xfId="29429"/>
    <cellStyle name="Звезды 5 7" xfId="6090"/>
    <cellStyle name="Звезды 5 7 2" xfId="13330"/>
    <cellStyle name="Звезды 5 7 2 2" xfId="33894"/>
    <cellStyle name="Звезды 5 7 3" xfId="30324"/>
    <cellStyle name="Звезды 5 8" xfId="5791"/>
    <cellStyle name="Звезды 5 8 2" xfId="30148"/>
    <cellStyle name="Звезды 5 9" xfId="8559"/>
    <cellStyle name="Звезды 5 9 2" xfId="15703"/>
    <cellStyle name="Звезды 5 9 2 2" xfId="35134"/>
    <cellStyle name="Звезды 5 9 3" xfId="31580"/>
    <cellStyle name="Звезды 6" xfId="1579"/>
    <cellStyle name="Звезды 6 10" xfId="3977"/>
    <cellStyle name="Звезды 6 10 2" xfId="29113"/>
    <cellStyle name="Звезды 6 2" xfId="1305"/>
    <cellStyle name="Звезды 6 2 2" xfId="3265"/>
    <cellStyle name="Звезды 6 2 2 2" xfId="10020"/>
    <cellStyle name="Звезды 6 2 2 2 2" xfId="32364"/>
    <cellStyle name="Звезды 6 2 2 3" xfId="11950"/>
    <cellStyle name="Звезды 6 2 2 3 2" xfId="18275"/>
    <cellStyle name="Звезды 6 2 2 3 2 2" xfId="36028"/>
    <cellStyle name="Звезды 6 2 2 3 3" xfId="33275"/>
    <cellStyle name="Звезды 6 2 2 4" xfId="7841"/>
    <cellStyle name="Звезды 6 2 2 4 2" xfId="21845"/>
    <cellStyle name="Звезды 6 2 2 4 2 2" xfId="36592"/>
    <cellStyle name="Звезды 6 2 2 4 3" xfId="31272"/>
    <cellStyle name="Звезды 6 2 2 5" xfId="14999"/>
    <cellStyle name="Звезды 6 2 2 5 2" xfId="34820"/>
    <cellStyle name="Звезды 6 2 2 6" xfId="28787"/>
    <cellStyle name="Звезды 6 2 3" xfId="3738"/>
    <cellStyle name="Звезды 6 2 3 2" xfId="10493"/>
    <cellStyle name="Звезды 6 2 3 2 2" xfId="32565"/>
    <cellStyle name="Звезды 6 2 3 3" xfId="12423"/>
    <cellStyle name="Звезды 6 2 3 3 2" xfId="18746"/>
    <cellStyle name="Звезды 6 2 3 3 2 2" xfId="36229"/>
    <cellStyle name="Звезды 6 2 3 3 3" xfId="33476"/>
    <cellStyle name="Звезды 6 2 3 4" xfId="15470"/>
    <cellStyle name="Звезды 6 2 3 4 2" xfId="35021"/>
    <cellStyle name="Звезды 6 2 3 5" xfId="28988"/>
    <cellStyle name="Звезды 6 2 4" xfId="6102"/>
    <cellStyle name="Звезды 6 2 4 2" xfId="13342"/>
    <cellStyle name="Звезды 6 2 4 2 2" xfId="33900"/>
    <cellStyle name="Звезды 6 2 4 3" xfId="30330"/>
    <cellStyle name="Звезды 6 2 5" xfId="5560"/>
    <cellStyle name="Звезды 6 2 5 2" xfId="30014"/>
    <cellStyle name="Звезды 6 2 6" xfId="9488"/>
    <cellStyle name="Звезды 6 2 6 2" xfId="16139"/>
    <cellStyle name="Звезды 6 2 6 2 2" xfId="35248"/>
    <cellStyle name="Звезды 6 2 6 3" xfId="32182"/>
    <cellStyle name="Звезды 6 2 7" xfId="4747"/>
    <cellStyle name="Звезды 6 2 7 2" xfId="29433"/>
    <cellStyle name="Звезды 6 3" xfId="2283"/>
    <cellStyle name="Звезды 6 3 2" xfId="6883"/>
    <cellStyle name="Звезды 6 3 2 2" xfId="14057"/>
    <cellStyle name="Звезды 6 3 2 2 2" xfId="34394"/>
    <cellStyle name="Звезды 6 3 2 3" xfId="30843"/>
    <cellStyle name="Звезды 6 3 3" xfId="9066"/>
    <cellStyle name="Звезды 6 3 3 2" xfId="31932"/>
    <cellStyle name="Звезды 6 3 4" xfId="11094"/>
    <cellStyle name="Звезды 6 3 4 2" xfId="17423"/>
    <cellStyle name="Звезды 6 3 4 2 2" xfId="35690"/>
    <cellStyle name="Звезды 6 3 4 3" xfId="32937"/>
    <cellStyle name="Звезды 6 3 5" xfId="5322"/>
    <cellStyle name="Звезды 6 3 5 2" xfId="29827"/>
    <cellStyle name="Звезды 6 3 6" xfId="28449"/>
    <cellStyle name="Звезды 6 4" xfId="2119"/>
    <cellStyle name="Звезды 6 4 2" xfId="6719"/>
    <cellStyle name="Звезды 6 4 2 2" xfId="13895"/>
    <cellStyle name="Звезды 6 4 2 2 2" xfId="34286"/>
    <cellStyle name="Звезды 6 4 2 3" xfId="30735"/>
    <cellStyle name="Звезды 6 4 3" xfId="8902"/>
    <cellStyle name="Звезды 6 4 3 2" xfId="31824"/>
    <cellStyle name="Звезды 6 4 4" xfId="11000"/>
    <cellStyle name="Звезды 6 4 4 2" xfId="17330"/>
    <cellStyle name="Звезды 6 4 4 2 2" xfId="35650"/>
    <cellStyle name="Звезды 6 4 4 3" xfId="32897"/>
    <cellStyle name="Звезды 6 4 5" xfId="5197"/>
    <cellStyle name="Звезды 6 4 5 2" xfId="29771"/>
    <cellStyle name="Звезды 6 4 6" xfId="28410"/>
    <cellStyle name="Звезды 6 5" xfId="3000"/>
    <cellStyle name="Звезды 6 5 2" xfId="7587"/>
    <cellStyle name="Звезды 6 5 2 2" xfId="14752"/>
    <cellStyle name="Звезды 6 5 2 2 2" xfId="34709"/>
    <cellStyle name="Звезды 6 5 2 3" xfId="31161"/>
    <cellStyle name="Звезды 6 5 3" xfId="9766"/>
    <cellStyle name="Звезды 6 5 3 2" xfId="32249"/>
    <cellStyle name="Звезды 6 5 4" xfId="11703"/>
    <cellStyle name="Звезды 6 5 4 2" xfId="18029"/>
    <cellStyle name="Звезды 6 5 4 2 2" xfId="35918"/>
    <cellStyle name="Звезды 6 5 4 3" xfId="33165"/>
    <cellStyle name="Звезды 6 5 5" xfId="4853"/>
    <cellStyle name="Звезды 6 5 5 2" xfId="29529"/>
    <cellStyle name="Звезды 6 5 6" xfId="28677"/>
    <cellStyle name="Звезды 6 6" xfId="3515"/>
    <cellStyle name="Звезды 6 6 2" xfId="10270"/>
    <cellStyle name="Звезды 6 6 2 2" xfId="32476"/>
    <cellStyle name="Звезды 6 6 3" xfId="12200"/>
    <cellStyle name="Звезды 6 6 3 2" xfId="18523"/>
    <cellStyle name="Звезды 6 6 3 2 2" xfId="36140"/>
    <cellStyle name="Звезды 6 6 3 3" xfId="33387"/>
    <cellStyle name="Звезды 6 6 4" xfId="8091"/>
    <cellStyle name="Звезды 6 6 4 2" xfId="22088"/>
    <cellStyle name="Звезды 6 6 4 2 2" xfId="36704"/>
    <cellStyle name="Звезды 6 6 4 3" xfId="31384"/>
    <cellStyle name="Звезды 6 6 5" xfId="15247"/>
    <cellStyle name="Звезды 6 6 5 2" xfId="34932"/>
    <cellStyle name="Звезды 6 6 6" xfId="28899"/>
    <cellStyle name="Звезды 6 7" xfId="6294"/>
    <cellStyle name="Звезды 6 7 2" xfId="13520"/>
    <cellStyle name="Звезды 6 7 2 2" xfId="34023"/>
    <cellStyle name="Звезды 6 7 3" xfId="30462"/>
    <cellStyle name="Звезды 6 8" xfId="8546"/>
    <cellStyle name="Звезды 6 8 2" xfId="31570"/>
    <cellStyle name="Звезды 6 9" xfId="10681"/>
    <cellStyle name="Звезды 6 9 2" xfId="17013"/>
    <cellStyle name="Звезды 6 9 2 2" xfId="35425"/>
    <cellStyle name="Звезды 6 9 3" xfId="32672"/>
    <cellStyle name="Звезды 7" xfId="1731"/>
    <cellStyle name="Звезды 7 2" xfId="2340"/>
    <cellStyle name="Звезды 7 2 2" xfId="6940"/>
    <cellStyle name="Звезды 7 2 2 2" xfId="14114"/>
    <cellStyle name="Звезды 7 2 2 2 2" xfId="34429"/>
    <cellStyle name="Звезды 7 2 2 3" xfId="30878"/>
    <cellStyle name="Звезды 7 2 3" xfId="9123"/>
    <cellStyle name="Звезды 7 2 3 2" xfId="31967"/>
    <cellStyle name="Звезды 7 3" xfId="4911"/>
    <cellStyle name="Звезды 7 3 2" xfId="29578"/>
    <cellStyle name="Звезды 7 4" xfId="6366"/>
    <cellStyle name="Звезды 7 4 2" xfId="13575"/>
    <cellStyle name="Звезды 7 4 2 2" xfId="34067"/>
    <cellStyle name="Звезды 7 4 3" xfId="30513"/>
    <cellStyle name="Звезды 7 5" xfId="8588"/>
    <cellStyle name="Звезды 7 5 2" xfId="31608"/>
    <cellStyle name="Звезды 7 6" xfId="10712"/>
    <cellStyle name="Звезды 7 6 2" xfId="17044"/>
    <cellStyle name="Звезды 7 6 2 2" xfId="35456"/>
    <cellStyle name="Звезды 7 6 3" xfId="32703"/>
    <cellStyle name="Звезды 8" xfId="907"/>
    <cellStyle name="Звезды 8 2" xfId="4697"/>
    <cellStyle name="Звезды 8 2 2" xfId="29393"/>
    <cellStyle name="Звезды 8 3" xfId="5952"/>
    <cellStyle name="Звезды 8 3 2" xfId="13213"/>
    <cellStyle name="Звезды 8 3 2 2" xfId="33815"/>
    <cellStyle name="Звезды 8 3 3" xfId="30227"/>
    <cellStyle name="Звезды 8 4" xfId="5666"/>
    <cellStyle name="Звезды 8 4 2" xfId="30080"/>
    <cellStyle name="Звезды 8 5" xfId="5862"/>
    <cellStyle name="Звезды 8 5 2" xfId="13124"/>
    <cellStyle name="Звезды 8 5 2 2" xfId="33776"/>
    <cellStyle name="Звезды 8 5 3" xfId="30188"/>
    <cellStyle name="Звезды 8 6" xfId="4347"/>
    <cellStyle name="Звезды 8 6 2" xfId="20391"/>
    <cellStyle name="Звезды 8 6 2 2" xfId="36349"/>
    <cellStyle name="Звезды 8 6 3" xfId="29234"/>
    <cellStyle name="Звезды 8 7" xfId="4224"/>
    <cellStyle name="Звезды 8 7 2" xfId="29207"/>
    <cellStyle name="Звезды 9" xfId="2069"/>
    <cellStyle name="Звезды 9 2" xfId="6669"/>
    <cellStyle name="Звезды 9 2 2" xfId="13845"/>
    <cellStyle name="Звезды 9 2 2 2" xfId="34266"/>
    <cellStyle name="Звезды 9 2 3" xfId="30715"/>
    <cellStyle name="Звезды 9 3" xfId="8852"/>
    <cellStyle name="Звезды 9 3 2" xfId="31804"/>
    <cellStyle name="Итог" xfId="27998" builtinId="25" customBuiltin="1"/>
    <cellStyle name="Итог 2" xfId="363"/>
    <cellStyle name="Итог 2 2" xfId="1290"/>
    <cellStyle name="Итог 2 2 2" xfId="2005"/>
    <cellStyle name="Итог 2 2 2 2" xfId="2951"/>
    <cellStyle name="Итог 2 2 2 2 2" xfId="7538"/>
    <cellStyle name="Итог 2 2 2 2 2 2" xfId="14703"/>
    <cellStyle name="Итог 2 2 2 2 2 2 2" xfId="25386"/>
    <cellStyle name="Итог 2 2 2 2 3" xfId="9717"/>
    <cellStyle name="Итог 2 2 2 2 3 2" xfId="16353"/>
    <cellStyle name="Итог 2 2 2 2 3 2 2" xfId="26451"/>
    <cellStyle name="Итог 2 2 2 2 4" xfId="11657"/>
    <cellStyle name="Итог 2 2 2 2 4 2" xfId="17983"/>
    <cellStyle name="Итог 2 2 2 2 4 2 2" xfId="27466"/>
    <cellStyle name="Итог 2 2 2 2 5" xfId="5097"/>
    <cellStyle name="Итог 2 2 2 2 6" xfId="12684"/>
    <cellStyle name="Итог 2 2 2 2 6 2" xfId="24465"/>
    <cellStyle name="Итог 2 2 2 3" xfId="3473"/>
    <cellStyle name="Итог 2 2 2 3 2" xfId="10228"/>
    <cellStyle name="Итог 2 2 2 3 2 2" xfId="16710"/>
    <cellStyle name="Итог 2 2 2 3 2 2 2" xfId="26732"/>
    <cellStyle name="Итог 2 2 2 3 3" xfId="12158"/>
    <cellStyle name="Итог 2 2 2 3 3 2" xfId="18481"/>
    <cellStyle name="Итог 2 2 2 3 3 2 2" xfId="27742"/>
    <cellStyle name="Итог 2 2 2 3 4" xfId="8049"/>
    <cellStyle name="Итог 2 2 2 3 5" xfId="15205"/>
    <cellStyle name="Итог 2 2 2 3 5 2" xfId="25662"/>
    <cellStyle name="Итог 2 2 2 4" xfId="6605"/>
    <cellStyle name="Итог 2 2 2 4 2" xfId="13783"/>
    <cellStyle name="Итог 2 2 2 4 2 2" xfId="24917"/>
    <cellStyle name="Итог 2 2 2 5" xfId="8788"/>
    <cellStyle name="Итог 2 2 2 5 2" xfId="15752"/>
    <cellStyle name="Итог 2 2 2 5 2 2" xfId="25975"/>
    <cellStyle name="Итог 2 2 2 6" xfId="10902"/>
    <cellStyle name="Итог 2 2 2 6 2" xfId="17234"/>
    <cellStyle name="Итог 2 2 2 6 2 2" xfId="27001"/>
    <cellStyle name="Итог 2 2 2 7" xfId="4426"/>
    <cellStyle name="Итог 2 2 2 8" xfId="5130"/>
    <cellStyle name="Итог 2 2 2 8 2" xfId="20664"/>
    <cellStyle name="Итог 2 2 3" xfId="2782"/>
    <cellStyle name="Итог 2 2 3 2" xfId="9555"/>
    <cellStyle name="Итог 2 2 3 2 2" xfId="16206"/>
    <cellStyle name="Итог 2 2 3 2 2 2" xfId="26330"/>
    <cellStyle name="Итог 2 2 3 3" xfId="11510"/>
    <cellStyle name="Итог 2 2 3 3 2" xfId="17837"/>
    <cellStyle name="Итог 2 2 3 3 2 2" xfId="27346"/>
    <cellStyle name="Итог 2 2 3 4" xfId="7374"/>
    <cellStyle name="Итог 2 2 3 5" xfId="14542"/>
    <cellStyle name="Итог 2 2 3 5 2" xfId="25266"/>
    <cellStyle name="Итог 2 2 4" xfId="3011"/>
    <cellStyle name="Итог 2 2 4 2" xfId="9777"/>
    <cellStyle name="Итог 2 2 4 2 2" xfId="16402"/>
    <cellStyle name="Итог 2 2 4 2 2 2" xfId="26483"/>
    <cellStyle name="Итог 2 2 4 3" xfId="11714"/>
    <cellStyle name="Итог 2 2 4 3 2" xfId="18039"/>
    <cellStyle name="Итог 2 2 4 3 2 2" xfId="27497"/>
    <cellStyle name="Итог 2 2 4 4" xfId="7598"/>
    <cellStyle name="Итог 2 2 4 5" xfId="14762"/>
    <cellStyle name="Итог 2 2 4 5 2" xfId="25417"/>
    <cellStyle name="Итог 2 2 5" xfId="4124"/>
    <cellStyle name="Итог 2 2 6" xfId="4010"/>
    <cellStyle name="Итог 2 2 6 2" xfId="20161"/>
    <cellStyle name="Итог 2 3" xfId="2071"/>
    <cellStyle name="Итог 2 3 2" xfId="6671"/>
    <cellStyle name="Итог 2 3 2 2" xfId="13847"/>
    <cellStyle name="Итог 2 3 2 2 2" xfId="24952"/>
    <cellStyle name="Итог 2 3 3" xfId="8854"/>
    <cellStyle name="Итог 2 3 3 2" xfId="15798"/>
    <cellStyle name="Итог 2 3 3 2 2" xfId="26012"/>
    <cellStyle name="Итог 2 3 4" xfId="10961"/>
    <cellStyle name="Итог 2 3 4 2" xfId="17291"/>
    <cellStyle name="Итог 2 3 4 2 2" xfId="27035"/>
    <cellStyle name="Итог 2 3 5" xfId="12730"/>
    <cellStyle name="Итог 2 3 5 2" xfId="24502"/>
    <cellStyle name="Итог 2 4" xfId="2626"/>
    <cellStyle name="Итог 2 4 2" xfId="9407"/>
    <cellStyle name="Итог 2 4 2 2" xfId="16058"/>
    <cellStyle name="Итог 2 4 2 2 2" xfId="26202"/>
    <cellStyle name="Итог 2 4 3" xfId="11367"/>
    <cellStyle name="Итог 2 4 3 2" xfId="17695"/>
    <cellStyle name="Итог 2 4 3 2 2" xfId="27221"/>
    <cellStyle name="Итог 2 4 4" xfId="7226"/>
    <cellStyle name="Итог 2 4 5" xfId="14399"/>
    <cellStyle name="Итог 2 4 5 2" xfId="25140"/>
    <cellStyle name="Итог 2 5" xfId="18989"/>
    <cellStyle name="Итог 3" xfId="364"/>
    <cellStyle name="Итог 3 2" xfId="1289"/>
    <cellStyle name="Итог 3 2 2" xfId="1310"/>
    <cellStyle name="Итог 3 2 2 2" xfId="2791"/>
    <cellStyle name="Итог 3 2 2 2 2" xfId="7378"/>
    <cellStyle name="Итог 3 2 2 2 2 2" xfId="14545"/>
    <cellStyle name="Итог 3 2 2 2 2 2 2" xfId="25267"/>
    <cellStyle name="Итог 3 2 2 2 3" xfId="9558"/>
    <cellStyle name="Итог 3 2 2 2 3 2" xfId="16208"/>
    <cellStyle name="Итог 3 2 2 2 3 2 2" xfId="26331"/>
    <cellStyle name="Итог 3 2 2 2 4" xfId="11512"/>
    <cellStyle name="Итог 3 2 2 2 4 2" xfId="17839"/>
    <cellStyle name="Итог 3 2 2 2 4 2 2" xfId="27347"/>
    <cellStyle name="Итог 3 2 2 2 5" xfId="4748"/>
    <cellStyle name="Итог 3 2 2 2 6" xfId="12603"/>
    <cellStyle name="Итог 3 2 2 2 6 2" xfId="24397"/>
    <cellStyle name="Итог 3 2 2 3" xfId="2544"/>
    <cellStyle name="Итог 3 2 2 3 2" xfId="9326"/>
    <cellStyle name="Итог 3 2 2 3 2 2" xfId="15978"/>
    <cellStyle name="Итог 3 2 2 3 2 2 2" xfId="26132"/>
    <cellStyle name="Итог 3 2 2 3 3" xfId="11286"/>
    <cellStyle name="Итог 3 2 2 3 3 2" xfId="17615"/>
    <cellStyle name="Итог 3 2 2 3 3 2 2" xfId="27152"/>
    <cellStyle name="Итог 3 2 2 3 4" xfId="7144"/>
    <cellStyle name="Итог 3 2 2 3 5" xfId="14318"/>
    <cellStyle name="Итог 3 2 2 3 5 2" xfId="25071"/>
    <cellStyle name="Итог 3 2 2 4" xfId="6107"/>
    <cellStyle name="Итог 3 2 2 4 2" xfId="13347"/>
    <cellStyle name="Итог 3 2 2 4 2 2" xfId="24818"/>
    <cellStyle name="Итог 3 2 2 5" xfId="5682"/>
    <cellStyle name="Итог 3 2 2 5 2" xfId="13003"/>
    <cellStyle name="Итог 3 2 2 5 2 2" xfId="24663"/>
    <cellStyle name="Итог 3 2 2 6" xfId="8556"/>
    <cellStyle name="Итог 3 2 2 6 2" xfId="15700"/>
    <cellStyle name="Итог 3 2 2 6 2 2" xfId="25941"/>
    <cellStyle name="Итог 3 2 2 7" xfId="4425"/>
    <cellStyle name="Итог 3 2 2 8" xfId="5165"/>
    <cellStyle name="Итог 3 2 2 8 2" xfId="20697"/>
    <cellStyle name="Итог 3 2 3" xfId="2912"/>
    <cellStyle name="Итог 3 2 3 2" xfId="9679"/>
    <cellStyle name="Итог 3 2 3 2 2" xfId="16324"/>
    <cellStyle name="Итог 3 2 3 2 2 2" xfId="26422"/>
    <cellStyle name="Итог 3 2 3 3" xfId="11628"/>
    <cellStyle name="Итог 3 2 3 3 2" xfId="17955"/>
    <cellStyle name="Итог 3 2 3 3 2 2" xfId="27438"/>
    <cellStyle name="Итог 3 2 3 4" xfId="7499"/>
    <cellStyle name="Итог 3 2 3 5" xfId="14666"/>
    <cellStyle name="Итог 3 2 3 5 2" xfId="25358"/>
    <cellStyle name="Итог 3 2 4" xfId="3444"/>
    <cellStyle name="Итог 3 2 4 2" xfId="10199"/>
    <cellStyle name="Итог 3 2 4 2 2" xfId="16681"/>
    <cellStyle name="Итог 3 2 4 2 2 2" xfId="26703"/>
    <cellStyle name="Итог 3 2 4 3" xfId="12129"/>
    <cellStyle name="Итог 3 2 4 3 2" xfId="18453"/>
    <cellStyle name="Итог 3 2 4 3 2 2" xfId="27714"/>
    <cellStyle name="Итог 3 2 4 4" xfId="8020"/>
    <cellStyle name="Итог 3 2 4 5" xfId="15177"/>
    <cellStyle name="Итог 3 2 4 5 2" xfId="25634"/>
    <cellStyle name="Итог 3 2 5" xfId="4123"/>
    <cellStyle name="Итог 3 2 6" xfId="4011"/>
    <cellStyle name="Итог 3 2 6 2" xfId="20162"/>
    <cellStyle name="Итог 3 3" xfId="2337"/>
    <cellStyle name="Итог 3 3 2" xfId="2808"/>
    <cellStyle name="Итог 3 3 2 2" xfId="9575"/>
    <cellStyle name="Итог 3 3 2 2 2" xfId="16224"/>
    <cellStyle name="Итог 3 3 2 2 2 2" xfId="26341"/>
    <cellStyle name="Итог 3 3 2 3" xfId="11528"/>
    <cellStyle name="Итог 3 3 2 3 2" xfId="17855"/>
    <cellStyle name="Итог 3 3 2 3 2 2" xfId="27357"/>
    <cellStyle name="Итог 3 3 2 4" xfId="7395"/>
    <cellStyle name="Итог 3 3 2 5" xfId="14562"/>
    <cellStyle name="Итог 3 3 2 5 2" xfId="25277"/>
    <cellStyle name="Итог 3 3 3" xfId="2875"/>
    <cellStyle name="Итог 3 3 3 2" xfId="9642"/>
    <cellStyle name="Итог 3 3 3 2 2" xfId="16290"/>
    <cellStyle name="Итог 3 3 3 2 2 2" xfId="26402"/>
    <cellStyle name="Итог 3 3 3 3" xfId="11594"/>
    <cellStyle name="Итог 3 3 3 3 2" xfId="17921"/>
    <cellStyle name="Итог 3 3 3 3 2 2" xfId="27418"/>
    <cellStyle name="Итог 3 3 3 4" xfId="7462"/>
    <cellStyle name="Итог 3 3 3 5" xfId="14629"/>
    <cellStyle name="Итог 3 3 3 5 2" xfId="25338"/>
    <cellStyle name="Итог 3 3 4" xfId="6937"/>
    <cellStyle name="Итог 3 3 4 2" xfId="14111"/>
    <cellStyle name="Итог 3 3 4 2 2" xfId="25057"/>
    <cellStyle name="Итог 3 3 5" xfId="9120"/>
    <cellStyle name="Итог 3 3 5 2" xfId="15940"/>
    <cellStyle name="Итог 3 3 5 2 2" xfId="26119"/>
    <cellStyle name="Итог 3 3 6" xfId="11139"/>
    <cellStyle name="Итог 3 3 6 2" xfId="17468"/>
    <cellStyle name="Итог 3 3 6 2 2" xfId="27139"/>
    <cellStyle name="Итог 3 3 7" xfId="12871"/>
    <cellStyle name="Итог 3 3 7 2" xfId="24608"/>
    <cellStyle name="Итог 3 4" xfId="2627"/>
    <cellStyle name="Итог 3 4 2" xfId="9408"/>
    <cellStyle name="Итог 3 4 2 2" xfId="16059"/>
    <cellStyle name="Итог 3 4 2 2 2" xfId="26203"/>
    <cellStyle name="Итог 3 4 3" xfId="11368"/>
    <cellStyle name="Итог 3 4 3 2" xfId="17696"/>
    <cellStyle name="Итог 3 4 3 2 2" xfId="27222"/>
    <cellStyle name="Итог 3 4 4" xfId="7227"/>
    <cellStyle name="Итог 3 4 5" xfId="14400"/>
    <cellStyle name="Итог 3 4 5 2" xfId="25141"/>
    <cellStyle name="Итог 4" xfId="365"/>
    <cellStyle name="Итог 4 2" xfId="1288"/>
    <cellStyle name="Итог 4 2 2" xfId="2011"/>
    <cellStyle name="Итог 4 2 2 2" xfId="2792"/>
    <cellStyle name="Итог 4 2 2 2 2" xfId="7379"/>
    <cellStyle name="Итог 4 2 2 2 2 2" xfId="14546"/>
    <cellStyle name="Итог 4 2 2 2 2 2 2" xfId="25268"/>
    <cellStyle name="Итог 4 2 2 2 3" xfId="9559"/>
    <cellStyle name="Итог 4 2 2 2 3 2" xfId="16209"/>
    <cellStyle name="Итог 4 2 2 2 3 2 2" xfId="26332"/>
    <cellStyle name="Итог 4 2 2 2 4" xfId="11513"/>
    <cellStyle name="Итог 4 2 2 2 4 2" xfId="17840"/>
    <cellStyle name="Итог 4 2 2 2 4 2 2" xfId="27348"/>
    <cellStyle name="Итог 4 2 2 2 5" xfId="5103"/>
    <cellStyle name="Итог 4 2 2 2 6" xfId="12686"/>
    <cellStyle name="Итог 4 2 2 2 6 2" xfId="24467"/>
    <cellStyle name="Итог 4 2 2 3" xfId="2896"/>
    <cellStyle name="Итог 4 2 2 3 2" xfId="9663"/>
    <cellStyle name="Итог 4 2 2 3 2 2" xfId="16309"/>
    <cellStyle name="Итог 4 2 2 3 2 2 2" xfId="26417"/>
    <cellStyle name="Итог 4 2 2 3 3" xfId="11613"/>
    <cellStyle name="Итог 4 2 2 3 3 2" xfId="17940"/>
    <cellStyle name="Итог 4 2 2 3 3 2 2" xfId="27433"/>
    <cellStyle name="Итог 4 2 2 3 4" xfId="7483"/>
    <cellStyle name="Итог 4 2 2 3 5" xfId="14650"/>
    <cellStyle name="Итог 4 2 2 3 5 2" xfId="25353"/>
    <cellStyle name="Итог 4 2 2 4" xfId="6611"/>
    <cellStyle name="Итог 4 2 2 4 2" xfId="13788"/>
    <cellStyle name="Итог 4 2 2 4 2 2" xfId="24918"/>
    <cellStyle name="Итог 4 2 2 5" xfId="8794"/>
    <cellStyle name="Итог 4 2 2 5 2" xfId="15754"/>
    <cellStyle name="Итог 4 2 2 5 2 2" xfId="25977"/>
    <cellStyle name="Итог 4 2 2 6" xfId="10908"/>
    <cellStyle name="Итог 4 2 2 6 2" xfId="17239"/>
    <cellStyle name="Итог 4 2 2 6 2 2" xfId="27002"/>
    <cellStyle name="Итог 4 2 2 7" xfId="4424"/>
    <cellStyle name="Итог 4 2 2 8" xfId="5218"/>
    <cellStyle name="Итог 4 2 2 8 2" xfId="20737"/>
    <cellStyle name="Итог 4 2 3" xfId="2911"/>
    <cellStyle name="Итог 4 2 3 2" xfId="9678"/>
    <cellStyle name="Итог 4 2 3 2 2" xfId="16323"/>
    <cellStyle name="Итог 4 2 3 2 2 2" xfId="26421"/>
    <cellStyle name="Итог 4 2 3 3" xfId="11627"/>
    <cellStyle name="Итог 4 2 3 3 2" xfId="17954"/>
    <cellStyle name="Итог 4 2 3 3 2 2" xfId="27437"/>
    <cellStyle name="Итог 4 2 3 4" xfId="7498"/>
    <cellStyle name="Итог 4 2 3 5" xfId="14665"/>
    <cellStyle name="Итог 4 2 3 5 2" xfId="25357"/>
    <cellStyle name="Итог 4 2 4" xfId="3443"/>
    <cellStyle name="Итог 4 2 4 2" xfId="10198"/>
    <cellStyle name="Итог 4 2 4 2 2" xfId="16680"/>
    <cellStyle name="Итог 4 2 4 2 2 2" xfId="26702"/>
    <cellStyle name="Итог 4 2 4 3" xfId="12128"/>
    <cellStyle name="Итог 4 2 4 3 2" xfId="18452"/>
    <cellStyle name="Итог 4 2 4 3 2 2" xfId="27713"/>
    <cellStyle name="Итог 4 2 4 4" xfId="8019"/>
    <cellStyle name="Итог 4 2 4 5" xfId="15176"/>
    <cellStyle name="Итог 4 2 4 5 2" xfId="25633"/>
    <cellStyle name="Итог 4 2 5" xfId="4122"/>
    <cellStyle name="Итог 4 2 6" xfId="4012"/>
    <cellStyle name="Итог 4 2 6 2" xfId="20163"/>
    <cellStyle name="Итог 4 3" xfId="2136"/>
    <cellStyle name="Итог 4 3 2" xfId="2809"/>
    <cellStyle name="Итог 4 3 2 2" xfId="9576"/>
    <cellStyle name="Итог 4 3 2 2 2" xfId="16225"/>
    <cellStyle name="Итог 4 3 2 2 2 2" xfId="26342"/>
    <cellStyle name="Итог 4 3 2 3" xfId="11529"/>
    <cellStyle name="Итог 4 3 2 3 2" xfId="17856"/>
    <cellStyle name="Итог 4 3 2 3 2 2" xfId="27358"/>
    <cellStyle name="Итог 4 3 2 4" xfId="7396"/>
    <cellStyle name="Итог 4 3 2 5" xfId="14563"/>
    <cellStyle name="Итог 4 3 2 5 2" xfId="25278"/>
    <cellStyle name="Итог 4 3 3" xfId="2711"/>
    <cellStyle name="Итог 4 3 3 2" xfId="9491"/>
    <cellStyle name="Итог 4 3 3 2 2" xfId="16142"/>
    <cellStyle name="Итог 4 3 3 2 2 2" xfId="26271"/>
    <cellStyle name="Итог 4 3 3 3" xfId="11446"/>
    <cellStyle name="Итог 4 3 3 3 2" xfId="17774"/>
    <cellStyle name="Итог 4 3 3 3 2 2" xfId="27288"/>
    <cellStyle name="Итог 4 3 3 4" xfId="7307"/>
    <cellStyle name="Итог 4 3 3 5" xfId="14478"/>
    <cellStyle name="Итог 4 3 3 5 2" xfId="25207"/>
    <cellStyle name="Итог 4 3 4" xfId="6736"/>
    <cellStyle name="Итог 4 3 4 2" xfId="13911"/>
    <cellStyle name="Итог 4 3 4 2 2" xfId="24993"/>
    <cellStyle name="Итог 4 3 5" xfId="8919"/>
    <cellStyle name="Итог 4 3 5 2" xfId="15848"/>
    <cellStyle name="Итог 4 3 5 2 2" xfId="26054"/>
    <cellStyle name="Итог 4 3 6" xfId="11014"/>
    <cellStyle name="Итог 4 3 6 2" xfId="17343"/>
    <cellStyle name="Итог 4 3 6 2 2" xfId="27076"/>
    <cellStyle name="Итог 4 3 7" xfId="12780"/>
    <cellStyle name="Итог 4 3 7 2" xfId="24544"/>
    <cellStyle name="Итог 4 4" xfId="2628"/>
    <cellStyle name="Итог 4 4 2" xfId="9409"/>
    <cellStyle name="Итог 4 4 2 2" xfId="16060"/>
    <cellStyle name="Итог 4 4 2 2 2" xfId="26204"/>
    <cellStyle name="Итог 4 4 3" xfId="11369"/>
    <cellStyle name="Итог 4 4 3 2" xfId="17697"/>
    <cellStyle name="Итог 4 4 3 2 2" xfId="27223"/>
    <cellStyle name="Итог 4 4 4" xfId="7228"/>
    <cellStyle name="Итог 4 4 5" xfId="14401"/>
    <cellStyle name="Итог 4 4 5 2" xfId="25142"/>
    <cellStyle name="Итог 5" xfId="366"/>
    <cellStyle name="Итог 5 2" xfId="1287"/>
    <cellStyle name="Итог 5 2 2" xfId="1994"/>
    <cellStyle name="Итог 5 2 2 2" xfId="2913"/>
    <cellStyle name="Итог 5 2 2 2 2" xfId="7500"/>
    <cellStyle name="Итог 5 2 2 2 2 2" xfId="14667"/>
    <cellStyle name="Итог 5 2 2 2 2 2 2" xfId="25359"/>
    <cellStyle name="Итог 5 2 2 2 3" xfId="9680"/>
    <cellStyle name="Итог 5 2 2 2 3 2" xfId="16325"/>
    <cellStyle name="Итог 5 2 2 2 3 2 2" xfId="26423"/>
    <cellStyle name="Итог 5 2 2 2 4" xfId="11629"/>
    <cellStyle name="Итог 5 2 2 2 4 2" xfId="17956"/>
    <cellStyle name="Итог 5 2 2 2 4 2 2" xfId="27439"/>
    <cellStyle name="Итог 5 2 2 2 5" xfId="5092"/>
    <cellStyle name="Итог 5 2 2 2 6" xfId="12677"/>
    <cellStyle name="Итог 5 2 2 2 6 2" xfId="24460"/>
    <cellStyle name="Итог 5 2 2 3" xfId="3445"/>
    <cellStyle name="Итог 5 2 2 3 2" xfId="10200"/>
    <cellStyle name="Итог 5 2 2 3 2 2" xfId="16682"/>
    <cellStyle name="Итог 5 2 2 3 2 2 2" xfId="26704"/>
    <cellStyle name="Итог 5 2 2 3 3" xfId="12130"/>
    <cellStyle name="Итог 5 2 2 3 3 2" xfId="18454"/>
    <cellStyle name="Итог 5 2 2 3 3 2 2" xfId="27715"/>
    <cellStyle name="Итог 5 2 2 3 4" xfId="8021"/>
    <cellStyle name="Итог 5 2 2 3 5" xfId="15178"/>
    <cellStyle name="Итог 5 2 2 3 5 2" xfId="25635"/>
    <cellStyle name="Итог 5 2 2 4" xfId="6594"/>
    <cellStyle name="Итог 5 2 2 4 2" xfId="13772"/>
    <cellStyle name="Итог 5 2 2 4 2 2" xfId="24912"/>
    <cellStyle name="Итог 5 2 2 5" xfId="8777"/>
    <cellStyle name="Итог 5 2 2 5 2" xfId="15745"/>
    <cellStyle name="Итог 5 2 2 5 2 2" xfId="25970"/>
    <cellStyle name="Итог 5 2 2 6" xfId="10891"/>
    <cellStyle name="Итог 5 2 2 6 2" xfId="17223"/>
    <cellStyle name="Итог 5 2 2 6 2 2" xfId="26996"/>
    <cellStyle name="Итог 5 2 2 7" xfId="4423"/>
    <cellStyle name="Итог 5 2 2 8" xfId="5600"/>
    <cellStyle name="Итог 5 2 2 8 2" xfId="20886"/>
    <cellStyle name="Итог 5 2 3" xfId="2910"/>
    <cellStyle name="Итог 5 2 3 2" xfId="9677"/>
    <cellStyle name="Итог 5 2 3 2 2" xfId="16322"/>
    <cellStyle name="Итог 5 2 3 2 2 2" xfId="26420"/>
    <cellStyle name="Итог 5 2 3 3" xfId="11626"/>
    <cellStyle name="Итог 5 2 3 3 2" xfId="17953"/>
    <cellStyle name="Итог 5 2 3 3 2 2" xfId="27436"/>
    <cellStyle name="Итог 5 2 3 4" xfId="7497"/>
    <cellStyle name="Итог 5 2 3 5" xfId="14664"/>
    <cellStyle name="Итог 5 2 3 5 2" xfId="25356"/>
    <cellStyle name="Итог 5 2 4" xfId="3442"/>
    <cellStyle name="Итог 5 2 4 2" xfId="10197"/>
    <cellStyle name="Итог 5 2 4 2 2" xfId="16679"/>
    <cellStyle name="Итог 5 2 4 2 2 2" xfId="26701"/>
    <cellStyle name="Итог 5 2 4 3" xfId="12127"/>
    <cellStyle name="Итог 5 2 4 3 2" xfId="18451"/>
    <cellStyle name="Итог 5 2 4 3 2 2" xfId="27712"/>
    <cellStyle name="Итог 5 2 4 4" xfId="8018"/>
    <cellStyle name="Итог 5 2 4 5" xfId="15175"/>
    <cellStyle name="Итог 5 2 4 5 2" xfId="25632"/>
    <cellStyle name="Итог 5 2 5" xfId="4121"/>
    <cellStyle name="Итог 5 2 6" xfId="4013"/>
    <cellStyle name="Итог 5 2 6 2" xfId="20164"/>
    <cellStyle name="Итог 5 3" xfId="2208"/>
    <cellStyle name="Итог 5 3 2" xfId="2810"/>
    <cellStyle name="Итог 5 3 2 2" xfId="9577"/>
    <cellStyle name="Итог 5 3 2 2 2" xfId="16226"/>
    <cellStyle name="Итог 5 3 2 2 2 2" xfId="26343"/>
    <cellStyle name="Итог 5 3 2 3" xfId="11530"/>
    <cellStyle name="Итог 5 3 2 3 2" xfId="17857"/>
    <cellStyle name="Итог 5 3 2 3 2 2" xfId="27359"/>
    <cellStyle name="Итог 5 3 2 4" xfId="7397"/>
    <cellStyle name="Итог 5 3 2 5" xfId="14564"/>
    <cellStyle name="Итог 5 3 2 5 2" xfId="25279"/>
    <cellStyle name="Итог 5 3 3" xfId="2540"/>
    <cellStyle name="Итог 5 3 3 2" xfId="9322"/>
    <cellStyle name="Итог 5 3 3 2 2" xfId="15974"/>
    <cellStyle name="Итог 5 3 3 2 2 2" xfId="26129"/>
    <cellStyle name="Итог 5 3 3 3" xfId="11282"/>
    <cellStyle name="Итог 5 3 3 3 2" xfId="17611"/>
    <cellStyle name="Итог 5 3 3 3 2 2" xfId="27149"/>
    <cellStyle name="Итог 5 3 3 4" xfId="7140"/>
    <cellStyle name="Итог 5 3 3 5" xfId="14314"/>
    <cellStyle name="Итог 5 3 3 5 2" xfId="25068"/>
    <cellStyle name="Итог 5 3 4" xfId="6808"/>
    <cellStyle name="Итог 5 3 4 2" xfId="13982"/>
    <cellStyle name="Итог 5 3 4 2 2" xfId="25012"/>
    <cellStyle name="Итог 5 3 5" xfId="8991"/>
    <cellStyle name="Итог 5 3 5 2" xfId="15881"/>
    <cellStyle name="Итог 5 3 5 2 2" xfId="26074"/>
    <cellStyle name="Итог 5 3 6" xfId="11052"/>
    <cellStyle name="Итог 5 3 6 2" xfId="17381"/>
    <cellStyle name="Итог 5 3 6 2 2" xfId="27094"/>
    <cellStyle name="Итог 5 3 7" xfId="12812"/>
    <cellStyle name="Итог 5 3 7 2" xfId="24563"/>
    <cellStyle name="Итог 5 4" xfId="2629"/>
    <cellStyle name="Итог 5 4 2" xfId="9410"/>
    <cellStyle name="Итог 5 4 2 2" xfId="16061"/>
    <cellStyle name="Итог 5 4 2 2 2" xfId="26205"/>
    <cellStyle name="Итог 5 4 3" xfId="11370"/>
    <cellStyle name="Итог 5 4 3 2" xfId="17698"/>
    <cellStyle name="Итог 5 4 3 2 2" xfId="27224"/>
    <cellStyle name="Итог 5 4 4" xfId="7229"/>
    <cellStyle name="Итог 5 4 5" xfId="14402"/>
    <cellStyle name="Итог 5 4 5 2" xfId="25143"/>
    <cellStyle name="КАНДАГАЧ тел3-33-96" xfId="367"/>
    <cellStyle name="КАНДАГАЧ тел3-33-96 2" xfId="368"/>
    <cellStyle name="КАНДАГАЧ тел3-33-96 2 2" xfId="510"/>
    <cellStyle name="КАНДАГАЧ тел3-33-96 2 3" xfId="1192"/>
    <cellStyle name="КАНДАГАЧ тел3-33-96 2 4" xfId="1248"/>
    <cellStyle name="КАНДАГАЧ тел3-33-96 3" xfId="509"/>
    <cellStyle name="Контрольная ячейка" xfId="27994" builtinId="23" customBuiltin="1"/>
    <cellStyle name="Контрольная ячейка 2" xfId="369"/>
    <cellStyle name="Контрольная ячейка 3" xfId="370"/>
    <cellStyle name="Контрольная ячейка 4" xfId="371"/>
    <cellStyle name="Контрольная ячейка 5" xfId="372"/>
    <cellStyle name="КТГ-Тбилиси" xfId="670"/>
    <cellStyle name="Название" xfId="27982" builtinId="15" customBuiltin="1"/>
    <cellStyle name="Название 2" xfId="373"/>
    <cellStyle name="Название 2 2" xfId="374"/>
    <cellStyle name="Название 2 2 10" xfId="5605"/>
    <cellStyle name="Название 2 2 10 2" xfId="30045"/>
    <cellStyle name="Название 2 2 2" xfId="511"/>
    <cellStyle name="Название 2 2 2 2" xfId="1476"/>
    <cellStyle name="Название 2 2 2 2 2" xfId="1852"/>
    <cellStyle name="Название 2 2 2 2 2 10" xfId="4114"/>
    <cellStyle name="Название 2 2 2 2 2 10 2" xfId="29178"/>
    <cellStyle name="Название 2 2 2 2 2 2" xfId="945"/>
    <cellStyle name="Название 2 2 2 2 2 2 2" xfId="3426"/>
    <cellStyle name="Название 2 2 2 2 2 2 2 2" xfId="10181"/>
    <cellStyle name="Название 2 2 2 2 2 2 2 2 2" xfId="32444"/>
    <cellStyle name="Название 2 2 2 2 2 2 2 3" xfId="12111"/>
    <cellStyle name="Название 2 2 2 2 2 2 2 3 2" xfId="18435"/>
    <cellStyle name="Название 2 2 2 2 2 2 2 3 2 2" xfId="36108"/>
    <cellStyle name="Название 2 2 2 2 2 2 2 3 3" xfId="33355"/>
    <cellStyle name="Название 2 2 2 2 2 2 2 4" xfId="8002"/>
    <cellStyle name="Название 2 2 2 2 2 2 2 4 2" xfId="22005"/>
    <cellStyle name="Название 2 2 2 2 2 2 2 4 2 2" xfId="36672"/>
    <cellStyle name="Название 2 2 2 2 2 2 2 4 3" xfId="31352"/>
    <cellStyle name="Название 2 2 2 2 2 2 2 5" xfId="15159"/>
    <cellStyle name="Название 2 2 2 2 2 2 2 5 2" xfId="34900"/>
    <cellStyle name="Название 2 2 2 2 2 2 2 6" xfId="28867"/>
    <cellStyle name="Название 2 2 2 2 2 2 3" xfId="3899"/>
    <cellStyle name="Название 2 2 2 2 2 2 3 2" xfId="10654"/>
    <cellStyle name="Название 2 2 2 2 2 2 3 2 2" xfId="32645"/>
    <cellStyle name="Название 2 2 2 2 2 2 3 3" xfId="12584"/>
    <cellStyle name="Название 2 2 2 2 2 2 3 3 2" xfId="18906"/>
    <cellStyle name="Название 2 2 2 2 2 2 3 3 2 2" xfId="36309"/>
    <cellStyle name="Название 2 2 2 2 2 2 3 3 3" xfId="33556"/>
    <cellStyle name="Название 2 2 2 2 2 2 3 4" xfId="15630"/>
    <cellStyle name="Название 2 2 2 2 2 2 3 4 2" xfId="35101"/>
    <cellStyle name="Название 2 2 2 2 2 2 3 5" xfId="29068"/>
    <cellStyle name="Название 2 2 2 2 2 2 4" xfId="5987"/>
    <cellStyle name="Название 2 2 2 2 2 2 4 2" xfId="13248"/>
    <cellStyle name="Название 2 2 2 2 2 2 4 2 2" xfId="33835"/>
    <cellStyle name="Название 2 2 2 2 2 2 4 3" xfId="30247"/>
    <cellStyle name="Название 2 2 2 2 2 2 5" xfId="6002"/>
    <cellStyle name="Название 2 2 2 2 2 2 5 2" xfId="30261"/>
    <cellStyle name="Название 2 2 2 2 2 2 6" xfId="6332"/>
    <cellStyle name="Название 2 2 2 2 2 2 6 2" xfId="13547"/>
    <cellStyle name="Название 2 2 2 2 2 2 6 2 2" xfId="34042"/>
    <cellStyle name="Название 2 2 2 2 2 2 6 3" xfId="30485"/>
    <cellStyle name="Название 2 2 2 2 2 2 7" xfId="4714"/>
    <cellStyle name="Название 2 2 2 2 2 2 7 2" xfId="29410"/>
    <cellStyle name="Название 2 2 2 2 2 3" xfId="2387"/>
    <cellStyle name="Название 2 2 2 2 2 3 2" xfId="6987"/>
    <cellStyle name="Название 2 2 2 2 2 3 2 2" xfId="14161"/>
    <cellStyle name="Название 2 2 2 2 2 3 2 2 2" xfId="34473"/>
    <cellStyle name="Название 2 2 2 2 2 3 2 3" xfId="30922"/>
    <cellStyle name="Название 2 2 2 2 2 3 3" xfId="9169"/>
    <cellStyle name="Название 2 2 2 2 2 3 3 2" xfId="32011"/>
    <cellStyle name="Название 2 2 2 2 2 3 4" xfId="11184"/>
    <cellStyle name="Название 2 2 2 2 2 3 4 2" xfId="17513"/>
    <cellStyle name="Название 2 2 2 2 2 3 4 2 2" xfId="35756"/>
    <cellStyle name="Название 2 2 2 2 2 3 4 3" xfId="33003"/>
    <cellStyle name="Название 2 2 2 2 2 3 5" xfId="5417"/>
    <cellStyle name="Название 2 2 2 2 2 3 5 2" xfId="29896"/>
    <cellStyle name="Название 2 2 2 2 2 3 6" xfId="28515"/>
    <cellStyle name="Название 2 2 2 2 2 4" xfId="2517"/>
    <cellStyle name="Название 2 2 2 2 2 4 2" xfId="7117"/>
    <cellStyle name="Название 2 2 2 2 2 4 2 2" xfId="14291"/>
    <cellStyle name="Название 2 2 2 2 2 4 2 2 2" xfId="34603"/>
    <cellStyle name="Название 2 2 2 2 2 4 2 3" xfId="31052"/>
    <cellStyle name="Название 2 2 2 2 2 4 3" xfId="9299"/>
    <cellStyle name="Название 2 2 2 2 2 4 3 2" xfId="32141"/>
    <cellStyle name="Название 2 2 2 2 2 4 4" xfId="11259"/>
    <cellStyle name="Название 2 2 2 2 2 4 4 2" xfId="17588"/>
    <cellStyle name="Название 2 2 2 2 2 4 4 2 2" xfId="35831"/>
    <cellStyle name="Название 2 2 2 2 2 4 4 3" xfId="33078"/>
    <cellStyle name="Название 2 2 2 2 2 4 5" xfId="5516"/>
    <cellStyle name="Название 2 2 2 2 2 4 5 2" xfId="29983"/>
    <cellStyle name="Название 2 2 2 2 2 4 6" xfId="28590"/>
    <cellStyle name="Название 2 2 2 2 2 5" xfId="3179"/>
    <cellStyle name="Название 2 2 2 2 2 5 2" xfId="7755"/>
    <cellStyle name="Название 2 2 2 2 2 5 2 2" xfId="14913"/>
    <cellStyle name="Название 2 2 2 2 2 5 2 2 2" xfId="34789"/>
    <cellStyle name="Название 2 2 2 2 2 5 2 3" xfId="31241"/>
    <cellStyle name="Название 2 2 2 2 2 5 3" xfId="9934"/>
    <cellStyle name="Название 2 2 2 2 2 5 3 2" xfId="32333"/>
    <cellStyle name="Название 2 2 2 2 2 5 4" xfId="11865"/>
    <cellStyle name="Название 2 2 2 2 2 5 4 2" xfId="18190"/>
    <cellStyle name="Название 2 2 2 2 2 5 4 2 2" xfId="35998"/>
    <cellStyle name="Название 2 2 2 2 2 5 4 3" xfId="33245"/>
    <cellStyle name="Название 2 2 2 2 2 5 5" xfId="4975"/>
    <cellStyle name="Название 2 2 2 2 2 5 5 2" xfId="29617"/>
    <cellStyle name="Название 2 2 2 2 2 5 6" xfId="28757"/>
    <cellStyle name="Название 2 2 2 2 2 6" xfId="3653"/>
    <cellStyle name="Название 2 2 2 2 2 6 2" xfId="10408"/>
    <cellStyle name="Название 2 2 2 2 2 6 2 2" xfId="32535"/>
    <cellStyle name="Название 2 2 2 2 2 6 3" xfId="12338"/>
    <cellStyle name="Название 2 2 2 2 2 6 3 2" xfId="18661"/>
    <cellStyle name="Название 2 2 2 2 2 6 3 2 2" xfId="36199"/>
    <cellStyle name="Название 2 2 2 2 2 6 3 3" xfId="33446"/>
    <cellStyle name="Название 2 2 2 2 2 6 4" xfId="8229"/>
    <cellStyle name="Название 2 2 2 2 2 6 4 2" xfId="22226"/>
    <cellStyle name="Название 2 2 2 2 2 6 4 2 2" xfId="36763"/>
    <cellStyle name="Название 2 2 2 2 2 6 4 3" xfId="31443"/>
    <cellStyle name="Название 2 2 2 2 2 6 5" xfId="15385"/>
    <cellStyle name="Название 2 2 2 2 2 6 5 2" xfId="34991"/>
    <cellStyle name="Название 2 2 2 2 2 6 6" xfId="28958"/>
    <cellStyle name="Название 2 2 2 2 2 7" xfId="6452"/>
    <cellStyle name="Название 2 2 2 2 2 7 2" xfId="13630"/>
    <cellStyle name="Название 2 2 2 2 2 7 2 2" xfId="34114"/>
    <cellStyle name="Название 2 2 2 2 2 7 3" xfId="30563"/>
    <cellStyle name="Название 2 2 2 2 2 8" xfId="8635"/>
    <cellStyle name="Название 2 2 2 2 2 8 2" xfId="31652"/>
    <cellStyle name="Название 2 2 2 2 2 9" xfId="10749"/>
    <cellStyle name="Название 2 2 2 2 2 9 2" xfId="17081"/>
    <cellStyle name="Название 2 2 2 2 2 9 2 2" xfId="35493"/>
    <cellStyle name="Название 2 2 2 2 2 9 3" xfId="32740"/>
    <cellStyle name="Название 2 2 2 2 3" xfId="1907"/>
    <cellStyle name="Название 2 2 2 2 3 2" xfId="2442"/>
    <cellStyle name="Название 2 2 2 2 3 2 2" xfId="7042"/>
    <cellStyle name="Название 2 2 2 2 3 2 2 2" xfId="14216"/>
    <cellStyle name="Название 2 2 2 2 3 2 2 2 2" xfId="34528"/>
    <cellStyle name="Название 2 2 2 2 3 2 2 3" xfId="30977"/>
    <cellStyle name="Название 2 2 2 2 3 2 3" xfId="9224"/>
    <cellStyle name="Название 2 2 2 2 3 2 3 2" xfId="32066"/>
    <cellStyle name="Название 2 2 2 2 3 3" xfId="5030"/>
    <cellStyle name="Название 2 2 2 2 3 3 2" xfId="29672"/>
    <cellStyle name="Название 2 2 2 2 3 4" xfId="6507"/>
    <cellStyle name="Название 2 2 2 2 3 4 2" xfId="13685"/>
    <cellStyle name="Название 2 2 2 2 3 4 2 2" xfId="34169"/>
    <cellStyle name="Название 2 2 2 2 3 4 3" xfId="30618"/>
    <cellStyle name="Название 2 2 2 2 3 5" xfId="8690"/>
    <cellStyle name="Название 2 2 2 2 3 5 2" xfId="31707"/>
    <cellStyle name="Название 2 2 2 2 3 6" xfId="10804"/>
    <cellStyle name="Название 2 2 2 2 3 6 2" xfId="17136"/>
    <cellStyle name="Название 2 2 2 2 3 6 2 2" xfId="35548"/>
    <cellStyle name="Название 2 2 2 2 3 6 3" xfId="32795"/>
    <cellStyle name="Название 2 2 2 2 4" xfId="914"/>
    <cellStyle name="Название 2 2 2 2 4 2" xfId="4702"/>
    <cellStyle name="Название 2 2 2 2 4 2 2" xfId="29398"/>
    <cellStyle name="Название 2 2 2 2 4 3" xfId="5957"/>
    <cellStyle name="Название 2 2 2 2 4 3 2" xfId="13218"/>
    <cellStyle name="Название 2 2 2 2 4 3 2 2" xfId="33820"/>
    <cellStyle name="Название 2 2 2 2 4 3 3" xfId="30232"/>
    <cellStyle name="Название 2 2 2 2 4 4" xfId="5669"/>
    <cellStyle name="Название 2 2 2 2 4 4 2" xfId="30083"/>
    <cellStyle name="Название 2 2 2 2 4 5" xfId="5625"/>
    <cellStyle name="Название 2 2 2 2 4 5 2" xfId="12967"/>
    <cellStyle name="Название 2 2 2 2 4 5 2 2" xfId="33698"/>
    <cellStyle name="Название 2 2 2 2 4 5 3" xfId="30061"/>
    <cellStyle name="Название 2 2 2 2 4 6" xfId="4538"/>
    <cellStyle name="Название 2 2 2 2 4 6 2" xfId="20546"/>
    <cellStyle name="Название 2 2 2 2 4 6 2 2" xfId="36429"/>
    <cellStyle name="Название 2 2 2 2 4 6 3" xfId="29314"/>
    <cellStyle name="Название 2 2 2 2 4 7" xfId="8395"/>
    <cellStyle name="Название 2 2 2 2 4 7 2" xfId="31468"/>
    <cellStyle name="Название 2 2 2 2 5" xfId="2240"/>
    <cellStyle name="Название 2 2 2 2 5 2" xfId="6840"/>
    <cellStyle name="Название 2 2 2 2 5 2 2" xfId="14014"/>
    <cellStyle name="Название 2 2 2 2 5 2 2 2" xfId="34363"/>
    <cellStyle name="Название 2 2 2 2 5 2 3" xfId="30812"/>
    <cellStyle name="Название 2 2 2 2 5 3" xfId="9023"/>
    <cellStyle name="Название 2 2 2 2 5 3 2" xfId="31901"/>
    <cellStyle name="Название 2 2 2 2 6" xfId="4826"/>
    <cellStyle name="Название 2 2 2 2 6 2" xfId="29502"/>
    <cellStyle name="Название 2 2 2 2 7" xfId="6247"/>
    <cellStyle name="Название 2 2 2 2 7 2" xfId="13479"/>
    <cellStyle name="Название 2 2 2 2 7 2 2" xfId="33989"/>
    <cellStyle name="Название 2 2 2 2 7 3" xfId="30422"/>
    <cellStyle name="Название 2 2 2 2 8" xfId="8516"/>
    <cellStyle name="Название 2 2 2 2 8 2" xfId="31540"/>
    <cellStyle name="Название 2 2 2 2 9" xfId="5819"/>
    <cellStyle name="Название 2 2 2 2 9 2" xfId="13087"/>
    <cellStyle name="Название 2 2 2 2 9 2 2" xfId="33759"/>
    <cellStyle name="Название 2 2 2 2 9 3" xfId="30167"/>
    <cellStyle name="Название 2 2 2 3" xfId="1774"/>
    <cellStyle name="Название 2 2 2 3 10" xfId="4084"/>
    <cellStyle name="Название 2 2 2 3 10 2" xfId="29158"/>
    <cellStyle name="Название 2 2 2 3 2" xfId="1948"/>
    <cellStyle name="Название 2 2 2 3 2 2" xfId="3393"/>
    <cellStyle name="Название 2 2 2 3 2 2 2" xfId="10148"/>
    <cellStyle name="Название 2 2 2 3 2 2 2 2" xfId="32421"/>
    <cellStyle name="Название 2 2 2 3 2 2 3" xfId="12078"/>
    <cellStyle name="Название 2 2 2 3 2 2 3 2" xfId="18403"/>
    <cellStyle name="Название 2 2 2 3 2 2 3 2 2" xfId="36085"/>
    <cellStyle name="Название 2 2 2 3 2 2 3 3" xfId="33332"/>
    <cellStyle name="Название 2 2 2 3 2 2 4" xfId="7969"/>
    <cellStyle name="Название 2 2 2 3 2 2 4 2" xfId="21973"/>
    <cellStyle name="Название 2 2 2 3 2 2 4 2 2" xfId="36649"/>
    <cellStyle name="Название 2 2 2 3 2 2 4 3" xfId="31329"/>
    <cellStyle name="Название 2 2 2 3 2 2 5" xfId="15127"/>
    <cellStyle name="Название 2 2 2 3 2 2 5 2" xfId="34877"/>
    <cellStyle name="Название 2 2 2 3 2 2 6" xfId="28844"/>
    <cellStyle name="Название 2 2 2 3 2 3" xfId="3866"/>
    <cellStyle name="Название 2 2 2 3 2 3 2" xfId="10621"/>
    <cellStyle name="Название 2 2 2 3 2 3 2 2" xfId="32622"/>
    <cellStyle name="Название 2 2 2 3 2 3 3" xfId="12551"/>
    <cellStyle name="Название 2 2 2 3 2 3 3 2" xfId="18874"/>
    <cellStyle name="Название 2 2 2 3 2 3 3 2 2" xfId="36286"/>
    <cellStyle name="Название 2 2 2 3 2 3 3 3" xfId="33533"/>
    <cellStyle name="Название 2 2 2 3 2 3 4" xfId="15598"/>
    <cellStyle name="Название 2 2 2 3 2 3 4 2" xfId="35078"/>
    <cellStyle name="Название 2 2 2 3 2 3 5" xfId="29045"/>
    <cellStyle name="Название 2 2 2 3 2 4" xfId="6548"/>
    <cellStyle name="Название 2 2 2 3 2 4 2" xfId="13726"/>
    <cellStyle name="Название 2 2 2 3 2 4 2 2" xfId="34201"/>
    <cellStyle name="Название 2 2 2 3 2 4 3" xfId="30650"/>
    <cellStyle name="Название 2 2 2 3 2 5" xfId="8731"/>
    <cellStyle name="Название 2 2 2 3 2 5 2" xfId="31739"/>
    <cellStyle name="Название 2 2 2 3 2 6" xfId="10845"/>
    <cellStyle name="Название 2 2 2 3 2 6 2" xfId="17177"/>
    <cellStyle name="Название 2 2 2 3 2 6 2 2" xfId="35580"/>
    <cellStyle name="Название 2 2 2 3 2 6 3" xfId="32827"/>
    <cellStyle name="Название 2 2 2 3 2 7" xfId="5062"/>
    <cellStyle name="Название 2 2 2 3 2 7 2" xfId="29704"/>
    <cellStyle name="Название 2 2 2 3 3" xfId="2357"/>
    <cellStyle name="Название 2 2 2 3 3 2" xfId="6957"/>
    <cellStyle name="Название 2 2 2 3 3 2 2" xfId="14131"/>
    <cellStyle name="Название 2 2 2 3 3 2 2 2" xfId="34445"/>
    <cellStyle name="Название 2 2 2 3 3 2 3" xfId="30894"/>
    <cellStyle name="Название 2 2 2 3 3 3" xfId="9140"/>
    <cellStyle name="Название 2 2 2 3 3 3 2" xfId="31983"/>
    <cellStyle name="Название 2 2 2 3 3 4" xfId="11158"/>
    <cellStyle name="Название 2 2 2 3 3 4 2" xfId="17487"/>
    <cellStyle name="Название 2 2 2 3 3 4 2 2" xfId="35731"/>
    <cellStyle name="Название 2 2 2 3 3 4 3" xfId="32978"/>
    <cellStyle name="Название 2 2 2 3 3 5" xfId="5388"/>
    <cellStyle name="Название 2 2 2 3 3 5 2" xfId="29869"/>
    <cellStyle name="Название 2 2 2 3 3 6" xfId="28490"/>
    <cellStyle name="Название 2 2 2 3 4" xfId="2494"/>
    <cellStyle name="Название 2 2 2 3 4 2" xfId="7094"/>
    <cellStyle name="Название 2 2 2 3 4 2 2" xfId="14268"/>
    <cellStyle name="Название 2 2 2 3 4 2 2 2" xfId="34580"/>
    <cellStyle name="Название 2 2 2 3 4 2 3" xfId="31029"/>
    <cellStyle name="Название 2 2 2 3 4 3" xfId="9276"/>
    <cellStyle name="Название 2 2 2 3 4 3 2" xfId="32118"/>
    <cellStyle name="Название 2 2 2 3 4 4" xfId="11236"/>
    <cellStyle name="Название 2 2 2 3 4 4 2" xfId="17565"/>
    <cellStyle name="Название 2 2 2 3 4 4 2 2" xfId="35808"/>
    <cellStyle name="Название 2 2 2 3 4 4 3" xfId="33055"/>
    <cellStyle name="Название 2 2 2 3 4 5" xfId="5493"/>
    <cellStyle name="Название 2 2 2 3 4 5 2" xfId="29960"/>
    <cellStyle name="Название 2 2 2 3 4 6" xfId="28567"/>
    <cellStyle name="Название 2 2 2 3 5" xfId="3133"/>
    <cellStyle name="Название 2 2 2 3 5 2" xfId="7718"/>
    <cellStyle name="Название 2 2 2 3 5 2 2" xfId="14881"/>
    <cellStyle name="Название 2 2 2 3 5 2 2 2" xfId="34766"/>
    <cellStyle name="Название 2 2 2 3 5 2 3" xfId="31218"/>
    <cellStyle name="Название 2 2 2 3 5 3" xfId="9896"/>
    <cellStyle name="Название 2 2 2 3 5 3 2" xfId="32306"/>
    <cellStyle name="Название 2 2 2 3 5 4" xfId="11833"/>
    <cellStyle name="Название 2 2 2 3 5 4 2" xfId="18158"/>
    <cellStyle name="Название 2 2 2 3 5 4 2 2" xfId="35975"/>
    <cellStyle name="Название 2 2 2 3 5 4 3" xfId="33222"/>
    <cellStyle name="Название 2 2 2 3 5 5" xfId="4929"/>
    <cellStyle name="Название 2 2 2 3 5 5 2" xfId="29595"/>
    <cellStyle name="Название 2 2 2 3 5 6" xfId="28734"/>
    <cellStyle name="Название 2 2 2 3 6" xfId="3622"/>
    <cellStyle name="Название 2 2 2 3 6 2" xfId="10377"/>
    <cellStyle name="Название 2 2 2 3 6 2 2" xfId="32513"/>
    <cellStyle name="Название 2 2 2 3 6 3" xfId="12307"/>
    <cellStyle name="Название 2 2 2 3 6 3 2" xfId="18630"/>
    <cellStyle name="Название 2 2 2 3 6 3 2 2" xfId="36177"/>
    <cellStyle name="Название 2 2 2 3 6 3 3" xfId="33424"/>
    <cellStyle name="Название 2 2 2 3 6 4" xfId="8198"/>
    <cellStyle name="Название 2 2 2 3 6 4 2" xfId="22195"/>
    <cellStyle name="Название 2 2 2 3 6 4 2 2" xfId="36741"/>
    <cellStyle name="Название 2 2 2 3 6 4 3" xfId="31421"/>
    <cellStyle name="Название 2 2 2 3 6 5" xfId="15354"/>
    <cellStyle name="Название 2 2 2 3 6 5 2" xfId="34969"/>
    <cellStyle name="Название 2 2 2 3 6 6" xfId="28936"/>
    <cellStyle name="Название 2 2 2 3 7" xfId="6391"/>
    <cellStyle name="Название 2 2 2 3 7 2" xfId="13597"/>
    <cellStyle name="Название 2 2 2 3 7 2 2" xfId="34087"/>
    <cellStyle name="Название 2 2 2 3 7 3" xfId="30534"/>
    <cellStyle name="Название 2 2 2 3 8" xfId="8604"/>
    <cellStyle name="Название 2 2 2 3 8 2" xfId="31624"/>
    <cellStyle name="Название 2 2 2 3 9" xfId="10728"/>
    <cellStyle name="Название 2 2 2 3 9 2" xfId="17060"/>
    <cellStyle name="Название 2 2 2 3 9 2 2" xfId="35472"/>
    <cellStyle name="Название 2 2 2 3 9 3" xfId="32719"/>
    <cellStyle name="Название 2 2 2 4" xfId="1889"/>
    <cellStyle name="Название 2 2 2 4 2" xfId="2424"/>
    <cellStyle name="Название 2 2 2 4 2 2" xfId="7024"/>
    <cellStyle name="Название 2 2 2 4 2 2 2" xfId="14198"/>
    <cellStyle name="Название 2 2 2 4 2 2 2 2" xfId="34510"/>
    <cellStyle name="Название 2 2 2 4 2 2 3" xfId="30959"/>
    <cellStyle name="Название 2 2 2 4 2 3" xfId="9206"/>
    <cellStyle name="Название 2 2 2 4 2 3 2" xfId="32048"/>
    <cellStyle name="Название 2 2 2 4 3" xfId="5012"/>
    <cellStyle name="Название 2 2 2 4 3 2" xfId="29654"/>
    <cellStyle name="Название 2 2 2 4 4" xfId="6489"/>
    <cellStyle name="Название 2 2 2 4 4 2" xfId="13667"/>
    <cellStyle name="Название 2 2 2 4 4 2 2" xfId="34151"/>
    <cellStyle name="Название 2 2 2 4 4 3" xfId="30600"/>
    <cellStyle name="Название 2 2 2 4 5" xfId="8672"/>
    <cellStyle name="Название 2 2 2 4 5 2" xfId="31689"/>
    <cellStyle name="Название 2 2 2 4 6" xfId="10786"/>
    <cellStyle name="Название 2 2 2 4 6 2" xfId="17118"/>
    <cellStyle name="Название 2 2 2 4 6 2 2" xfId="35530"/>
    <cellStyle name="Название 2 2 2 4 6 3" xfId="32777"/>
    <cellStyle name="Название 2 2 2 5" xfId="1351"/>
    <cellStyle name="Название 2 2 2 5 2" xfId="2936"/>
    <cellStyle name="Название 2 2 2 5 2 2" xfId="7523"/>
    <cellStyle name="Название 2 2 2 5 2 2 2" xfId="14690"/>
    <cellStyle name="Название 2 2 2 5 2 2 2 2" xfId="34682"/>
    <cellStyle name="Название 2 2 2 5 2 2 3" xfId="31134"/>
    <cellStyle name="Название 2 2 2 5 2 3" xfId="9703"/>
    <cellStyle name="Название 2 2 2 5 2 3 2" xfId="32222"/>
    <cellStyle name="Название 2 2 2 5 3" xfId="6143"/>
    <cellStyle name="Название 2 2 2 5 3 2" xfId="13381"/>
    <cellStyle name="Название 2 2 2 5 3 2 2" xfId="33926"/>
    <cellStyle name="Название 2 2 2 5 3 3" xfId="30356"/>
    <cellStyle name="Название 2 2 2 5 4" xfId="5722"/>
    <cellStyle name="Название 2 2 2 5 4 2" xfId="30115"/>
    <cellStyle name="Название 2 2 2 5 5" xfId="5872"/>
    <cellStyle name="Название 2 2 2 5 5 2" xfId="13134"/>
    <cellStyle name="Название 2 2 2 5 5 2 2" xfId="33783"/>
    <cellStyle name="Название 2 2 2 5 5 3" xfId="30195"/>
    <cellStyle name="Название 2 2 2 5 6" xfId="4475"/>
    <cellStyle name="Название 2 2 2 5 6 2" xfId="20508"/>
    <cellStyle name="Название 2 2 2 5 6 2 2" xfId="36400"/>
    <cellStyle name="Название 2 2 2 5 6 3" xfId="29286"/>
    <cellStyle name="Название 2 2 2 5 7" xfId="4588"/>
    <cellStyle name="Название 2 2 2 5 7 2" xfId="29344"/>
    <cellStyle name="Название 2 2 2 6" xfId="1374"/>
    <cellStyle name="Название 2 2 2 6 2" xfId="6158"/>
    <cellStyle name="Название 2 2 2 6 2 2" xfId="13396"/>
    <cellStyle name="Название 2 2 2 6 2 2 2" xfId="33937"/>
    <cellStyle name="Название 2 2 2 6 2 3" xfId="30367"/>
    <cellStyle name="Название 2 2 2 6 3" xfId="8430"/>
    <cellStyle name="Название 2 2 2 6 3 2" xfId="31488"/>
    <cellStyle name="Название 2 2 2 6 4" xfId="6049"/>
    <cellStyle name="Название 2 2 2 6 4 2" xfId="13297"/>
    <cellStyle name="Название 2 2 2 6 4 2 2" xfId="33868"/>
    <cellStyle name="Название 2 2 2 6 4 3" xfId="30293"/>
    <cellStyle name="Название 2 2 2 6 5" xfId="4782"/>
    <cellStyle name="Название 2 2 2 6 5 2" xfId="29464"/>
    <cellStyle name="Название 2 2 2 7" xfId="2175"/>
    <cellStyle name="Название 2 2 2 7 2" xfId="6775"/>
    <cellStyle name="Название 2 2 2 7 2 2" xfId="13949"/>
    <cellStyle name="Название 2 2 2 7 2 2 2" xfId="34316"/>
    <cellStyle name="Название 2 2 2 7 2 3" xfId="30765"/>
    <cellStyle name="Название 2 2 2 7 3" xfId="8958"/>
    <cellStyle name="Название 2 2 2 7 3 2" xfId="31854"/>
    <cellStyle name="Название 2 2 2 8" xfId="5818"/>
    <cellStyle name="Название 2 2 2 8 2" xfId="13086"/>
    <cellStyle name="Название 2 2 2 8 2 2" xfId="33758"/>
    <cellStyle name="Название 2 2 2 8 3" xfId="30166"/>
    <cellStyle name="Название 2 2 2 9" xfId="6005"/>
    <cellStyle name="Название 2 2 2 9 2" xfId="30262"/>
    <cellStyle name="Название 2 2 3" xfId="1469"/>
    <cellStyle name="Название 2 2 3 2" xfId="1845"/>
    <cellStyle name="Название 2 2 3 2 10" xfId="4026"/>
    <cellStyle name="Название 2 2 3 2 10 2" xfId="29129"/>
    <cellStyle name="Название 2 2 3 2 2" xfId="1961"/>
    <cellStyle name="Название 2 2 3 2 2 2" xfId="3419"/>
    <cellStyle name="Название 2 2 3 2 2 2 2" xfId="10174"/>
    <cellStyle name="Название 2 2 3 2 2 2 2 2" xfId="32437"/>
    <cellStyle name="Название 2 2 3 2 2 2 3" xfId="12104"/>
    <cellStyle name="Название 2 2 3 2 2 2 3 2" xfId="18428"/>
    <cellStyle name="Название 2 2 3 2 2 2 3 2 2" xfId="36101"/>
    <cellStyle name="Название 2 2 3 2 2 2 3 3" xfId="33348"/>
    <cellStyle name="Название 2 2 3 2 2 2 4" xfId="7995"/>
    <cellStyle name="Название 2 2 3 2 2 2 4 2" xfId="21998"/>
    <cellStyle name="Название 2 2 3 2 2 2 4 2 2" xfId="36665"/>
    <cellStyle name="Название 2 2 3 2 2 2 4 3" xfId="31345"/>
    <cellStyle name="Название 2 2 3 2 2 2 5" xfId="15152"/>
    <cellStyle name="Название 2 2 3 2 2 2 5 2" xfId="34893"/>
    <cellStyle name="Название 2 2 3 2 2 2 6" xfId="28860"/>
    <cellStyle name="Название 2 2 3 2 2 3" xfId="3892"/>
    <cellStyle name="Название 2 2 3 2 2 3 2" xfId="10647"/>
    <cellStyle name="Название 2 2 3 2 2 3 2 2" xfId="32638"/>
    <cellStyle name="Название 2 2 3 2 2 3 3" xfId="12577"/>
    <cellStyle name="Название 2 2 3 2 2 3 3 2" xfId="18899"/>
    <cellStyle name="Название 2 2 3 2 2 3 3 2 2" xfId="36302"/>
    <cellStyle name="Название 2 2 3 2 2 3 3 3" xfId="33549"/>
    <cellStyle name="Название 2 2 3 2 2 3 4" xfId="15623"/>
    <cellStyle name="Название 2 2 3 2 2 3 4 2" xfId="35094"/>
    <cellStyle name="Название 2 2 3 2 2 3 5" xfId="29061"/>
    <cellStyle name="Название 2 2 3 2 2 4" xfId="6561"/>
    <cellStyle name="Название 2 2 3 2 2 4 2" xfId="13739"/>
    <cellStyle name="Название 2 2 3 2 2 4 2 2" xfId="34210"/>
    <cellStyle name="Название 2 2 3 2 2 4 3" xfId="30659"/>
    <cellStyle name="Название 2 2 3 2 2 5" xfId="8744"/>
    <cellStyle name="Название 2 2 3 2 2 5 2" xfId="31748"/>
    <cellStyle name="Название 2 2 3 2 2 6" xfId="10858"/>
    <cellStyle name="Название 2 2 3 2 2 6 2" xfId="17190"/>
    <cellStyle name="Название 2 2 3 2 2 6 2 2" xfId="35589"/>
    <cellStyle name="Название 2 2 3 2 2 6 3" xfId="32836"/>
    <cellStyle name="Название 2 2 3 2 2 7" xfId="5070"/>
    <cellStyle name="Название 2 2 3 2 2 7 2" xfId="29712"/>
    <cellStyle name="Название 2 2 3 2 3" xfId="2380"/>
    <cellStyle name="Название 2 2 3 2 3 2" xfId="6980"/>
    <cellStyle name="Название 2 2 3 2 3 2 2" xfId="14154"/>
    <cellStyle name="Название 2 2 3 2 3 2 2 2" xfId="34466"/>
    <cellStyle name="Название 2 2 3 2 3 2 3" xfId="30915"/>
    <cellStyle name="Название 2 2 3 2 3 3" xfId="9162"/>
    <cellStyle name="Название 2 2 3 2 3 3 2" xfId="32004"/>
    <cellStyle name="Название 2 2 3 2 3 4" xfId="11177"/>
    <cellStyle name="Название 2 2 3 2 3 4 2" xfId="17506"/>
    <cellStyle name="Название 2 2 3 2 3 4 2 2" xfId="35749"/>
    <cellStyle name="Название 2 2 3 2 3 4 3" xfId="32996"/>
    <cellStyle name="Название 2 2 3 2 3 5" xfId="5410"/>
    <cellStyle name="Название 2 2 3 2 3 5 2" xfId="29889"/>
    <cellStyle name="Название 2 2 3 2 3 6" xfId="28508"/>
    <cellStyle name="Название 2 2 3 2 4" xfId="2510"/>
    <cellStyle name="Название 2 2 3 2 4 2" xfId="7110"/>
    <cellStyle name="Название 2 2 3 2 4 2 2" xfId="14284"/>
    <cellStyle name="Название 2 2 3 2 4 2 2 2" xfId="34596"/>
    <cellStyle name="Название 2 2 3 2 4 2 3" xfId="31045"/>
    <cellStyle name="Название 2 2 3 2 4 3" xfId="9292"/>
    <cellStyle name="Название 2 2 3 2 4 3 2" xfId="32134"/>
    <cellStyle name="Название 2 2 3 2 4 4" xfId="11252"/>
    <cellStyle name="Название 2 2 3 2 4 4 2" xfId="17581"/>
    <cellStyle name="Название 2 2 3 2 4 4 2 2" xfId="35824"/>
    <cellStyle name="Название 2 2 3 2 4 4 3" xfId="33071"/>
    <cellStyle name="Название 2 2 3 2 4 5" xfId="5509"/>
    <cellStyle name="Название 2 2 3 2 4 5 2" xfId="29976"/>
    <cellStyle name="Название 2 2 3 2 4 6" xfId="28583"/>
    <cellStyle name="Название 2 2 3 2 5" xfId="3172"/>
    <cellStyle name="Название 2 2 3 2 5 2" xfId="7748"/>
    <cellStyle name="Название 2 2 3 2 5 2 2" xfId="14906"/>
    <cellStyle name="Название 2 2 3 2 5 2 2 2" xfId="34782"/>
    <cellStyle name="Название 2 2 3 2 5 2 3" xfId="31234"/>
    <cellStyle name="Название 2 2 3 2 5 3" xfId="9927"/>
    <cellStyle name="Название 2 2 3 2 5 3 2" xfId="32326"/>
    <cellStyle name="Название 2 2 3 2 5 4" xfId="11858"/>
    <cellStyle name="Название 2 2 3 2 5 4 2" xfId="18183"/>
    <cellStyle name="Название 2 2 3 2 5 4 2 2" xfId="35991"/>
    <cellStyle name="Название 2 2 3 2 5 4 3" xfId="33238"/>
    <cellStyle name="Название 2 2 3 2 5 5" xfId="4968"/>
    <cellStyle name="Название 2 2 3 2 5 5 2" xfId="29610"/>
    <cellStyle name="Название 2 2 3 2 5 6" xfId="28750"/>
    <cellStyle name="Название 2 2 3 2 6" xfId="3646"/>
    <cellStyle name="Название 2 2 3 2 6 2" xfId="10401"/>
    <cellStyle name="Название 2 2 3 2 6 2 2" xfId="32528"/>
    <cellStyle name="Название 2 2 3 2 6 3" xfId="12331"/>
    <cellStyle name="Название 2 2 3 2 6 3 2" xfId="18654"/>
    <cellStyle name="Название 2 2 3 2 6 3 2 2" xfId="36192"/>
    <cellStyle name="Название 2 2 3 2 6 3 3" xfId="33439"/>
    <cellStyle name="Название 2 2 3 2 6 4" xfId="8222"/>
    <cellStyle name="Название 2 2 3 2 6 4 2" xfId="22219"/>
    <cellStyle name="Название 2 2 3 2 6 4 2 2" xfId="36756"/>
    <cellStyle name="Название 2 2 3 2 6 4 3" xfId="31436"/>
    <cellStyle name="Название 2 2 3 2 6 5" xfId="15378"/>
    <cellStyle name="Название 2 2 3 2 6 5 2" xfId="34984"/>
    <cellStyle name="Название 2 2 3 2 6 6" xfId="28951"/>
    <cellStyle name="Название 2 2 3 2 7" xfId="6445"/>
    <cellStyle name="Название 2 2 3 2 7 2" xfId="13623"/>
    <cellStyle name="Название 2 2 3 2 7 2 2" xfId="34107"/>
    <cellStyle name="Название 2 2 3 2 7 3" xfId="30556"/>
    <cellStyle name="Название 2 2 3 2 8" xfId="8628"/>
    <cellStyle name="Название 2 2 3 2 8 2" xfId="31645"/>
    <cellStyle name="Название 2 2 3 2 9" xfId="10742"/>
    <cellStyle name="Название 2 2 3 2 9 2" xfId="17074"/>
    <cellStyle name="Название 2 2 3 2 9 2 2" xfId="35486"/>
    <cellStyle name="Название 2 2 3 2 9 3" xfId="32733"/>
    <cellStyle name="Название 2 2 3 3" xfId="1900"/>
    <cellStyle name="Название 2 2 3 3 2" xfId="2435"/>
    <cellStyle name="Название 2 2 3 3 2 2" xfId="7035"/>
    <cellStyle name="Название 2 2 3 3 2 2 2" xfId="14209"/>
    <cellStyle name="Название 2 2 3 3 2 2 2 2" xfId="34521"/>
    <cellStyle name="Название 2 2 3 3 2 2 3" xfId="30970"/>
    <cellStyle name="Название 2 2 3 3 2 3" xfId="9217"/>
    <cellStyle name="Название 2 2 3 3 2 3 2" xfId="32059"/>
    <cellStyle name="Название 2 2 3 3 3" xfId="5023"/>
    <cellStyle name="Название 2 2 3 3 3 2" xfId="29665"/>
    <cellStyle name="Название 2 2 3 3 4" xfId="6500"/>
    <cellStyle name="Название 2 2 3 3 4 2" xfId="13678"/>
    <cellStyle name="Название 2 2 3 3 4 2 2" xfId="34162"/>
    <cellStyle name="Название 2 2 3 3 4 3" xfId="30611"/>
    <cellStyle name="Название 2 2 3 3 5" xfId="8683"/>
    <cellStyle name="Название 2 2 3 3 5 2" xfId="31700"/>
    <cellStyle name="Название 2 2 3 3 6" xfId="10797"/>
    <cellStyle name="Название 2 2 3 3 6 2" xfId="17129"/>
    <cellStyle name="Название 2 2 3 3 6 2 2" xfId="35541"/>
    <cellStyle name="Название 2 2 3 3 6 3" xfId="32788"/>
    <cellStyle name="Название 2 2 3 4" xfId="1974"/>
    <cellStyle name="Название 2 2 3 4 2" xfId="5079"/>
    <cellStyle name="Название 2 2 3 4 2 2" xfId="29720"/>
    <cellStyle name="Название 2 2 3 4 3" xfId="6574"/>
    <cellStyle name="Название 2 2 3 4 3 2" xfId="13752"/>
    <cellStyle name="Название 2 2 3 4 3 2 2" xfId="34218"/>
    <cellStyle name="Название 2 2 3 4 3 3" xfId="30667"/>
    <cellStyle name="Название 2 2 3 4 4" xfId="8757"/>
    <cellStyle name="Название 2 2 3 4 4 2" xfId="31756"/>
    <cellStyle name="Название 2 2 3 4 5" xfId="10871"/>
    <cellStyle name="Название 2 2 3 4 5 2" xfId="17203"/>
    <cellStyle name="Название 2 2 3 4 5 2 2" xfId="35597"/>
    <cellStyle name="Название 2 2 3 4 5 3" xfId="32844"/>
    <cellStyle name="Название 2 2 3 4 6" xfId="4531"/>
    <cellStyle name="Название 2 2 3 4 6 2" xfId="20539"/>
    <cellStyle name="Название 2 2 3 4 6 2 2" xfId="36422"/>
    <cellStyle name="Название 2 2 3 4 6 3" xfId="29307"/>
    <cellStyle name="Название 2 2 3 4 7" xfId="5298"/>
    <cellStyle name="Название 2 2 3 4 7 2" xfId="29815"/>
    <cellStyle name="Название 2 2 3 5" xfId="2233"/>
    <cellStyle name="Название 2 2 3 5 2" xfId="6833"/>
    <cellStyle name="Название 2 2 3 5 2 2" xfId="14007"/>
    <cellStyle name="Название 2 2 3 5 2 2 2" xfId="34356"/>
    <cellStyle name="Название 2 2 3 5 2 3" xfId="30805"/>
    <cellStyle name="Название 2 2 3 5 3" xfId="9016"/>
    <cellStyle name="Название 2 2 3 5 3 2" xfId="31894"/>
    <cellStyle name="Название 2 2 3 6" xfId="4819"/>
    <cellStyle name="Название 2 2 3 6 2" xfId="29495"/>
    <cellStyle name="Название 2 2 3 7" xfId="6240"/>
    <cellStyle name="Название 2 2 3 7 2" xfId="13472"/>
    <cellStyle name="Название 2 2 3 7 2 2" xfId="33982"/>
    <cellStyle name="Название 2 2 3 7 3" xfId="30415"/>
    <cellStyle name="Название 2 2 3 8" xfId="8509"/>
    <cellStyle name="Название 2 2 3 8 2" xfId="31533"/>
    <cellStyle name="Название 2 2 3 9" xfId="5869"/>
    <cellStyle name="Название 2 2 3 9 2" xfId="13131"/>
    <cellStyle name="Название 2 2 3 9 2 2" xfId="33780"/>
    <cellStyle name="Название 2 2 3 9 3" xfId="30192"/>
    <cellStyle name="Название 2 2 4" xfId="1625"/>
    <cellStyle name="Название 2 2 4 10" xfId="4095"/>
    <cellStyle name="Название 2 2 4 10 2" xfId="29166"/>
    <cellStyle name="Название 2 2 4 2" xfId="1969"/>
    <cellStyle name="Название 2 2 4 2 2" xfId="3287"/>
    <cellStyle name="Название 2 2 4 2 2 2" xfId="10042"/>
    <cellStyle name="Название 2 2 4 2 2 2 2" xfId="32379"/>
    <cellStyle name="Название 2 2 4 2 2 3" xfId="11972"/>
    <cellStyle name="Название 2 2 4 2 2 3 2" xfId="18297"/>
    <cellStyle name="Название 2 2 4 2 2 3 2 2" xfId="36043"/>
    <cellStyle name="Название 2 2 4 2 2 3 3" xfId="33290"/>
    <cellStyle name="Название 2 2 4 2 2 4" xfId="7863"/>
    <cellStyle name="Название 2 2 4 2 2 4 2" xfId="21867"/>
    <cellStyle name="Название 2 2 4 2 2 4 2 2" xfId="36607"/>
    <cellStyle name="Название 2 2 4 2 2 4 3" xfId="31287"/>
    <cellStyle name="Название 2 2 4 2 2 5" xfId="15021"/>
    <cellStyle name="Название 2 2 4 2 2 5 2" xfId="34835"/>
    <cellStyle name="Название 2 2 4 2 2 6" xfId="28802"/>
    <cellStyle name="Название 2 2 4 2 3" xfId="3760"/>
    <cellStyle name="Название 2 2 4 2 3 2" xfId="10515"/>
    <cellStyle name="Название 2 2 4 2 3 2 2" xfId="32580"/>
    <cellStyle name="Название 2 2 4 2 3 3" xfId="12445"/>
    <cellStyle name="Название 2 2 4 2 3 3 2" xfId="18768"/>
    <cellStyle name="Название 2 2 4 2 3 3 2 2" xfId="36244"/>
    <cellStyle name="Название 2 2 4 2 3 3 3" xfId="33491"/>
    <cellStyle name="Название 2 2 4 2 3 4" xfId="15492"/>
    <cellStyle name="Название 2 2 4 2 3 4 2" xfId="35036"/>
    <cellStyle name="Название 2 2 4 2 3 5" xfId="29003"/>
    <cellStyle name="Название 2 2 4 2 4" xfId="6569"/>
    <cellStyle name="Название 2 2 4 2 4 2" xfId="13747"/>
    <cellStyle name="Название 2 2 4 2 4 2 2" xfId="34215"/>
    <cellStyle name="Название 2 2 4 2 4 3" xfId="30664"/>
    <cellStyle name="Название 2 2 4 2 5" xfId="8752"/>
    <cellStyle name="Название 2 2 4 2 5 2" xfId="31753"/>
    <cellStyle name="Название 2 2 4 2 6" xfId="10866"/>
    <cellStyle name="Название 2 2 4 2 6 2" xfId="17198"/>
    <cellStyle name="Название 2 2 4 2 6 2 2" xfId="35594"/>
    <cellStyle name="Название 2 2 4 2 6 3" xfId="32841"/>
    <cellStyle name="Название 2 2 4 2 7" xfId="5075"/>
    <cellStyle name="Название 2 2 4 2 7 2" xfId="29717"/>
    <cellStyle name="Название 2 2 4 3" xfId="2304"/>
    <cellStyle name="Название 2 2 4 3 2" xfId="6904"/>
    <cellStyle name="Название 2 2 4 3 2 2" xfId="14078"/>
    <cellStyle name="Название 2 2 4 3 2 2 2" xfId="34408"/>
    <cellStyle name="Название 2 2 4 3 2 3" xfId="30857"/>
    <cellStyle name="Название 2 2 4 3 3" xfId="9087"/>
    <cellStyle name="Название 2 2 4 3 3 2" xfId="31946"/>
    <cellStyle name="Название 2 2 4 3 4" xfId="11111"/>
    <cellStyle name="Название 2 2 4 3 4 2" xfId="17440"/>
    <cellStyle name="Название 2 2 4 3 4 2 2" xfId="35700"/>
    <cellStyle name="Название 2 2 4 3 4 3" xfId="32947"/>
    <cellStyle name="Название 2 2 4 3 5" xfId="5340"/>
    <cellStyle name="Название 2 2 4 3 5 2" xfId="29837"/>
    <cellStyle name="Название 2 2 4 3 6" xfId="28459"/>
    <cellStyle name="Название 2 2 4 4" xfId="2203"/>
    <cellStyle name="Название 2 2 4 4 2" xfId="6803"/>
    <cellStyle name="Название 2 2 4 4 2 2" xfId="13977"/>
    <cellStyle name="Название 2 2 4 4 2 2 2" xfId="34338"/>
    <cellStyle name="Название 2 2 4 4 2 3" xfId="30787"/>
    <cellStyle name="Название 2 2 4 4 3" xfId="8986"/>
    <cellStyle name="Название 2 2 4 4 3 2" xfId="31876"/>
    <cellStyle name="Название 2 2 4 4 4" xfId="11050"/>
    <cellStyle name="Название 2 2 4 4 4 2" xfId="17379"/>
    <cellStyle name="Название 2 2 4 4 4 2 2" xfId="35670"/>
    <cellStyle name="Название 2 2 4 4 4 3" xfId="32917"/>
    <cellStyle name="Название 2 2 4 4 5" xfId="5260"/>
    <cellStyle name="Название 2 2 4 4 5 2" xfId="29795"/>
    <cellStyle name="Название 2 2 4 4 6" xfId="28430"/>
    <cellStyle name="Название 2 2 4 5" xfId="3024"/>
    <cellStyle name="Название 2 2 4 5 2" xfId="7611"/>
    <cellStyle name="Название 2 2 4 5 2 2" xfId="14775"/>
    <cellStyle name="Название 2 2 4 5 2 2 2" xfId="34724"/>
    <cellStyle name="Название 2 2 4 5 2 3" xfId="31176"/>
    <cellStyle name="Название 2 2 4 5 3" xfId="9790"/>
    <cellStyle name="Название 2 2 4 5 3 2" xfId="32264"/>
    <cellStyle name="Название 2 2 4 5 4" xfId="11727"/>
    <cellStyle name="Название 2 2 4 5 4 2" xfId="18052"/>
    <cellStyle name="Название 2 2 4 5 4 2 2" xfId="35933"/>
    <cellStyle name="Название 2 2 4 5 4 3" xfId="33180"/>
    <cellStyle name="Название 2 2 4 5 5" xfId="4872"/>
    <cellStyle name="Название 2 2 4 5 5 2" xfId="29547"/>
    <cellStyle name="Название 2 2 4 5 6" xfId="28692"/>
    <cellStyle name="Название 2 2 4 6" xfId="3529"/>
    <cellStyle name="Название 2 2 4 6 2" xfId="10284"/>
    <cellStyle name="Название 2 2 4 6 2 2" xfId="32484"/>
    <cellStyle name="Название 2 2 4 6 3" xfId="12214"/>
    <cellStyle name="Название 2 2 4 6 3 2" xfId="18537"/>
    <cellStyle name="Название 2 2 4 6 3 2 2" xfId="36148"/>
    <cellStyle name="Название 2 2 4 6 3 3" xfId="33395"/>
    <cellStyle name="Название 2 2 4 6 4" xfId="8105"/>
    <cellStyle name="Название 2 2 4 6 4 2" xfId="22102"/>
    <cellStyle name="Название 2 2 4 6 4 2 2" xfId="36712"/>
    <cellStyle name="Название 2 2 4 6 4 3" xfId="31392"/>
    <cellStyle name="Название 2 2 4 6 5" xfId="15261"/>
    <cellStyle name="Название 2 2 4 6 5 2" xfId="34940"/>
    <cellStyle name="Название 2 2 4 6 6" xfId="28907"/>
    <cellStyle name="Название 2 2 4 7" xfId="6319"/>
    <cellStyle name="Название 2 2 4 7 2" xfId="13539"/>
    <cellStyle name="Название 2 2 4 7 2 2" xfId="34037"/>
    <cellStyle name="Название 2 2 4 7 3" xfId="30480"/>
    <cellStyle name="Название 2 2 4 8" xfId="8569"/>
    <cellStyle name="Название 2 2 4 8 2" xfId="31589"/>
    <cellStyle name="Название 2 2 4 9" xfId="10693"/>
    <cellStyle name="Название 2 2 4 9 2" xfId="17025"/>
    <cellStyle name="Название 2 2 4 9 2 2" xfId="35437"/>
    <cellStyle name="Название 2 2 4 9 3" xfId="32684"/>
    <cellStyle name="Название 2 2 5" xfId="1506"/>
    <cellStyle name="Название 2 2 5 2" xfId="2261"/>
    <cellStyle name="Название 2 2 5 2 2" xfId="6861"/>
    <cellStyle name="Название 2 2 5 2 2 2" xfId="14035"/>
    <cellStyle name="Название 2 2 5 2 2 2 2" xfId="34382"/>
    <cellStyle name="Название 2 2 5 2 2 3" xfId="30831"/>
    <cellStyle name="Название 2 2 5 2 3" xfId="9044"/>
    <cellStyle name="Название 2 2 5 2 3 2" xfId="31920"/>
    <cellStyle name="Название 2 2 5 3" xfId="4844"/>
    <cellStyle name="Название 2 2 5 3 2" xfId="29520"/>
    <cellStyle name="Название 2 2 5 4" xfId="6266"/>
    <cellStyle name="Название 2 2 5 4 2" xfId="13497"/>
    <cellStyle name="Название 2 2 5 4 2 2" xfId="34007"/>
    <cellStyle name="Название 2 2 5 4 3" xfId="30441"/>
    <cellStyle name="Название 2 2 5 5" xfId="8537"/>
    <cellStyle name="Название 2 2 5 5 2" xfId="31561"/>
    <cellStyle name="Название 2 2 5 6" xfId="10672"/>
    <cellStyle name="Название 2 2 5 6 2" xfId="17004"/>
    <cellStyle name="Название 2 2 5 6 2 2" xfId="35416"/>
    <cellStyle name="Название 2 2 5 6 3" xfId="32663"/>
    <cellStyle name="Название 2 2 6" xfId="1327"/>
    <cellStyle name="Название 2 2 6 2" xfId="4760"/>
    <cellStyle name="Название 2 2 6 2 2" xfId="29445"/>
    <cellStyle name="Название 2 2 6 3" xfId="6123"/>
    <cellStyle name="Название 2 2 6 3 2" xfId="13362"/>
    <cellStyle name="Название 2 2 6 3 2 2" xfId="33913"/>
    <cellStyle name="Название 2 2 6 3 3" xfId="30343"/>
    <cellStyle name="Название 2 2 6 4" xfId="5786"/>
    <cellStyle name="Название 2 2 6 4 2" xfId="30145"/>
    <cellStyle name="Название 2 2 6 5" xfId="5559"/>
    <cellStyle name="Название 2 2 6 5 2" xfId="12913"/>
    <cellStyle name="Название 2 2 6 5 2 2" xfId="33661"/>
    <cellStyle name="Название 2 2 6 5 3" xfId="30013"/>
    <cellStyle name="Название 2 2 6 6" xfId="4446"/>
    <cellStyle name="Название 2 2 6 6 2" xfId="20482"/>
    <cellStyle name="Название 2 2 6 6 2 2" xfId="36392"/>
    <cellStyle name="Название 2 2 6 6 3" xfId="29277"/>
    <cellStyle name="Название 2 2 6 7" xfId="8360"/>
    <cellStyle name="Название 2 2 6 7 2" xfId="31463"/>
    <cellStyle name="Название 2 2 7" xfId="1378"/>
    <cellStyle name="Название 2 2 7 2" xfId="6161"/>
    <cellStyle name="Название 2 2 7 2 2" xfId="13398"/>
    <cellStyle name="Название 2 2 7 2 2 2" xfId="33938"/>
    <cellStyle name="Название 2 2 7 2 3" xfId="30368"/>
    <cellStyle name="Название 2 2 7 3" xfId="8432"/>
    <cellStyle name="Название 2 2 7 3 2" xfId="31489"/>
    <cellStyle name="Название 2 2 7 4" xfId="5783"/>
    <cellStyle name="Название 2 2 7 4 2" xfId="13064"/>
    <cellStyle name="Название 2 2 7 4 2 2" xfId="33745"/>
    <cellStyle name="Название 2 2 7 4 3" xfId="30143"/>
    <cellStyle name="Название 2 2 7 5" xfId="4784"/>
    <cellStyle name="Название 2 2 7 5 2" xfId="29465"/>
    <cellStyle name="Название 2 2 8" xfId="2166"/>
    <cellStyle name="Название 2 2 8 2" xfId="6766"/>
    <cellStyle name="Название 2 2 8 2 2" xfId="13940"/>
    <cellStyle name="Название 2 2 8 2 2 2" xfId="34308"/>
    <cellStyle name="Название 2 2 8 2 3" xfId="30757"/>
    <cellStyle name="Название 2 2 8 3" xfId="8949"/>
    <cellStyle name="Название 2 2 8 3 2" xfId="31846"/>
    <cellStyle name="Название 2 2 9" xfId="5602"/>
    <cellStyle name="Название 2 2 9 2" xfId="12946"/>
    <cellStyle name="Название 2 2 9 2 2" xfId="33681"/>
    <cellStyle name="Название 2 2 9 3" xfId="30042"/>
    <cellStyle name="Название 2 3" xfId="724"/>
    <cellStyle name="Название 2 3 2" xfId="1817"/>
    <cellStyle name="Название 2 3 3" xfId="1624"/>
    <cellStyle name="Название 2 3 3 10" xfId="4144"/>
    <cellStyle name="Название 2 3 3 10 2" xfId="29188"/>
    <cellStyle name="Название 2 3 3 2" xfId="2017"/>
    <cellStyle name="Название 2 3 3 2 2" xfId="3286"/>
    <cellStyle name="Название 2 3 3 2 2 2" xfId="10041"/>
    <cellStyle name="Название 2 3 3 2 2 2 2" xfId="32378"/>
    <cellStyle name="Название 2 3 3 2 2 3" xfId="11971"/>
    <cellStyle name="Название 2 3 3 2 2 3 2" xfId="18296"/>
    <cellStyle name="Название 2 3 3 2 2 3 2 2" xfId="36042"/>
    <cellStyle name="Название 2 3 3 2 2 3 3" xfId="33289"/>
    <cellStyle name="Название 2 3 3 2 2 4" xfId="7862"/>
    <cellStyle name="Название 2 3 3 2 2 4 2" xfId="21866"/>
    <cellStyle name="Название 2 3 3 2 2 4 2 2" xfId="36606"/>
    <cellStyle name="Название 2 3 3 2 2 4 3" xfId="31286"/>
    <cellStyle name="Название 2 3 3 2 2 5" xfId="15020"/>
    <cellStyle name="Название 2 3 3 2 2 5 2" xfId="34834"/>
    <cellStyle name="Название 2 3 3 2 2 6" xfId="28801"/>
    <cellStyle name="Название 2 3 3 2 3" xfId="3759"/>
    <cellStyle name="Название 2 3 3 2 3 2" xfId="10514"/>
    <cellStyle name="Название 2 3 3 2 3 2 2" xfId="32579"/>
    <cellStyle name="Название 2 3 3 2 3 3" xfId="12444"/>
    <cellStyle name="Название 2 3 3 2 3 3 2" xfId="18767"/>
    <cellStyle name="Название 2 3 3 2 3 3 2 2" xfId="36243"/>
    <cellStyle name="Название 2 3 3 2 3 3 3" xfId="33490"/>
    <cellStyle name="Название 2 3 3 2 3 4" xfId="15491"/>
    <cellStyle name="Название 2 3 3 2 3 4 2" xfId="35035"/>
    <cellStyle name="Название 2 3 3 2 3 5" xfId="29002"/>
    <cellStyle name="Название 2 3 3 2 4" xfId="6617"/>
    <cellStyle name="Название 2 3 3 2 4 2" xfId="13794"/>
    <cellStyle name="Название 2 3 3 2 4 2 2" xfId="34245"/>
    <cellStyle name="Название 2 3 3 2 4 3" xfId="30694"/>
    <cellStyle name="Название 2 3 3 2 5" xfId="8800"/>
    <cellStyle name="Название 2 3 3 2 5 2" xfId="31783"/>
    <cellStyle name="Название 2 3 3 2 6" xfId="10914"/>
    <cellStyle name="Название 2 3 3 2 6 2" xfId="17245"/>
    <cellStyle name="Название 2 3 3 2 6 2 2" xfId="35624"/>
    <cellStyle name="Название 2 3 3 2 6 3" xfId="32871"/>
    <cellStyle name="Название 2 3 3 2 7" xfId="5106"/>
    <cellStyle name="Название 2 3 3 2 7 2" xfId="29742"/>
    <cellStyle name="Название 2 3 3 3" xfId="2303"/>
    <cellStyle name="Название 2 3 3 3 2" xfId="6903"/>
    <cellStyle name="Название 2 3 3 3 2 2" xfId="14077"/>
    <cellStyle name="Название 2 3 3 3 2 2 2" xfId="34407"/>
    <cellStyle name="Название 2 3 3 3 2 3" xfId="30856"/>
    <cellStyle name="Название 2 3 3 3 3" xfId="9086"/>
    <cellStyle name="Название 2 3 3 3 3 2" xfId="31945"/>
    <cellStyle name="Название 2 3 3 3 4" xfId="11110"/>
    <cellStyle name="Название 2 3 3 3 4 2" xfId="17439"/>
    <cellStyle name="Название 2 3 3 3 4 2 2" xfId="35699"/>
    <cellStyle name="Название 2 3 3 3 4 3" xfId="32946"/>
    <cellStyle name="Название 2 3 3 3 5" xfId="5339"/>
    <cellStyle name="Название 2 3 3 3 5 2" xfId="29836"/>
    <cellStyle name="Название 2 3 3 3 6" xfId="28458"/>
    <cellStyle name="Название 2 3 3 4" xfId="2190"/>
    <cellStyle name="Название 2 3 3 4 2" xfId="6790"/>
    <cellStyle name="Название 2 3 3 4 2 2" xfId="13964"/>
    <cellStyle name="Название 2 3 3 4 2 2 2" xfId="34327"/>
    <cellStyle name="Название 2 3 3 4 2 3" xfId="30776"/>
    <cellStyle name="Название 2 3 3 4 3" xfId="8973"/>
    <cellStyle name="Название 2 3 3 4 3 2" xfId="31865"/>
    <cellStyle name="Название 2 3 3 4 4" xfId="11042"/>
    <cellStyle name="Название 2 3 3 4 4 2" xfId="17371"/>
    <cellStyle name="Название 2 3 3 4 4 2 2" xfId="35664"/>
    <cellStyle name="Название 2 3 3 4 4 3" xfId="32911"/>
    <cellStyle name="Название 2 3 3 4 5" xfId="5250"/>
    <cellStyle name="Название 2 3 3 4 5 2" xfId="29789"/>
    <cellStyle name="Название 2 3 3 4 6" xfId="28424"/>
    <cellStyle name="Название 2 3 3 5" xfId="3023"/>
    <cellStyle name="Название 2 3 3 5 2" xfId="7610"/>
    <cellStyle name="Название 2 3 3 5 2 2" xfId="14774"/>
    <cellStyle name="Название 2 3 3 5 2 2 2" xfId="34723"/>
    <cellStyle name="Название 2 3 3 5 2 3" xfId="31175"/>
    <cellStyle name="Название 2 3 3 5 3" xfId="9789"/>
    <cellStyle name="Название 2 3 3 5 3 2" xfId="32263"/>
    <cellStyle name="Название 2 3 3 5 4" xfId="11726"/>
    <cellStyle name="Название 2 3 3 5 4 2" xfId="18051"/>
    <cellStyle name="Название 2 3 3 5 4 2 2" xfId="35932"/>
    <cellStyle name="Название 2 3 3 5 4 3" xfId="33179"/>
    <cellStyle name="Название 2 3 3 5 5" xfId="4871"/>
    <cellStyle name="Название 2 3 3 5 5 2" xfId="29546"/>
    <cellStyle name="Название 2 3 3 5 6" xfId="28691"/>
    <cellStyle name="Название 2 3 3 6" xfId="3528"/>
    <cellStyle name="Название 2 3 3 6 2" xfId="10283"/>
    <cellStyle name="Название 2 3 3 6 2 2" xfId="32483"/>
    <cellStyle name="Название 2 3 3 6 3" xfId="12213"/>
    <cellStyle name="Название 2 3 3 6 3 2" xfId="18536"/>
    <cellStyle name="Название 2 3 3 6 3 2 2" xfId="36147"/>
    <cellStyle name="Название 2 3 3 6 3 3" xfId="33394"/>
    <cellStyle name="Название 2 3 3 6 4" xfId="8104"/>
    <cellStyle name="Название 2 3 3 6 4 2" xfId="22101"/>
    <cellStyle name="Название 2 3 3 6 4 2 2" xfId="36711"/>
    <cellStyle name="Название 2 3 3 6 4 3" xfId="31391"/>
    <cellStyle name="Название 2 3 3 6 5" xfId="15260"/>
    <cellStyle name="Название 2 3 3 6 5 2" xfId="34939"/>
    <cellStyle name="Название 2 3 3 6 6" xfId="28906"/>
    <cellStyle name="Название 2 3 3 7" xfId="6318"/>
    <cellStyle name="Название 2 3 3 7 2" xfId="13538"/>
    <cellStyle name="Название 2 3 3 7 2 2" xfId="34036"/>
    <cellStyle name="Название 2 3 3 7 3" xfId="30479"/>
    <cellStyle name="Название 2 3 3 8" xfId="8568"/>
    <cellStyle name="Название 2 3 3 8 2" xfId="31588"/>
    <cellStyle name="Название 2 3 3 9" xfId="10692"/>
    <cellStyle name="Название 2 3 3 9 2" xfId="17024"/>
    <cellStyle name="Название 2 3 3 9 2 2" xfId="35436"/>
    <cellStyle name="Название 2 3 3 9 3" xfId="32683"/>
    <cellStyle name="Название 2 3 4" xfId="1653"/>
    <cellStyle name="Название 2 3 4 2" xfId="2310"/>
    <cellStyle name="Название 2 3 4 2 2" xfId="6910"/>
    <cellStyle name="Название 2 3 4 2 2 2" xfId="14084"/>
    <cellStyle name="Название 2 3 4 2 2 2 2" xfId="34413"/>
    <cellStyle name="Название 2 3 4 2 2 3" xfId="30862"/>
    <cellStyle name="Название 2 3 4 2 3" xfId="9093"/>
    <cellStyle name="Название 2 3 4 2 3 2" xfId="31951"/>
    <cellStyle name="Название 2 3 4 3" xfId="4881"/>
    <cellStyle name="Название 2 3 4 3 2" xfId="29551"/>
    <cellStyle name="Название 2 3 4 4" xfId="6331"/>
    <cellStyle name="Название 2 3 4 4 2" xfId="13546"/>
    <cellStyle name="Название 2 3 4 4 2 2" xfId="34041"/>
    <cellStyle name="Название 2 3 4 4 3" xfId="30484"/>
    <cellStyle name="Название 2 3 4 5" xfId="8573"/>
    <cellStyle name="Название 2 3 4 5 2" xfId="31593"/>
    <cellStyle name="Название 2 3 4 6" xfId="10697"/>
    <cellStyle name="Название 2 3 4 6 2" xfId="17029"/>
    <cellStyle name="Название 2 3 4 6 2 2" xfId="35441"/>
    <cellStyle name="Название 2 3 4 6 3" xfId="32688"/>
    <cellStyle name="Название 2 4" xfId="2783"/>
    <cellStyle name="Название 2 4 2" xfId="9556"/>
    <cellStyle name="Название 2 4 2 2" xfId="32189"/>
    <cellStyle name="Название 2 4 3" xfId="7375"/>
    <cellStyle name="Название 2 4 3 2" xfId="21526"/>
    <cellStyle name="Название 2 4 3 2 2" xfId="36546"/>
    <cellStyle name="Название 2 4 3 3" xfId="31101"/>
    <cellStyle name="Название 2 4 4" xfId="14543"/>
    <cellStyle name="Название 2 4 4 2" xfId="34649"/>
    <cellStyle name="Название 2 5" xfId="18990"/>
    <cellStyle name="Название 3" xfId="375"/>
    <cellStyle name="Название 4" xfId="376"/>
    <cellStyle name="Название 5" xfId="377"/>
    <cellStyle name="Нейтральный" xfId="27989" builtinId="28" customBuiltin="1"/>
    <cellStyle name="Нейтральный 2" xfId="378"/>
    <cellStyle name="Нейтральный 3" xfId="379"/>
    <cellStyle name="Нейтральный 4" xfId="380"/>
    <cellStyle name="Нейтральный 5" xfId="381"/>
    <cellStyle name="Обычный" xfId="0" builtinId="0"/>
    <cellStyle name="Обычный 10" xfId="450"/>
    <cellStyle name="Обычный 10 2" xfId="456"/>
    <cellStyle name="Обычный 10 3" xfId="572"/>
    <cellStyle name="Обычный 10 3 2" xfId="1799"/>
    <cellStyle name="Обычный 10 3 2 2" xfId="4949"/>
    <cellStyle name="Обычный 10 3 2 3" xfId="6412"/>
    <cellStyle name="Обычный 10 3 3" xfId="4495"/>
    <cellStyle name="Обычный 10 3 4" xfId="4667"/>
    <cellStyle name="Обычный 10 3 5" xfId="5737"/>
    <cellStyle name="Обычный 10 4" xfId="525"/>
    <cellStyle name="Обычный 10 5" xfId="1649"/>
    <cellStyle name="Обычный 102" xfId="712"/>
    <cellStyle name="Обычный 11" xfId="1"/>
    <cellStyle name="Обычный 11 2" xfId="582"/>
    <cellStyle name="Обычный 11 2 2" xfId="1801"/>
    <cellStyle name="Обычный 11 2 2 2" xfId="4951"/>
    <cellStyle name="Обычный 11 2 2 3" xfId="6414"/>
    <cellStyle name="Обычный 11 2 3" xfId="4497"/>
    <cellStyle name="Обычный 11 2 4" xfId="4669"/>
    <cellStyle name="Обычный 11 2 5" xfId="5740"/>
    <cellStyle name="Обычный 11 3" xfId="571"/>
    <cellStyle name="Обычный 11 3 2" xfId="1375"/>
    <cellStyle name="Обычный 11 3 2 2" xfId="1798"/>
    <cellStyle name="Обычный 11 3 2 2 2" xfId="4948"/>
    <cellStyle name="Обычный 11 3 2 2 3" xfId="6411"/>
    <cellStyle name="Обычный 11 3 2 3" xfId="2940"/>
    <cellStyle name="Обычный 11 3 2 3 2" xfId="7527"/>
    <cellStyle name="Обычный 11 3 2 4" xfId="2784"/>
    <cellStyle name="Обычный 11 3 2 4 2" xfId="7376"/>
    <cellStyle name="Обычный 11 3 2 4 3" xfId="4783"/>
    <cellStyle name="Обычный 11 3 2 5" xfId="6159"/>
    <cellStyle name="Обычный 11 3 3" xfId="1165"/>
    <cellStyle name="Обычный 11 3 4" xfId="4666"/>
    <cellStyle name="Обычный 11 3 5" xfId="5736"/>
    <cellStyle name="Обычный 11 3 6" xfId="18998"/>
    <cellStyle name="Обычный 115" xfId="726"/>
    <cellStyle name="Обычный 117" xfId="455"/>
    <cellStyle name="Обычный 12" xfId="535"/>
    <cellStyle name="Обычный 12 2" xfId="570"/>
    <cellStyle name="Обычный 12 2 2" xfId="1797"/>
    <cellStyle name="Обычный 12 2 2 2" xfId="4947"/>
    <cellStyle name="Обычный 12 2 2 3" xfId="6410"/>
    <cellStyle name="Обычный 12 2 3" xfId="4494"/>
    <cellStyle name="Обычный 12 2 4" xfId="4665"/>
    <cellStyle name="Обычный 12 2 5" xfId="5735"/>
    <cellStyle name="Обычный 12 3" xfId="685"/>
    <cellStyle name="Обычный 12 4" xfId="1783"/>
    <cellStyle name="Обычный 12 5" xfId="1590"/>
    <cellStyle name="Обычный 12 5 2" xfId="4862"/>
    <cellStyle name="Обычный 12 5 3" xfId="6300"/>
    <cellStyle name="Обычный 127" xfId="711"/>
    <cellStyle name="Обычный 127 2" xfId="1808"/>
    <cellStyle name="Обычный 127 2 2" xfId="4957"/>
    <cellStyle name="Обычный 127 2 3" xfId="6420"/>
    <cellStyle name="Обычный 127 3" xfId="1626"/>
    <cellStyle name="Обычный 127 3 2" xfId="4873"/>
    <cellStyle name="Обычный 127 3 3" xfId="6320"/>
    <cellStyle name="Обычный 127 4" xfId="4509"/>
    <cellStyle name="Обычный 127 5" xfId="4673"/>
    <cellStyle name="Обычный 127 6" xfId="5792"/>
    <cellStyle name="Обычный 13" xfId="531"/>
    <cellStyle name="Обычный 13 2" xfId="1781"/>
    <cellStyle name="Обычный 13 3" xfId="1651"/>
    <cellStyle name="Обычный 13 3 2" xfId="4879"/>
    <cellStyle name="Обычный 13 3 3" xfId="6329"/>
    <cellStyle name="Обычный 136" xfId="1650"/>
    <cellStyle name="Обычный 136 2" xfId="4878"/>
    <cellStyle name="Обычный 136 3" xfId="6328"/>
    <cellStyle name="Обычный 137" xfId="36812"/>
    <cellStyle name="Обычный 138" xfId="36813"/>
    <cellStyle name="Обычный 14" xfId="578"/>
    <cellStyle name="Обычный 14 2" xfId="1800"/>
    <cellStyle name="Обычный 14 2 2" xfId="4950"/>
    <cellStyle name="Обычный 14 2 3" xfId="6413"/>
    <cellStyle name="Обычный 14 3" xfId="4496"/>
    <cellStyle name="Обычный 14 4" xfId="4668"/>
    <cellStyle name="Обычный 14 5" xfId="5739"/>
    <cellStyle name="Обычный 140" xfId="36816"/>
    <cellStyle name="Обычный 141" xfId="36815"/>
    <cellStyle name="Обычный 141 2" xfId="36814"/>
    <cellStyle name="Обычный 15" xfId="569"/>
    <cellStyle name="Обычный 15 2" xfId="1796"/>
    <cellStyle name="Обычный 15 2 2" xfId="4946"/>
    <cellStyle name="Обычный 15 2 3" xfId="6409"/>
    <cellStyle name="Обычный 15 3" xfId="4493"/>
    <cellStyle name="Обычный 15 4" xfId="4664"/>
    <cellStyle name="Обычный 15 5" xfId="5734"/>
    <cellStyle name="Обычный 16" xfId="568"/>
    <cellStyle name="Обычный 16 2" xfId="1795"/>
    <cellStyle name="Обычный 16 2 2" xfId="4945"/>
    <cellStyle name="Обычный 16 2 3" xfId="6408"/>
    <cellStyle name="Обычный 16 3" xfId="4492"/>
    <cellStyle name="Обычный 16 4" xfId="4663"/>
    <cellStyle name="Обычный 16 5" xfId="5733"/>
    <cellStyle name="Обычный 17" xfId="567"/>
    <cellStyle name="Обычный 17 2" xfId="1794"/>
    <cellStyle name="Обычный 17 2 2" xfId="4944"/>
    <cellStyle name="Обычный 17 2 3" xfId="6407"/>
    <cellStyle name="Обычный 17 3" xfId="4491"/>
    <cellStyle name="Обычный 17 4" xfId="4662"/>
    <cellStyle name="Обычный 17 5" xfId="5732"/>
    <cellStyle name="Обычный 18" xfId="566"/>
    <cellStyle name="Обычный 18 2" xfId="1793"/>
    <cellStyle name="Обычный 18 2 2" xfId="4943"/>
    <cellStyle name="Обычный 18 2 3" xfId="6406"/>
    <cellStyle name="Обычный 18 3" xfId="4490"/>
    <cellStyle name="Обычный 18 4" xfId="4661"/>
    <cellStyle name="Обычный 18 5" xfId="5731"/>
    <cellStyle name="Обычный 19" xfId="565"/>
    <cellStyle name="Обычный 19 2" xfId="1792"/>
    <cellStyle name="Обычный 19 2 2" xfId="4942"/>
    <cellStyle name="Обычный 19 2 3" xfId="6405"/>
    <cellStyle name="Обычный 19 3" xfId="4489"/>
    <cellStyle name="Обычный 19 4" xfId="4660"/>
    <cellStyle name="Обычный 19 5" xfId="5730"/>
    <cellStyle name="Обычный 2" xfId="2"/>
    <cellStyle name="Обычный 2 10" xfId="452"/>
    <cellStyle name="Обычный 2 10 2" xfId="1648"/>
    <cellStyle name="Обычный 2 11" xfId="1646"/>
    <cellStyle name="Обычный 2 12" xfId="1645"/>
    <cellStyle name="Обычный 2 13" xfId="1642"/>
    <cellStyle name="Обычный 2 14" xfId="1638"/>
    <cellStyle name="Обычный 2 15" xfId="1647"/>
    <cellStyle name="Обычный 2 16" xfId="836"/>
    <cellStyle name="Обычный 2 2" xfId="382"/>
    <cellStyle name="Обычный 2 2 2" xfId="580"/>
    <cellStyle name="Обычный 2 2 2 10" xfId="829"/>
    <cellStyle name="Обычный 2 2 2 6" xfId="834"/>
    <cellStyle name="Обычный 2 2 3" xfId="536"/>
    <cellStyle name="Обычный 2 2 6" xfId="587"/>
    <cellStyle name="Обычный 2 2 6 2" xfId="1804"/>
    <cellStyle name="Обычный 2 2 6 2 2" xfId="4954"/>
    <cellStyle name="Обычный 2 2 6 2 3" xfId="6417"/>
    <cellStyle name="Обычный 2 2 6 3" xfId="4500"/>
    <cellStyle name="Обычный 2 2 6 4" xfId="4672"/>
    <cellStyle name="Обычный 2 2 6 5" xfId="5743"/>
    <cellStyle name="Обычный 2 3" xfId="564"/>
    <cellStyle name="Обычный 2 3 2" xfId="809"/>
    <cellStyle name="Обычный 2 3 3" xfId="1791"/>
    <cellStyle name="Обычный 2 3 3 2" xfId="3139"/>
    <cellStyle name="Обычный 2 3 3 2 2" xfId="7724"/>
    <cellStyle name="Обычный 2 3 3 3" xfId="2789"/>
    <cellStyle name="Обычный 2 3 3 4" xfId="6404"/>
    <cellStyle name="Обычный 2 3 4" xfId="1639"/>
    <cellStyle name="Обычный 2 3 5" xfId="4488"/>
    <cellStyle name="Обычный 2 3 6" xfId="4659"/>
    <cellStyle name="Обычный 2 3 7" xfId="5729"/>
    <cellStyle name="Обычный 2 3 8" xfId="18997"/>
    <cellStyle name="Обычный 2 4" xfId="441"/>
    <cellStyle name="Обычный 2 5" xfId="1644"/>
    <cellStyle name="Обычный 2 56" xfId="453"/>
    <cellStyle name="Обычный 2 6" xfId="1641"/>
    <cellStyle name="Обычный 2 7" xfId="1640"/>
    <cellStyle name="Обычный 2 8" xfId="1643"/>
    <cellStyle name="Обычный 2 9" xfId="1637"/>
    <cellStyle name="Обычный 20" xfId="563"/>
    <cellStyle name="Обычный 20 2" xfId="1790"/>
    <cellStyle name="Обычный 20 2 2" xfId="4941"/>
    <cellStyle name="Обычный 20 2 3" xfId="6403"/>
    <cellStyle name="Обычный 20 3" xfId="4487"/>
    <cellStyle name="Обычный 20 4" xfId="4658"/>
    <cellStyle name="Обычный 20 5" xfId="5728"/>
    <cellStyle name="Обычный 21" xfId="575"/>
    <cellStyle name="Обычный 22" xfId="586"/>
    <cellStyle name="Обычный 22 2" xfId="727"/>
    <cellStyle name="Обычный 22 3" xfId="1380"/>
    <cellStyle name="Обычный 22 3 2" xfId="1803"/>
    <cellStyle name="Обычный 22 3 2 2" xfId="4953"/>
    <cellStyle name="Обычный 22 3 2 3" xfId="6416"/>
    <cellStyle name="Обычный 22 3 3" xfId="4499"/>
    <cellStyle name="Обычный 22 3 4" xfId="4785"/>
    <cellStyle name="Обычный 22 3 5" xfId="6163"/>
    <cellStyle name="Обычный 22 4" xfId="4671"/>
    <cellStyle name="Обычный 22 5" xfId="5742"/>
    <cellStyle name="Обычный 23" xfId="562"/>
    <cellStyle name="Обычный 23 2" xfId="1789"/>
    <cellStyle name="Обычный 23 2 2" xfId="4940"/>
    <cellStyle name="Обычный 23 2 3" xfId="6402"/>
    <cellStyle name="Обычный 23 3" xfId="4486"/>
    <cellStyle name="Обычный 23 4" xfId="4657"/>
    <cellStyle name="Обычный 23 5" xfId="5727"/>
    <cellStyle name="Обычный 24" xfId="527"/>
    <cellStyle name="Обычный 24 2" xfId="1780"/>
    <cellStyle name="Обычный 24 2 2" xfId="4934"/>
    <cellStyle name="Обычный 24 2 3" xfId="6395"/>
    <cellStyle name="Обычный 24 3" xfId="4480"/>
    <cellStyle name="Обычный 24 4" xfId="4651"/>
    <cellStyle name="Обычный 24 5" xfId="5717"/>
    <cellStyle name="Обычный 25" xfId="577"/>
    <cellStyle name="Обычный 25 2" xfId="1377"/>
    <cellStyle name="Обычный 25 3" xfId="909"/>
    <cellStyle name="Обычный 26" xfId="533"/>
    <cellStyle name="Обычный 26 2" xfId="585"/>
    <cellStyle name="Обычный 26 2 2" xfId="1802"/>
    <cellStyle name="Обычный 26 2 2 2" xfId="4952"/>
    <cellStyle name="Обычный 26 2 2 3" xfId="6415"/>
    <cellStyle name="Обычный 26 2 3" xfId="4498"/>
    <cellStyle name="Обычный 26 2 4" xfId="4670"/>
    <cellStyle name="Обычный 26 2 5" xfId="5741"/>
    <cellStyle name="Обычный 26 3" xfId="1782"/>
    <cellStyle name="Обычный 26 3 2" xfId="4935"/>
    <cellStyle name="Обычный 26 3 3" xfId="6396"/>
    <cellStyle name="Обычный 26 4" xfId="4481"/>
    <cellStyle name="Обычный 26 5" xfId="4652"/>
    <cellStyle name="Обычный 26 6" xfId="5720"/>
    <cellStyle name="Обычный 27" xfId="728"/>
    <cellStyle name="Обычный 28" xfId="1276"/>
    <cellStyle name="Обычный 28 2" xfId="1724"/>
    <cellStyle name="Обычный 28 2 2" xfId="4906"/>
    <cellStyle name="Обычный 28 2 3" xfId="6361"/>
    <cellStyle name="Обычный 28 3" xfId="4418"/>
    <cellStyle name="Обычный 28 4" xfId="4737"/>
    <cellStyle name="Обычный 28 5" xfId="6082"/>
    <cellStyle name="Обычный 29" xfId="4645"/>
    <cellStyle name="Обычный 3" xfId="15"/>
    <cellStyle name="Обычный 3 2" xfId="16"/>
    <cellStyle name="Обычный 3 2 2" xfId="529"/>
    <cellStyle name="Обычный 3 2 3" xfId="465"/>
    <cellStyle name="Обычный 3 2 4" xfId="720"/>
    <cellStyle name="Обычный 3 2 5" xfId="717"/>
    <cellStyle name="Обычный 3 2 6" xfId="811"/>
    <cellStyle name="Обычный 3 2 6 2" xfId="1840"/>
    <cellStyle name="Обычный 3 2 6 2 2" xfId="4963"/>
    <cellStyle name="Обычный 3 2 6 2 3" xfId="6440"/>
    <cellStyle name="Обычный 3 2 6 3" xfId="4526"/>
    <cellStyle name="Обычный 3 2 6 4" xfId="4675"/>
    <cellStyle name="Обычный 3 2 6 5" xfId="5832"/>
    <cellStyle name="Обычный 3 2 7" xfId="1726"/>
    <cellStyle name="Обычный 3 2 8" xfId="18930"/>
    <cellStyle name="Обычный 3 3" xfId="19"/>
    <cellStyle name="Обычный 3 3 2" xfId="467"/>
    <cellStyle name="Обычный 3 4" xfId="383"/>
    <cellStyle name="Обычный 3 4 2" xfId="532"/>
    <cellStyle name="Обычный 3 4 3" xfId="725"/>
    <cellStyle name="Обычный 3 4 4" xfId="718"/>
    <cellStyle name="Обычный 3 4 4 2" xfId="1812"/>
    <cellStyle name="Обычный 3 4 4 2 2" xfId="4960"/>
    <cellStyle name="Обычный 3 4 4 2 3" xfId="6423"/>
    <cellStyle name="Обычный 3 4 4 3" xfId="4512"/>
    <cellStyle name="Обычный 3 4 4 4" xfId="4674"/>
    <cellStyle name="Обычный 3 4 4 5" xfId="5794"/>
    <cellStyle name="Обычный 3 4 5" xfId="810"/>
    <cellStyle name="Обычный 3 5" xfId="449"/>
    <cellStyle name="Обычный 3 5 2" xfId="524"/>
    <cellStyle name="Обычный 3 6" xfId="1282"/>
    <cellStyle name="Обычный 3 6 2" xfId="1725"/>
    <cellStyle name="Обычный 3 6 2 2" xfId="4907"/>
    <cellStyle name="Обычный 3 6 2 3" xfId="6362"/>
    <cellStyle name="Обычный 3 6 3" xfId="4419"/>
    <cellStyle name="Обычный 3 6 4" xfId="4741"/>
    <cellStyle name="Обычный 3 6 5" xfId="6087"/>
    <cellStyle name="Обычный 3 7" xfId="4646"/>
    <cellStyle name="Обычный 3 8" xfId="5537"/>
    <cellStyle name="Обычный 3 9" xfId="18929"/>
    <cellStyle name="Обычный 3_22.1 раздел" xfId="581"/>
    <cellStyle name="Обычный 30" xfId="5532"/>
    <cellStyle name="Обычный 31" xfId="36811"/>
    <cellStyle name="Обычный 32" xfId="561"/>
    <cellStyle name="Обычный 32 2" xfId="1788"/>
    <cellStyle name="Обычный 32 2 2" xfId="4939"/>
    <cellStyle name="Обычный 32 2 3" xfId="6401"/>
    <cellStyle name="Обычный 32 3" xfId="4485"/>
    <cellStyle name="Обычный 32 4" xfId="4656"/>
    <cellStyle name="Обычный 32 5" xfId="5726"/>
    <cellStyle name="Обычный 33" xfId="560"/>
    <cellStyle name="Обычный 33 2" xfId="1787"/>
    <cellStyle name="Обычный 33 2 2" xfId="4938"/>
    <cellStyle name="Обычный 33 2 3" xfId="6400"/>
    <cellStyle name="Обычный 33 3" xfId="4484"/>
    <cellStyle name="Обычный 33 4" xfId="4655"/>
    <cellStyle name="Обычный 33 5" xfId="5725"/>
    <cellStyle name="Обычный 34" xfId="559"/>
    <cellStyle name="Обычный 34 2" xfId="1786"/>
    <cellStyle name="Обычный 34 2 2" xfId="4937"/>
    <cellStyle name="Обычный 34 2 3" xfId="6399"/>
    <cellStyle name="Обычный 34 3" xfId="4483"/>
    <cellStyle name="Обычный 34 4" xfId="4654"/>
    <cellStyle name="Обычный 34 5" xfId="5724"/>
    <cellStyle name="Обычный 35" xfId="583"/>
    <cellStyle name="Обычный 4" xfId="384"/>
    <cellStyle name="Обычный 4 2" xfId="558"/>
    <cellStyle name="Обычный 4 2 2" xfId="1785"/>
    <cellStyle name="Обычный 4 2 2 2" xfId="3138"/>
    <cellStyle name="Обычный 4 2 2 2 2" xfId="7723"/>
    <cellStyle name="Обычный 4 2 2 3" xfId="2785"/>
    <cellStyle name="Обычный 4 2 2 4" xfId="6398"/>
    <cellStyle name="Обычный 4 2 3" xfId="1627"/>
    <cellStyle name="Обычный 4 2 4" xfId="4482"/>
    <cellStyle name="Обычный 4 2 5" xfId="4653"/>
    <cellStyle name="Обычный 4 2 6" xfId="5723"/>
    <cellStyle name="Обычный 4 2 7" xfId="18996"/>
    <cellStyle name="Обычный 4 3" xfId="512"/>
    <cellStyle name="Обычный 4 4" xfId="1328"/>
    <cellStyle name="Обычный 4 5" xfId="557"/>
    <cellStyle name="Обычный 4 6" xfId="1709"/>
    <cellStyle name="Обычный 4_22.1 раздел" xfId="556"/>
    <cellStyle name="Обычный 5" xfId="385"/>
    <cellStyle name="Обычный 5 2" xfId="443"/>
    <cellStyle name="Обычный 5 2 2" xfId="1751"/>
    <cellStyle name="Обычный 5 2 2 2" xfId="3110"/>
    <cellStyle name="Обычный 5 2 2 2 2" xfId="7696"/>
    <cellStyle name="Обычный 5 2 2 3" xfId="2786"/>
    <cellStyle name="Обычный 5 2 2 4" xfId="6380"/>
    <cellStyle name="Обычный 5 2 3" xfId="1628"/>
    <cellStyle name="Обычный 5 2 4" xfId="4451"/>
    <cellStyle name="Обычный 5 2 5" xfId="4650"/>
    <cellStyle name="Обычный 5 2 6" xfId="5686"/>
    <cellStyle name="Обычный 5 2 7" xfId="18993"/>
    <cellStyle name="Обычный 5 3" xfId="513"/>
    <cellStyle name="Обычный 6" xfId="447"/>
    <cellStyle name="Обычный 6 2" xfId="523"/>
    <cellStyle name="Обычный 6 2 2" xfId="442"/>
    <cellStyle name="Обычный 6 2 2 2" xfId="521"/>
    <cellStyle name="Обычный 6 3" xfId="910"/>
    <cellStyle name="Обычный 7" xfId="7"/>
    <cellStyle name="Обычный 7 2" xfId="461"/>
    <cellStyle name="Обычный 7 3" xfId="1280"/>
    <cellStyle name="Обычный 7 4" xfId="18925"/>
    <cellStyle name="Обычный 7 6" xfId="528"/>
    <cellStyle name="Обычный 7 7" xfId="555"/>
    <cellStyle name="Обычный 8" xfId="444"/>
    <cellStyle name="Обычный 8 2" xfId="522"/>
    <cellStyle name="Обычный 9" xfId="445"/>
    <cellStyle name="Обычный 9 2" xfId="554"/>
    <cellStyle name="Обычный 9 3" xfId="1752"/>
    <cellStyle name="Обычный 9 3 2" xfId="3111"/>
    <cellStyle name="Обычный 9 3 3" xfId="2787"/>
    <cellStyle name="Обычный 9 4" xfId="1629"/>
    <cellStyle name="Обычный 9 5" xfId="18994"/>
    <cellStyle name="Обычный 9 8" xfId="553"/>
    <cellStyle name="Обычный 9 9" xfId="534"/>
    <cellStyle name="Обычный_20" xfId="837"/>
    <cellStyle name="Обычный_ДПБОТиОС" xfId="826"/>
    <cellStyle name="Обычный_ДПБОТиОС_1" xfId="828"/>
    <cellStyle name="Обычный_Лист1" xfId="454"/>
    <cellStyle name="Обычный_ОБЩИЙ ПЛАН ЗАКУПОК" xfId="835"/>
    <cellStyle name="Обычный_Окончательный ПЛАН закупок 2009 год ТНВЭД ДТК 230709" xfId="830"/>
    <cellStyle name="Обычный_Перечень Закупок на 2009 г  ДТП" xfId="831"/>
    <cellStyle name="Обычный_ПереченьЗакупок2009ДАСУТПшаблонДТП" xfId="832"/>
    <cellStyle name="Обычный_План ДЗ 2013" xfId="838"/>
    <cellStyle name="Обычный_Приложение 1" xfId="827"/>
    <cellStyle name="Обычный_Южный 080607" xfId="833"/>
    <cellStyle name="Плохой" xfId="27988" builtinId="27" customBuiltin="1"/>
    <cellStyle name="Плохой 2" xfId="386"/>
    <cellStyle name="Плохой 3" xfId="387"/>
    <cellStyle name="Плохой 4" xfId="388"/>
    <cellStyle name="Плохой 5" xfId="389"/>
    <cellStyle name="Пояснение" xfId="27997" builtinId="53" customBuiltin="1"/>
    <cellStyle name="Пояснение 2" xfId="390"/>
    <cellStyle name="Пояснение 3" xfId="391"/>
    <cellStyle name="Пояснение 4" xfId="392"/>
    <cellStyle name="Пояснение 5" xfId="393"/>
    <cellStyle name="Примечание" xfId="27996" builtinId="10" customBuiltin="1"/>
    <cellStyle name="Примечание 2" xfId="394"/>
    <cellStyle name="Примечание 2 2" xfId="1141"/>
    <cellStyle name="Примечание 2 2 2" xfId="1701"/>
    <cellStyle name="Примечание 2 2 2 2" xfId="896"/>
    <cellStyle name="Примечание 2 2 2 2 2" xfId="3336"/>
    <cellStyle name="Примечание 2 2 2 2 2 2" xfId="10091"/>
    <cellStyle name="Примечание 2 2 2 2 2 2 2" xfId="16629"/>
    <cellStyle name="Примечание 2 2 2 2 2 2 2 2" xfId="35342"/>
    <cellStyle name="Примечание 2 2 2 2 2 2 3" xfId="32386"/>
    <cellStyle name="Примечание 2 2 2 2 2 3" xfId="12021"/>
    <cellStyle name="Примечание 2 2 2 2 2 3 2" xfId="18346"/>
    <cellStyle name="Примечание 2 2 2 2 2 3 2 2" xfId="36050"/>
    <cellStyle name="Примечание 2 2 2 2 2 3 3" xfId="33297"/>
    <cellStyle name="Примечание 2 2 2 2 2 4" xfId="7912"/>
    <cellStyle name="Примечание 2 2 2 2 2 4 2" xfId="21916"/>
    <cellStyle name="Примечание 2 2 2 2 2 4 2 2" xfId="36614"/>
    <cellStyle name="Примечание 2 2 2 2 2 4 3" xfId="31294"/>
    <cellStyle name="Примечание 2 2 2 2 2 5" xfId="15070"/>
    <cellStyle name="Примечание 2 2 2 2 2 5 2" xfId="34842"/>
    <cellStyle name="Примечание 2 2 2 2 2 6" xfId="28809"/>
    <cellStyle name="Примечание 2 2 2 2 3" xfId="3809"/>
    <cellStyle name="Примечание 2 2 2 2 3 2" xfId="10564"/>
    <cellStyle name="Примечание 2 2 2 2 3 2 2" xfId="16952"/>
    <cellStyle name="Примечание 2 2 2 2 3 2 2 2" xfId="35395"/>
    <cellStyle name="Примечание 2 2 2 2 3 2 3" xfId="32587"/>
    <cellStyle name="Примечание 2 2 2 2 3 3" xfId="12494"/>
    <cellStyle name="Примечание 2 2 2 2 3 3 2" xfId="18817"/>
    <cellStyle name="Примечание 2 2 2 2 3 3 2 2" xfId="36251"/>
    <cellStyle name="Примечание 2 2 2 2 3 3 3" xfId="33498"/>
    <cellStyle name="Примечание 2 2 2 2 3 4" xfId="15541"/>
    <cellStyle name="Примечание 2 2 2 2 3 4 2" xfId="35043"/>
    <cellStyle name="Примечание 2 2 2 2 3 5" xfId="29010"/>
    <cellStyle name="Примечание 2 2 2 2 4" xfId="5941"/>
    <cellStyle name="Примечание 2 2 2 2 4 2" xfId="13202"/>
    <cellStyle name="Примечание 2 2 2 2 4 2 2" xfId="33807"/>
    <cellStyle name="Примечание 2 2 2 2 4 3" xfId="30219"/>
    <cellStyle name="Примечание 2 2 2 2 5" xfId="5847"/>
    <cellStyle name="Примечание 2 2 2 2 5 2" xfId="13112"/>
    <cellStyle name="Примечание 2 2 2 2 5 2 2" xfId="33774"/>
    <cellStyle name="Примечание 2 2 2 2 5 3" xfId="30183"/>
    <cellStyle name="Примечание 2 2 2 2 6" xfId="8621"/>
    <cellStyle name="Примечание 2 2 2 2 6 2" xfId="15713"/>
    <cellStyle name="Примечание 2 2 2 2 6 2 2" xfId="35141"/>
    <cellStyle name="Примечание 2 2 2 2 6 3" xfId="31639"/>
    <cellStyle name="Примечание 2 2 2 2 7" xfId="4118"/>
    <cellStyle name="Примечание 2 2 2 2 7 2" xfId="29182"/>
    <cellStyle name="Примечание 2 2 2 2 8" xfId="28148"/>
    <cellStyle name="Примечание 2 2 2 3" xfId="2459"/>
    <cellStyle name="Примечание 2 2 2 3 2" xfId="7059"/>
    <cellStyle name="Примечание 2 2 2 3 2 2" xfId="14233"/>
    <cellStyle name="Примечание 2 2 2 3 2 2 2" xfId="34545"/>
    <cellStyle name="Примечание 2 2 2 3 2 3" xfId="30994"/>
    <cellStyle name="Примечание 2 2 2 3 3" xfId="9241"/>
    <cellStyle name="Примечание 2 2 2 3 3 2" xfId="15949"/>
    <cellStyle name="Примечание 2 2 2 3 3 2 2" xfId="35205"/>
    <cellStyle name="Примечание 2 2 2 3 3 3" xfId="32083"/>
    <cellStyle name="Примечание 2 2 2 3 4" xfId="11201"/>
    <cellStyle name="Примечание 2 2 2 3 4 2" xfId="17530"/>
    <cellStyle name="Примечание 2 2 2 3 4 2 2" xfId="35773"/>
    <cellStyle name="Примечание 2 2 2 3 4 3" xfId="33020"/>
    <cellStyle name="Примечание 2 2 2 3 5" xfId="5458"/>
    <cellStyle name="Примечание 2 2 2 3 5 2" xfId="20845"/>
    <cellStyle name="Примечание 2 2 2 3 5 2 2" xfId="36498"/>
    <cellStyle name="Примечание 2 2 2 3 5 3" xfId="29925"/>
    <cellStyle name="Примечание 2 2 2 3 6" xfId="12881"/>
    <cellStyle name="Примечание 2 2 2 3 6 2" xfId="33639"/>
    <cellStyle name="Примечание 2 2 2 3 7" xfId="28532"/>
    <cellStyle name="Примечание 2 2 2 4" xfId="3073"/>
    <cellStyle name="Примечание 2 2 2 4 2" xfId="7660"/>
    <cellStyle name="Примечание 2 2 2 4 2 2" xfId="14824"/>
    <cellStyle name="Примечание 2 2 2 4 2 2 2" xfId="34731"/>
    <cellStyle name="Примечание 2 2 2 4 2 3" xfId="31183"/>
    <cellStyle name="Примечание 2 2 2 4 3" xfId="9839"/>
    <cellStyle name="Примечание 2 2 2 4 3 2" xfId="16453"/>
    <cellStyle name="Примечание 2 2 2 4 3 2 2" xfId="35303"/>
    <cellStyle name="Примечание 2 2 2 4 3 3" xfId="32271"/>
    <cellStyle name="Примечание 2 2 2 4 4" xfId="11776"/>
    <cellStyle name="Примечание 2 2 2 4 4 2" xfId="18101"/>
    <cellStyle name="Примечание 2 2 2 4 4 2 2" xfId="35940"/>
    <cellStyle name="Примечание 2 2 2 4 4 3" xfId="33187"/>
    <cellStyle name="Примечание 2 2 2 4 5" xfId="4887"/>
    <cellStyle name="Примечание 2 2 2 4 5 2" xfId="20633"/>
    <cellStyle name="Примечание 2 2 2 4 5 2 2" xfId="36454"/>
    <cellStyle name="Примечание 2 2 2 4 5 3" xfId="29557"/>
    <cellStyle name="Примечание 2 2 2 4 6" xfId="28699"/>
    <cellStyle name="Примечание 2 2 2 5" xfId="4097"/>
    <cellStyle name="Примечание 2 2 2 5 2" xfId="29167"/>
    <cellStyle name="Примечание 2 2 2 6" xfId="28334"/>
    <cellStyle name="Примечание 2 2 3" xfId="2273"/>
    <cellStyle name="Примечание 2 2 3 2" xfId="2878"/>
    <cellStyle name="Примечание 2 2 3 2 2" xfId="7465"/>
    <cellStyle name="Примечание 2 2 3 2 2 2" xfId="14632"/>
    <cellStyle name="Примечание 2 2 3 2 2 2 2" xfId="34665"/>
    <cellStyle name="Примечание 2 2 3 2 2 3" xfId="31117"/>
    <cellStyle name="Примечание 2 2 3 2 3" xfId="9645"/>
    <cellStyle name="Примечание 2 2 3 2 3 2" xfId="16292"/>
    <cellStyle name="Примечание 2 2 3 2 3 2 2" xfId="35268"/>
    <cellStyle name="Примечание 2 2 3 2 3 3" xfId="32205"/>
    <cellStyle name="Примечание 2 2 3 2 4" xfId="11596"/>
    <cellStyle name="Примечание 2 2 3 2 4 2" xfId="17923"/>
    <cellStyle name="Примечание 2 2 3 2 4 2 2" xfId="35888"/>
    <cellStyle name="Примечание 2 2 3 2 4 3" xfId="33135"/>
    <cellStyle name="Примечание 2 2 3 2 5" xfId="5312"/>
    <cellStyle name="Примечание 2 2 3 2 5 2" xfId="20794"/>
    <cellStyle name="Примечание 2 2 3 2 5 2 2" xfId="36494"/>
    <cellStyle name="Примечание 2 2 3 2 5 3" xfId="29826"/>
    <cellStyle name="Примечание 2 2 3 2 6" xfId="12837"/>
    <cellStyle name="Примечание 2 2 3 2 6 2" xfId="33629"/>
    <cellStyle name="Примечание 2 2 3 2 7" xfId="28647"/>
    <cellStyle name="Примечание 2 2 3 3" xfId="6873"/>
    <cellStyle name="Примечание 2 2 3 3 2" xfId="14047"/>
    <cellStyle name="Примечание 2 2 3 3 2 2" xfId="34393"/>
    <cellStyle name="Примечание 2 2 3 3 3" xfId="30842"/>
    <cellStyle name="Примечание 2 2 3 4" xfId="9056"/>
    <cellStyle name="Примечание 2 2 3 4 2" xfId="15906"/>
    <cellStyle name="Примечание 2 2 3 4 2 2" xfId="35195"/>
    <cellStyle name="Примечание 2 2 3 4 3" xfId="31931"/>
    <cellStyle name="Примечание 2 2 3 5" xfId="11084"/>
    <cellStyle name="Примечание 2 2 3 5 2" xfId="17413"/>
    <cellStyle name="Примечание 2 2 3 5 2 2" xfId="35689"/>
    <cellStyle name="Примечание 2 2 3 5 3" xfId="32936"/>
    <cellStyle name="Примечание 2 2 3 6" xfId="4401"/>
    <cellStyle name="Примечание 2 2 3 6 2" xfId="20445"/>
    <cellStyle name="Примечание 2 2 3 6 2 2" xfId="36361"/>
    <cellStyle name="Примечание 2 2 3 6 3" xfId="29246"/>
    <cellStyle name="Примечание 2 2 3 7" xfId="4563"/>
    <cellStyle name="Примечание 2 2 3 7 2" xfId="29335"/>
    <cellStyle name="Примечание 2 2 3 8" xfId="28448"/>
    <cellStyle name="Примечание 2 2 4" xfId="2788"/>
    <cellStyle name="Примечание 2 2 4 2" xfId="9557"/>
    <cellStyle name="Примечание 2 2 4 2 2" xfId="16207"/>
    <cellStyle name="Примечание 2 2 4 2 2 2" xfId="35256"/>
    <cellStyle name="Примечание 2 2 4 2 3" xfId="32190"/>
    <cellStyle name="Примечание 2 2 4 3" xfId="11511"/>
    <cellStyle name="Примечание 2 2 4 3 2" xfId="17838"/>
    <cellStyle name="Примечание 2 2 4 3 2 2" xfId="35876"/>
    <cellStyle name="Примечание 2 2 4 3 3" xfId="33123"/>
    <cellStyle name="Примечание 2 2 4 4" xfId="7377"/>
    <cellStyle name="Примечание 2 2 4 4 2" xfId="21527"/>
    <cellStyle name="Примечание 2 2 4 4 2 2" xfId="36547"/>
    <cellStyle name="Примечание 2 2 4 4 3" xfId="31102"/>
    <cellStyle name="Примечание 2 2 4 5" xfId="14544"/>
    <cellStyle name="Примечание 2 2 4 5 2" xfId="34650"/>
    <cellStyle name="Примечание 2 2 4 6" xfId="28635"/>
    <cellStyle name="Примечание 2 2 5" xfId="2694"/>
    <cellStyle name="Примечание 2 2 5 2" xfId="9475"/>
    <cellStyle name="Примечание 2 2 5 2 2" xfId="16126"/>
    <cellStyle name="Примечание 2 2 5 2 2 2" xfId="35241"/>
    <cellStyle name="Примечание 2 2 5 2 3" xfId="32175"/>
    <cellStyle name="Примечание 2 2 5 3" xfId="11435"/>
    <cellStyle name="Примечание 2 2 5 3 2" xfId="17763"/>
    <cellStyle name="Примечание 2 2 5 3 2 2" xfId="35865"/>
    <cellStyle name="Примечание 2 2 5 3 3" xfId="33112"/>
    <cellStyle name="Примечание 2 2 5 4" xfId="7294"/>
    <cellStyle name="Примечание 2 2 5 4 2" xfId="21453"/>
    <cellStyle name="Примечание 2 2 5 4 2 2" xfId="36536"/>
    <cellStyle name="Примечание 2 2 5 4 3" xfId="31087"/>
    <cellStyle name="Примечание 2 2 5 5" xfId="14467"/>
    <cellStyle name="Примечание 2 2 5 5 2" xfId="34638"/>
    <cellStyle name="Примечание 2 2 5 6" xfId="28624"/>
    <cellStyle name="Примечание 2 2 6" xfId="28187"/>
    <cellStyle name="Примечание 2 3" xfId="1216"/>
    <cellStyle name="Примечание 2 3 2" xfId="1711"/>
    <cellStyle name="Примечание 2 3 2 2" xfId="1461"/>
    <cellStyle name="Примечание 2 3 2 2 2" xfId="3342"/>
    <cellStyle name="Примечание 2 3 2 2 2 2" xfId="10097"/>
    <cellStyle name="Примечание 2 3 2 2 2 2 2" xfId="16633"/>
    <cellStyle name="Примечание 2 3 2 2 2 2 2 2" xfId="35346"/>
    <cellStyle name="Примечание 2 3 2 2 2 2 3" xfId="32392"/>
    <cellStyle name="Примечание 2 3 2 2 2 3" xfId="12027"/>
    <cellStyle name="Примечание 2 3 2 2 2 3 2" xfId="18352"/>
    <cellStyle name="Примечание 2 3 2 2 2 3 2 2" xfId="36056"/>
    <cellStyle name="Примечание 2 3 2 2 2 3 3" xfId="33303"/>
    <cellStyle name="Примечание 2 3 2 2 2 4" xfId="7918"/>
    <cellStyle name="Примечание 2 3 2 2 2 4 2" xfId="21922"/>
    <cellStyle name="Примечание 2 3 2 2 2 4 2 2" xfId="36620"/>
    <cellStyle name="Примечание 2 3 2 2 2 4 3" xfId="31300"/>
    <cellStyle name="Примечание 2 3 2 2 2 5" xfId="15076"/>
    <cellStyle name="Примечание 2 3 2 2 2 5 2" xfId="34848"/>
    <cellStyle name="Примечание 2 3 2 2 2 6" xfId="28815"/>
    <cellStyle name="Примечание 2 3 2 2 3" xfId="3815"/>
    <cellStyle name="Примечание 2 3 2 2 3 2" xfId="10570"/>
    <cellStyle name="Примечание 2 3 2 2 3 2 2" xfId="16956"/>
    <cellStyle name="Примечание 2 3 2 2 3 2 2 2" xfId="35399"/>
    <cellStyle name="Примечание 2 3 2 2 3 2 3" xfId="32593"/>
    <cellStyle name="Примечание 2 3 2 2 3 3" xfId="12500"/>
    <cellStyle name="Примечание 2 3 2 2 3 3 2" xfId="18823"/>
    <cellStyle name="Примечание 2 3 2 2 3 3 2 2" xfId="36257"/>
    <cellStyle name="Примечание 2 3 2 2 3 3 3" xfId="33504"/>
    <cellStyle name="Примечание 2 3 2 2 3 4" xfId="15547"/>
    <cellStyle name="Примечание 2 3 2 2 3 4 2" xfId="35049"/>
    <cellStyle name="Примечание 2 3 2 2 3 5" xfId="29016"/>
    <cellStyle name="Примечание 2 3 2 2 4" xfId="6233"/>
    <cellStyle name="Примечание 2 3 2 2 4 2" xfId="13465"/>
    <cellStyle name="Примечание 2 3 2 2 4 2 2" xfId="33975"/>
    <cellStyle name="Примечание 2 3 2 2 4 3" xfId="30408"/>
    <cellStyle name="Примечание 2 3 2 2 5" xfId="8503"/>
    <cellStyle name="Примечание 2 3 2 2 5 2" xfId="15692"/>
    <cellStyle name="Примечание 2 3 2 2 5 2 2" xfId="35125"/>
    <cellStyle name="Примечание 2 3 2 2 5 3" xfId="31527"/>
    <cellStyle name="Примечание 2 3 2 2 6" xfId="6010"/>
    <cellStyle name="Примечание 2 3 2 2 6 2" xfId="13266"/>
    <cellStyle name="Примечание 2 3 2 2 6 2 2" xfId="33848"/>
    <cellStyle name="Примечание 2 3 2 2 6 3" xfId="30265"/>
    <cellStyle name="Примечание 2 3 2 2 7" xfId="12648"/>
    <cellStyle name="Примечание 2 3 2 2 7 2" xfId="33577"/>
    <cellStyle name="Примечание 2 3 2 2 8" xfId="28214"/>
    <cellStyle name="Примечание 2 3 2 3" xfId="2465"/>
    <cellStyle name="Примечание 2 3 2 3 2" xfId="7065"/>
    <cellStyle name="Примечание 2 3 2 3 2 2" xfId="14239"/>
    <cellStyle name="Примечание 2 3 2 3 2 2 2" xfId="34551"/>
    <cellStyle name="Примечание 2 3 2 3 2 3" xfId="31000"/>
    <cellStyle name="Примечание 2 3 2 3 3" xfId="9247"/>
    <cellStyle name="Примечание 2 3 2 3 3 2" xfId="15953"/>
    <cellStyle name="Примечание 2 3 2 3 3 2 2" xfId="35209"/>
    <cellStyle name="Примечание 2 3 2 3 3 3" xfId="32089"/>
    <cellStyle name="Примечание 2 3 2 3 4" xfId="11207"/>
    <cellStyle name="Примечание 2 3 2 3 4 2" xfId="17536"/>
    <cellStyle name="Примечание 2 3 2 3 4 2 2" xfId="35779"/>
    <cellStyle name="Примечание 2 3 2 3 4 3" xfId="33026"/>
    <cellStyle name="Примечание 2 3 2 3 5" xfId="5464"/>
    <cellStyle name="Примечание 2 3 2 3 5 2" xfId="20849"/>
    <cellStyle name="Примечание 2 3 2 3 5 2 2" xfId="36502"/>
    <cellStyle name="Примечание 2 3 2 3 5 3" xfId="29931"/>
    <cellStyle name="Примечание 2 3 2 3 6" xfId="12885"/>
    <cellStyle name="Примечание 2 3 2 3 6 2" xfId="33643"/>
    <cellStyle name="Примечание 2 3 2 3 7" xfId="28538"/>
    <cellStyle name="Примечание 2 3 2 4" xfId="3079"/>
    <cellStyle name="Примечание 2 3 2 4 2" xfId="7666"/>
    <cellStyle name="Примечание 2 3 2 4 2 2" xfId="14830"/>
    <cellStyle name="Примечание 2 3 2 4 2 2 2" xfId="34737"/>
    <cellStyle name="Примечание 2 3 2 4 2 3" xfId="31189"/>
    <cellStyle name="Примечание 2 3 2 4 3" xfId="9845"/>
    <cellStyle name="Примечание 2 3 2 4 3 2" xfId="16457"/>
    <cellStyle name="Примечание 2 3 2 4 3 2 2" xfId="35307"/>
    <cellStyle name="Примечание 2 3 2 4 3 3" xfId="32277"/>
    <cellStyle name="Примечание 2 3 2 4 4" xfId="11782"/>
    <cellStyle name="Примечание 2 3 2 4 4 2" xfId="18107"/>
    <cellStyle name="Примечание 2 3 2 4 4 2 2" xfId="35946"/>
    <cellStyle name="Примечание 2 3 2 4 4 3" xfId="33193"/>
    <cellStyle name="Примечание 2 3 2 4 5" xfId="4893"/>
    <cellStyle name="Примечание 2 3 2 4 5 2" xfId="20637"/>
    <cellStyle name="Примечание 2 3 2 4 5 2 2" xfId="36458"/>
    <cellStyle name="Примечание 2 3 2 4 5 3" xfId="29563"/>
    <cellStyle name="Примечание 2 3 2 4 6" xfId="28705"/>
    <cellStyle name="Примечание 2 3 2 5" xfId="4041"/>
    <cellStyle name="Примечание 2 3 2 5 2" xfId="29136"/>
    <cellStyle name="Примечание 2 3 2 6" xfId="28338"/>
    <cellStyle name="Примечание 2 3 3" xfId="2172"/>
    <cellStyle name="Примечание 2 3 3 2" xfId="5237"/>
    <cellStyle name="Примечание 2 3 3 2 2" xfId="12796"/>
    <cellStyle name="Примечание 2 3 3 2 2 2" xfId="33609"/>
    <cellStyle name="Примечание 2 3 3 2 3" xfId="29781"/>
    <cellStyle name="Примечание 2 3 3 3" xfId="6772"/>
    <cellStyle name="Примечание 2 3 3 3 2" xfId="13946"/>
    <cellStyle name="Примечание 2 3 3 3 2 2" xfId="34313"/>
    <cellStyle name="Примечание 2 3 3 3 3" xfId="30762"/>
    <cellStyle name="Примечание 2 3 3 4" xfId="8955"/>
    <cellStyle name="Примечание 2 3 3 4 2" xfId="15865"/>
    <cellStyle name="Примечание 2 3 3 4 2 2" xfId="35175"/>
    <cellStyle name="Примечание 2 3 3 4 3" xfId="31851"/>
    <cellStyle name="Примечание 2 3 3 5" xfId="11030"/>
    <cellStyle name="Примечание 2 3 3 5 2" xfId="17359"/>
    <cellStyle name="Примечание 2 3 3 5 2 2" xfId="35656"/>
    <cellStyle name="Примечание 2 3 3 5 3" xfId="32903"/>
    <cellStyle name="Примечание 2 3 3 6" xfId="4407"/>
    <cellStyle name="Примечание 2 3 3 6 2" xfId="20451"/>
    <cellStyle name="Примечание 2 3 3 6 2 2" xfId="36367"/>
    <cellStyle name="Примечание 2 3 3 6 3" xfId="29252"/>
    <cellStyle name="Примечание 2 3 3 7" xfId="8408"/>
    <cellStyle name="Примечание 2 3 3 7 2" xfId="31473"/>
    <cellStyle name="Примечание 2 3 3 8" xfId="28416"/>
    <cellStyle name="Примечание 2 3 4" xfId="2901"/>
    <cellStyle name="Примечание 2 3 4 2" xfId="9668"/>
    <cellStyle name="Примечание 2 3 4 2 2" xfId="16314"/>
    <cellStyle name="Примечание 2 3 4 2 2 2" xfId="35274"/>
    <cellStyle name="Примечание 2 3 4 2 3" xfId="32212"/>
    <cellStyle name="Примечание 2 3 4 3" xfId="11618"/>
    <cellStyle name="Примечание 2 3 4 3 2" xfId="17945"/>
    <cellStyle name="Примечание 2 3 4 3 2 2" xfId="35894"/>
    <cellStyle name="Примечание 2 3 4 3 3" xfId="33141"/>
    <cellStyle name="Примечание 2 3 4 4" xfId="7488"/>
    <cellStyle name="Примечание 2 3 4 4 2" xfId="21619"/>
    <cellStyle name="Примечание 2 3 4 4 2 2" xfId="36558"/>
    <cellStyle name="Примечание 2 3 4 4 3" xfId="31124"/>
    <cellStyle name="Примечание 2 3 4 5" xfId="14655"/>
    <cellStyle name="Примечание 2 3 4 5 2" xfId="34672"/>
    <cellStyle name="Примечание 2 3 4 6" xfId="28653"/>
    <cellStyle name="Примечание 2 3 5" xfId="28192"/>
    <cellStyle name="Примечание 2 4" xfId="1249"/>
    <cellStyle name="Примечание 2 4 2" xfId="1718"/>
    <cellStyle name="Примечание 2 4 2 2" xfId="898"/>
    <cellStyle name="Примечание 2 4 2 2 2" xfId="3348"/>
    <cellStyle name="Примечание 2 4 2 2 2 2" xfId="10103"/>
    <cellStyle name="Примечание 2 4 2 2 2 2 2" xfId="16637"/>
    <cellStyle name="Примечание 2 4 2 2 2 2 2 2" xfId="35350"/>
    <cellStyle name="Примечание 2 4 2 2 2 2 3" xfId="32398"/>
    <cellStyle name="Примечание 2 4 2 2 2 3" xfId="12033"/>
    <cellStyle name="Примечание 2 4 2 2 2 3 2" xfId="18358"/>
    <cellStyle name="Примечание 2 4 2 2 2 3 2 2" xfId="36062"/>
    <cellStyle name="Примечание 2 4 2 2 2 3 3" xfId="33309"/>
    <cellStyle name="Примечание 2 4 2 2 2 4" xfId="7924"/>
    <cellStyle name="Примечание 2 4 2 2 2 4 2" xfId="21928"/>
    <cellStyle name="Примечание 2 4 2 2 2 4 2 2" xfId="36626"/>
    <cellStyle name="Примечание 2 4 2 2 2 4 3" xfId="31306"/>
    <cellStyle name="Примечание 2 4 2 2 2 5" xfId="15082"/>
    <cellStyle name="Примечание 2 4 2 2 2 5 2" xfId="34854"/>
    <cellStyle name="Примечание 2 4 2 2 2 6" xfId="28821"/>
    <cellStyle name="Примечание 2 4 2 2 3" xfId="3821"/>
    <cellStyle name="Примечание 2 4 2 2 3 2" xfId="10576"/>
    <cellStyle name="Примечание 2 4 2 2 3 2 2" xfId="16960"/>
    <cellStyle name="Примечание 2 4 2 2 3 2 2 2" xfId="35403"/>
    <cellStyle name="Примечание 2 4 2 2 3 2 3" xfId="32599"/>
    <cellStyle name="Примечание 2 4 2 2 3 3" xfId="12506"/>
    <cellStyle name="Примечание 2 4 2 2 3 3 2" xfId="18829"/>
    <cellStyle name="Примечание 2 4 2 2 3 3 2 2" xfId="36263"/>
    <cellStyle name="Примечание 2 4 2 2 3 3 3" xfId="33510"/>
    <cellStyle name="Примечание 2 4 2 2 3 4" xfId="15553"/>
    <cellStyle name="Примечание 2 4 2 2 3 4 2" xfId="35055"/>
    <cellStyle name="Примечание 2 4 2 2 3 5" xfId="29022"/>
    <cellStyle name="Примечание 2 4 2 2 4" xfId="5943"/>
    <cellStyle name="Примечание 2 4 2 2 4 2" xfId="13204"/>
    <cellStyle name="Примечание 2 4 2 2 4 2 2" xfId="33809"/>
    <cellStyle name="Примечание 2 4 2 2 4 3" xfId="30221"/>
    <cellStyle name="Примечание 2 4 2 2 5" xfId="5660"/>
    <cellStyle name="Примечание 2 4 2 2 5 2" xfId="12996"/>
    <cellStyle name="Примечание 2 4 2 2 5 2 2" xfId="33708"/>
    <cellStyle name="Примечание 2 4 2 2 5 3" xfId="30075"/>
    <cellStyle name="Примечание 2 4 2 2 6" xfId="8622"/>
    <cellStyle name="Примечание 2 4 2 2 6 2" xfId="15714"/>
    <cellStyle name="Примечание 2 4 2 2 6 2 2" xfId="35142"/>
    <cellStyle name="Примечание 2 4 2 2 6 3" xfId="31640"/>
    <cellStyle name="Примечание 2 4 2 2 7" xfId="4720"/>
    <cellStyle name="Примечание 2 4 2 2 7 2" xfId="29414"/>
    <cellStyle name="Примечание 2 4 2 2 8" xfId="28150"/>
    <cellStyle name="Примечание 2 4 2 3" xfId="2471"/>
    <cellStyle name="Примечание 2 4 2 3 2" xfId="7071"/>
    <cellStyle name="Примечание 2 4 2 3 2 2" xfId="14245"/>
    <cellStyle name="Примечание 2 4 2 3 2 2 2" xfId="34557"/>
    <cellStyle name="Примечание 2 4 2 3 2 3" xfId="31006"/>
    <cellStyle name="Примечание 2 4 2 3 3" xfId="9253"/>
    <cellStyle name="Примечание 2 4 2 3 3 2" xfId="15957"/>
    <cellStyle name="Примечание 2 4 2 3 3 2 2" xfId="35213"/>
    <cellStyle name="Примечание 2 4 2 3 3 3" xfId="32095"/>
    <cellStyle name="Примечание 2 4 2 3 4" xfId="11213"/>
    <cellStyle name="Примечание 2 4 2 3 4 2" xfId="17542"/>
    <cellStyle name="Примечание 2 4 2 3 4 2 2" xfId="35785"/>
    <cellStyle name="Примечание 2 4 2 3 4 3" xfId="33032"/>
    <cellStyle name="Примечание 2 4 2 3 5" xfId="5470"/>
    <cellStyle name="Примечание 2 4 2 3 5 2" xfId="20853"/>
    <cellStyle name="Примечание 2 4 2 3 5 2 2" xfId="36506"/>
    <cellStyle name="Примечание 2 4 2 3 5 3" xfId="29937"/>
    <cellStyle name="Примечание 2 4 2 3 6" xfId="12889"/>
    <cellStyle name="Примечание 2 4 2 3 6 2" xfId="33647"/>
    <cellStyle name="Примечание 2 4 2 3 7" xfId="28544"/>
    <cellStyle name="Примечание 2 4 2 4" xfId="3085"/>
    <cellStyle name="Примечание 2 4 2 4 2" xfId="7672"/>
    <cellStyle name="Примечание 2 4 2 4 2 2" xfId="14836"/>
    <cellStyle name="Примечание 2 4 2 4 2 2 2" xfId="34743"/>
    <cellStyle name="Примечание 2 4 2 4 2 3" xfId="31195"/>
    <cellStyle name="Примечание 2 4 2 4 3" xfId="9851"/>
    <cellStyle name="Примечание 2 4 2 4 3 2" xfId="16461"/>
    <cellStyle name="Примечание 2 4 2 4 3 2 2" xfId="35311"/>
    <cellStyle name="Примечание 2 4 2 4 3 3" xfId="32283"/>
    <cellStyle name="Примечание 2 4 2 4 4" xfId="11788"/>
    <cellStyle name="Примечание 2 4 2 4 4 2" xfId="18113"/>
    <cellStyle name="Примечание 2 4 2 4 4 2 2" xfId="35952"/>
    <cellStyle name="Примечание 2 4 2 4 4 3" xfId="33199"/>
    <cellStyle name="Примечание 2 4 2 4 5" xfId="4900"/>
    <cellStyle name="Примечание 2 4 2 4 5 2" xfId="20641"/>
    <cellStyle name="Примечание 2 4 2 4 5 2 2" xfId="36462"/>
    <cellStyle name="Примечание 2 4 2 4 5 3" xfId="29570"/>
    <cellStyle name="Примечание 2 4 2 4 6" xfId="28711"/>
    <cellStyle name="Примечание 2 4 2 5" xfId="4099"/>
    <cellStyle name="Примечание 2 4 2 5 2" xfId="29169"/>
    <cellStyle name="Примечание 2 4 2 6" xfId="28342"/>
    <cellStyle name="Примечание 2 4 3" xfId="2271"/>
    <cellStyle name="Примечание 2 4 3 2" xfId="5310"/>
    <cellStyle name="Примечание 2 4 3 2 2" xfId="12835"/>
    <cellStyle name="Примечание 2 4 3 2 2 2" xfId="33627"/>
    <cellStyle name="Примечание 2 4 3 2 3" xfId="29824"/>
    <cellStyle name="Примечание 2 4 3 3" xfId="6871"/>
    <cellStyle name="Примечание 2 4 3 3 2" xfId="14045"/>
    <cellStyle name="Примечание 2 4 3 3 2 2" xfId="34391"/>
    <cellStyle name="Примечание 2 4 3 3 3" xfId="30840"/>
    <cellStyle name="Примечание 2 4 3 4" xfId="9054"/>
    <cellStyle name="Примечание 2 4 3 4 2" xfId="15904"/>
    <cellStyle name="Примечание 2 4 3 4 2 2" xfId="35193"/>
    <cellStyle name="Примечание 2 4 3 4 3" xfId="31929"/>
    <cellStyle name="Примечание 2 4 3 5" xfId="11082"/>
    <cellStyle name="Примечание 2 4 3 5 2" xfId="17411"/>
    <cellStyle name="Примечание 2 4 3 5 2 2" xfId="35687"/>
    <cellStyle name="Примечание 2 4 3 5 3" xfId="32934"/>
    <cellStyle name="Примечание 2 4 3 6" xfId="4413"/>
    <cellStyle name="Примечание 2 4 3 6 2" xfId="20457"/>
    <cellStyle name="Примечание 2 4 3 6 2 2" xfId="36373"/>
    <cellStyle name="Примечание 2 4 3 6 3" xfId="29258"/>
    <cellStyle name="Примечание 2 4 3 7" xfId="4564"/>
    <cellStyle name="Примечание 2 4 3 7 2" xfId="29336"/>
    <cellStyle name="Примечание 2 4 3 8" xfId="28446"/>
    <cellStyle name="Примечание 2 4 4" xfId="2906"/>
    <cellStyle name="Примечание 2 4 4 2" xfId="9673"/>
    <cellStyle name="Примечание 2 4 4 2 2" xfId="16318"/>
    <cellStyle name="Примечание 2 4 4 2 2 2" xfId="35278"/>
    <cellStyle name="Примечание 2 4 4 2 3" xfId="32217"/>
    <cellStyle name="Примечание 2 4 4 3" xfId="11622"/>
    <cellStyle name="Примечание 2 4 4 3 2" xfId="17949"/>
    <cellStyle name="Примечание 2 4 4 3 2 2" xfId="35898"/>
    <cellStyle name="Примечание 2 4 4 3 3" xfId="33145"/>
    <cellStyle name="Примечание 2 4 4 4" xfId="7493"/>
    <cellStyle name="Примечание 2 4 4 4 2" xfId="21623"/>
    <cellStyle name="Примечание 2 4 4 4 2 2" xfId="36562"/>
    <cellStyle name="Примечание 2 4 4 4 3" xfId="31129"/>
    <cellStyle name="Примечание 2 4 4 5" xfId="14660"/>
    <cellStyle name="Примечание 2 4 4 5 2" xfId="34677"/>
    <cellStyle name="Примечание 2 4 4 6" xfId="28657"/>
    <cellStyle name="Примечание 2 4 5" xfId="28196"/>
    <cellStyle name="Примечание 2 5" xfId="1581"/>
    <cellStyle name="Примечание 2 5 2" xfId="1386"/>
    <cellStyle name="Примечание 2 5 2 2" xfId="3267"/>
    <cellStyle name="Примечание 2 5 2 2 2" xfId="10022"/>
    <cellStyle name="Примечание 2 5 2 2 2 2" xfId="16573"/>
    <cellStyle name="Примечание 2 5 2 2 2 2 2" xfId="35335"/>
    <cellStyle name="Примечание 2 5 2 2 2 3" xfId="32366"/>
    <cellStyle name="Примечание 2 5 2 2 3" xfId="11952"/>
    <cellStyle name="Примечание 2 5 2 2 3 2" xfId="18277"/>
    <cellStyle name="Примечание 2 5 2 2 3 2 2" xfId="36030"/>
    <cellStyle name="Примечание 2 5 2 2 3 3" xfId="33277"/>
    <cellStyle name="Примечание 2 5 2 2 4" xfId="7843"/>
    <cellStyle name="Примечание 2 5 2 2 4 2" xfId="21847"/>
    <cellStyle name="Примечание 2 5 2 2 4 2 2" xfId="36594"/>
    <cellStyle name="Примечание 2 5 2 2 4 3" xfId="31274"/>
    <cellStyle name="Примечание 2 5 2 2 5" xfId="15001"/>
    <cellStyle name="Примечание 2 5 2 2 5 2" xfId="34822"/>
    <cellStyle name="Примечание 2 5 2 2 6" xfId="28789"/>
    <cellStyle name="Примечание 2 5 2 3" xfId="3740"/>
    <cellStyle name="Примечание 2 5 2 3 2" xfId="10495"/>
    <cellStyle name="Примечание 2 5 2 3 2 2" xfId="16896"/>
    <cellStyle name="Примечание 2 5 2 3 2 2 2" xfId="35388"/>
    <cellStyle name="Примечание 2 5 2 3 2 3" xfId="32567"/>
    <cellStyle name="Примечание 2 5 2 3 3" xfId="12425"/>
    <cellStyle name="Примечание 2 5 2 3 3 2" xfId="18748"/>
    <cellStyle name="Примечание 2 5 2 3 3 2 2" xfId="36231"/>
    <cellStyle name="Примечание 2 5 2 3 3 3" xfId="33478"/>
    <cellStyle name="Примечание 2 5 2 3 4" xfId="15472"/>
    <cellStyle name="Примечание 2 5 2 3 4 2" xfId="35023"/>
    <cellStyle name="Примечание 2 5 2 3 5" xfId="28990"/>
    <cellStyle name="Примечание 2 5 2 4" xfId="6169"/>
    <cellStyle name="Примечание 2 5 2 4 2" xfId="13405"/>
    <cellStyle name="Примечание 2 5 2 4 2 2" xfId="33942"/>
    <cellStyle name="Примечание 2 5 2 4 3" xfId="30372"/>
    <cellStyle name="Примечание 2 5 2 5" xfId="8438"/>
    <cellStyle name="Примечание 2 5 2 5 2" xfId="15654"/>
    <cellStyle name="Примечание 2 5 2 5 2 2" xfId="35117"/>
    <cellStyle name="Примечание 2 5 2 5 3" xfId="31492"/>
    <cellStyle name="Примечание 2 5 2 6" xfId="5598"/>
    <cellStyle name="Примечание 2 5 2 6 2" xfId="12943"/>
    <cellStyle name="Примечание 2 5 2 6 2 2" xfId="33678"/>
    <cellStyle name="Примечание 2 5 2 6 3" xfId="30039"/>
    <cellStyle name="Примечание 2 5 2 7" xfId="12618"/>
    <cellStyle name="Примечание 2 5 2 7 2" xfId="33572"/>
    <cellStyle name="Примечание 2 5 2 8" xfId="28209"/>
    <cellStyle name="Примечание 2 5 3" xfId="2212"/>
    <cellStyle name="Примечание 2 5 3 2" xfId="6812"/>
    <cellStyle name="Примечание 2 5 3 2 2" xfId="13986"/>
    <cellStyle name="Примечание 2 5 3 2 2 2" xfId="34346"/>
    <cellStyle name="Примечание 2 5 3 2 3" xfId="30795"/>
    <cellStyle name="Примечание 2 5 3 3" xfId="8995"/>
    <cellStyle name="Примечание 2 5 3 3 2" xfId="15883"/>
    <cellStyle name="Примечание 2 5 3 3 2 2" xfId="35186"/>
    <cellStyle name="Примечание 2 5 3 3 3" xfId="31884"/>
    <cellStyle name="Примечание 2 5 3 4" xfId="11056"/>
    <cellStyle name="Примечание 2 5 3 4 2" xfId="17385"/>
    <cellStyle name="Примечание 2 5 3 4 2 2" xfId="35675"/>
    <cellStyle name="Примечание 2 5 3 4 3" xfId="32922"/>
    <cellStyle name="Примечание 2 5 3 5" xfId="5268"/>
    <cellStyle name="Примечание 2 5 3 5 2" xfId="20769"/>
    <cellStyle name="Примечание 2 5 3 5 2 2" xfId="36490"/>
    <cellStyle name="Примечание 2 5 3 5 3" xfId="29803"/>
    <cellStyle name="Примечание 2 5 3 6" xfId="12814"/>
    <cellStyle name="Примечание 2 5 3 6 2" xfId="33620"/>
    <cellStyle name="Примечание 2 5 3 7" xfId="28435"/>
    <cellStyle name="Примечание 2 5 4" xfId="3002"/>
    <cellStyle name="Примечание 2 5 4 2" xfId="7589"/>
    <cellStyle name="Примечание 2 5 4 2 2" xfId="14754"/>
    <cellStyle name="Примечание 2 5 4 2 2 2" xfId="34711"/>
    <cellStyle name="Примечание 2 5 4 2 3" xfId="31163"/>
    <cellStyle name="Примечание 2 5 4 3" xfId="9768"/>
    <cellStyle name="Примечание 2 5 4 3 2" xfId="16395"/>
    <cellStyle name="Примечание 2 5 4 3 2 2" xfId="35295"/>
    <cellStyle name="Примечание 2 5 4 3 3" xfId="32251"/>
    <cellStyle name="Примечание 2 5 4 4" xfId="11705"/>
    <cellStyle name="Примечание 2 5 4 4 2" xfId="18031"/>
    <cellStyle name="Примечание 2 5 4 4 2 2" xfId="35920"/>
    <cellStyle name="Примечание 2 5 4 4 3" xfId="33167"/>
    <cellStyle name="Примечание 2 5 4 5" xfId="4855"/>
    <cellStyle name="Примечание 2 5 4 5 2" xfId="20627"/>
    <cellStyle name="Примечание 2 5 4 5 2 2" xfId="36448"/>
    <cellStyle name="Примечание 2 5 4 5 3" xfId="29531"/>
    <cellStyle name="Примечание 2 5 4 6" xfId="28679"/>
    <cellStyle name="Примечание 2 5 5" xfId="3975"/>
    <cellStyle name="Примечание 2 5 5 2" xfId="29111"/>
    <cellStyle name="Примечание 2 5 6" xfId="28278"/>
    <cellStyle name="Примечание 2 6" xfId="2186"/>
    <cellStyle name="Примечание 2 6 2" xfId="5246"/>
    <cellStyle name="Примечание 2 6 2 2" xfId="12805"/>
    <cellStyle name="Примечание 2 6 2 2 2" xfId="33615"/>
    <cellStyle name="Примечание 2 6 2 3" xfId="29787"/>
    <cellStyle name="Примечание 2 6 3" xfId="6786"/>
    <cellStyle name="Примечание 2 6 3 2" xfId="13960"/>
    <cellStyle name="Примечание 2 6 3 2 2" xfId="34324"/>
    <cellStyle name="Примечание 2 6 3 3" xfId="30773"/>
    <cellStyle name="Примечание 2 6 4" xfId="8969"/>
    <cellStyle name="Примечание 2 6 4 2" xfId="15874"/>
    <cellStyle name="Примечание 2 6 4 2 2" xfId="35181"/>
    <cellStyle name="Примечание 2 6 4 3" xfId="31862"/>
    <cellStyle name="Примечание 2 6 5" xfId="11039"/>
    <cellStyle name="Примечание 2 6 5 2" xfId="17368"/>
    <cellStyle name="Примечание 2 6 5 2 2" xfId="35662"/>
    <cellStyle name="Примечание 2 6 5 3" xfId="32909"/>
    <cellStyle name="Примечание 2 6 6" xfId="4349"/>
    <cellStyle name="Примечание 2 6 6 2" xfId="20393"/>
    <cellStyle name="Примечание 2 6 6 2 2" xfId="36351"/>
    <cellStyle name="Примечание 2 6 6 3" xfId="29236"/>
    <cellStyle name="Примечание 2 6 7" xfId="4805"/>
    <cellStyle name="Примечание 2 6 7 2" xfId="29483"/>
    <cellStyle name="Примечание 2 6 8" xfId="28422"/>
    <cellStyle name="Примечание 2 7" xfId="2630"/>
    <cellStyle name="Примечание 2 7 2" xfId="9411"/>
    <cellStyle name="Примечание 2 7 2 2" xfId="16062"/>
    <cellStyle name="Примечание 2 7 2 2 2" xfId="35235"/>
    <cellStyle name="Примечание 2 7 2 3" xfId="32169"/>
    <cellStyle name="Примечание 2 7 3" xfId="11371"/>
    <cellStyle name="Примечание 2 7 3 2" xfId="17699"/>
    <cellStyle name="Примечание 2 7 3 2 2" xfId="35859"/>
    <cellStyle name="Примечание 2 7 3 3" xfId="33106"/>
    <cellStyle name="Примечание 2 7 4" xfId="7230"/>
    <cellStyle name="Примечание 2 7 4 2" xfId="21389"/>
    <cellStyle name="Примечание 2 7 4 2 2" xfId="36530"/>
    <cellStyle name="Примечание 2 7 4 3" xfId="31081"/>
    <cellStyle name="Примечание 2 7 5" xfId="14403"/>
    <cellStyle name="Примечание 2 7 5 2" xfId="34632"/>
    <cellStyle name="Примечание 2 7 6" xfId="28618"/>
    <cellStyle name="Примечание 2 8" xfId="18991"/>
    <cellStyle name="Примечание 2 8 2" xfId="36331"/>
    <cellStyle name="Примечание 2 9" xfId="28093"/>
    <cellStyle name="Примечание 3" xfId="395"/>
    <cellStyle name="Примечание 3 2" xfId="1142"/>
    <cellStyle name="Примечание 3 2 2" xfId="1702"/>
    <cellStyle name="Примечание 3 2 2 2" xfId="940"/>
    <cellStyle name="Примечание 3 2 2 2 2" xfId="3337"/>
    <cellStyle name="Примечание 3 2 2 2 2 2" xfId="10092"/>
    <cellStyle name="Примечание 3 2 2 2 2 2 2" xfId="16630"/>
    <cellStyle name="Примечание 3 2 2 2 2 2 2 2" xfId="35343"/>
    <cellStyle name="Примечание 3 2 2 2 2 2 3" xfId="32387"/>
    <cellStyle name="Примечание 3 2 2 2 2 3" xfId="12022"/>
    <cellStyle name="Примечание 3 2 2 2 2 3 2" xfId="18347"/>
    <cellStyle name="Примечание 3 2 2 2 2 3 2 2" xfId="36051"/>
    <cellStyle name="Примечание 3 2 2 2 2 3 3" xfId="33298"/>
    <cellStyle name="Примечание 3 2 2 2 2 4" xfId="7913"/>
    <cellStyle name="Примечание 3 2 2 2 2 4 2" xfId="21917"/>
    <cellStyle name="Примечание 3 2 2 2 2 4 2 2" xfId="36615"/>
    <cellStyle name="Примечание 3 2 2 2 2 4 3" xfId="31295"/>
    <cellStyle name="Примечание 3 2 2 2 2 5" xfId="15071"/>
    <cellStyle name="Примечание 3 2 2 2 2 5 2" xfId="34843"/>
    <cellStyle name="Примечание 3 2 2 2 2 6" xfId="28810"/>
    <cellStyle name="Примечание 3 2 2 2 3" xfId="3810"/>
    <cellStyle name="Примечание 3 2 2 2 3 2" xfId="10565"/>
    <cellStyle name="Примечание 3 2 2 2 3 2 2" xfId="16953"/>
    <cellStyle name="Примечание 3 2 2 2 3 2 2 2" xfId="35396"/>
    <cellStyle name="Примечание 3 2 2 2 3 2 3" xfId="32588"/>
    <cellStyle name="Примечание 3 2 2 2 3 3" xfId="12495"/>
    <cellStyle name="Примечание 3 2 2 2 3 3 2" xfId="18818"/>
    <cellStyle name="Примечание 3 2 2 2 3 3 2 2" xfId="36252"/>
    <cellStyle name="Примечание 3 2 2 2 3 3 3" xfId="33499"/>
    <cellStyle name="Примечание 3 2 2 2 3 4" xfId="15542"/>
    <cellStyle name="Примечание 3 2 2 2 3 4 2" xfId="35044"/>
    <cellStyle name="Примечание 3 2 2 2 3 5" xfId="29011"/>
    <cellStyle name="Примечание 3 2 2 2 4" xfId="5983"/>
    <cellStyle name="Примечание 3 2 2 2 4 2" xfId="13244"/>
    <cellStyle name="Примечание 3 2 2 2 4 2 2" xfId="33832"/>
    <cellStyle name="Примечание 3 2 2 2 4 3" xfId="30244"/>
    <cellStyle name="Примечание 3 2 2 2 5" xfId="6033"/>
    <cellStyle name="Примечание 3 2 2 2 5 2" xfId="13285"/>
    <cellStyle name="Примечание 3 2 2 2 5 2 2" xfId="33859"/>
    <cellStyle name="Примечание 3 2 2 2 5 3" xfId="30280"/>
    <cellStyle name="Примечание 3 2 2 2 6" xfId="5696"/>
    <cellStyle name="Примечание 3 2 2 2 6 2" xfId="13013"/>
    <cellStyle name="Примечание 3 2 2 2 6 2 2" xfId="33715"/>
    <cellStyle name="Примечание 3 2 2 2 6 3" xfId="30099"/>
    <cellStyle name="Примечание 3 2 2 2 7" xfId="4226"/>
    <cellStyle name="Примечание 3 2 2 2 7 2" xfId="29208"/>
    <cellStyle name="Примечание 3 2 2 2 8" xfId="28156"/>
    <cellStyle name="Примечание 3 2 2 3" xfId="2460"/>
    <cellStyle name="Примечание 3 2 2 3 2" xfId="7060"/>
    <cellStyle name="Примечание 3 2 2 3 2 2" xfId="14234"/>
    <cellStyle name="Примечание 3 2 2 3 2 2 2" xfId="34546"/>
    <cellStyle name="Примечание 3 2 2 3 2 3" xfId="30995"/>
    <cellStyle name="Примечание 3 2 2 3 3" xfId="9242"/>
    <cellStyle name="Примечание 3 2 2 3 3 2" xfId="15950"/>
    <cellStyle name="Примечание 3 2 2 3 3 2 2" xfId="35206"/>
    <cellStyle name="Примечание 3 2 2 3 3 3" xfId="32084"/>
    <cellStyle name="Примечание 3 2 2 3 4" xfId="11202"/>
    <cellStyle name="Примечание 3 2 2 3 4 2" xfId="17531"/>
    <cellStyle name="Примечание 3 2 2 3 4 2 2" xfId="35774"/>
    <cellStyle name="Примечание 3 2 2 3 4 3" xfId="33021"/>
    <cellStyle name="Примечание 3 2 2 3 5" xfId="5459"/>
    <cellStyle name="Примечание 3 2 2 3 5 2" xfId="20846"/>
    <cellStyle name="Примечание 3 2 2 3 5 2 2" xfId="36499"/>
    <cellStyle name="Примечание 3 2 2 3 5 3" xfId="29926"/>
    <cellStyle name="Примечание 3 2 2 3 6" xfId="12882"/>
    <cellStyle name="Примечание 3 2 2 3 6 2" xfId="33640"/>
    <cellStyle name="Примечание 3 2 2 3 7" xfId="28533"/>
    <cellStyle name="Примечание 3 2 2 4" xfId="3074"/>
    <cellStyle name="Примечание 3 2 2 4 2" xfId="7661"/>
    <cellStyle name="Примечание 3 2 2 4 2 2" xfId="14825"/>
    <cellStyle name="Примечание 3 2 2 4 2 2 2" xfId="34732"/>
    <cellStyle name="Примечание 3 2 2 4 2 3" xfId="31184"/>
    <cellStyle name="Примечание 3 2 2 4 3" xfId="9840"/>
    <cellStyle name="Примечание 3 2 2 4 3 2" xfId="16454"/>
    <cellStyle name="Примечание 3 2 2 4 3 2 2" xfId="35304"/>
    <cellStyle name="Примечание 3 2 2 4 3 3" xfId="32272"/>
    <cellStyle name="Примечание 3 2 2 4 4" xfId="11777"/>
    <cellStyle name="Примечание 3 2 2 4 4 2" xfId="18102"/>
    <cellStyle name="Примечание 3 2 2 4 4 2 2" xfId="35941"/>
    <cellStyle name="Примечание 3 2 2 4 4 3" xfId="33188"/>
    <cellStyle name="Примечание 3 2 2 4 5" xfId="4888"/>
    <cellStyle name="Примечание 3 2 2 4 5 2" xfId="20634"/>
    <cellStyle name="Примечание 3 2 2 4 5 2 2" xfId="36455"/>
    <cellStyle name="Примечание 3 2 2 4 5 3" xfId="29558"/>
    <cellStyle name="Примечание 3 2 2 4 6" xfId="28700"/>
    <cellStyle name="Примечание 3 2 2 5" xfId="4069"/>
    <cellStyle name="Примечание 3 2 2 5 2" xfId="29149"/>
    <cellStyle name="Примечание 3 2 2 6" xfId="28335"/>
    <cellStyle name="Примечание 3 2 3" xfId="2302"/>
    <cellStyle name="Примечание 3 2 3 2" xfId="5338"/>
    <cellStyle name="Примечание 3 2 3 2 2" xfId="12854"/>
    <cellStyle name="Примечание 3 2 3 2 2 2" xfId="33630"/>
    <cellStyle name="Примечание 3 2 3 2 3" xfId="29835"/>
    <cellStyle name="Примечание 3 2 3 3" xfId="6902"/>
    <cellStyle name="Примечание 3 2 3 3 2" xfId="14076"/>
    <cellStyle name="Примечание 3 2 3 3 2 2" xfId="34406"/>
    <cellStyle name="Примечание 3 2 3 3 3" xfId="30855"/>
    <cellStyle name="Примечание 3 2 3 4" xfId="9085"/>
    <cellStyle name="Примечание 3 2 3 4 2" xfId="15923"/>
    <cellStyle name="Примечание 3 2 3 4 2 2" xfId="35196"/>
    <cellStyle name="Примечание 3 2 3 4 3" xfId="31944"/>
    <cellStyle name="Примечание 3 2 3 5" xfId="11109"/>
    <cellStyle name="Примечание 3 2 3 5 2" xfId="17438"/>
    <cellStyle name="Примечание 3 2 3 5 2 2" xfId="35698"/>
    <cellStyle name="Примечание 3 2 3 5 3" xfId="32945"/>
    <cellStyle name="Примечание 3 2 3 6" xfId="4402"/>
    <cellStyle name="Примечание 3 2 3 6 2" xfId="20446"/>
    <cellStyle name="Примечание 3 2 3 6 2 2" xfId="36362"/>
    <cellStyle name="Примечание 3 2 3 6 3" xfId="29247"/>
    <cellStyle name="Примечание 3 2 3 7" xfId="8303"/>
    <cellStyle name="Примечание 3 2 3 7 2" xfId="31461"/>
    <cellStyle name="Примечание 3 2 3 8" xfId="28457"/>
    <cellStyle name="Примечание 3 2 4" xfId="2879"/>
    <cellStyle name="Примечание 3 2 4 2" xfId="9646"/>
    <cellStyle name="Примечание 3 2 4 2 2" xfId="16293"/>
    <cellStyle name="Примечание 3 2 4 2 2 2" xfId="35269"/>
    <cellStyle name="Примечание 3 2 4 2 3" xfId="32206"/>
    <cellStyle name="Примечание 3 2 4 3" xfId="11597"/>
    <cellStyle name="Примечание 3 2 4 3 2" xfId="17924"/>
    <cellStyle name="Примечание 3 2 4 3 2 2" xfId="35889"/>
    <cellStyle name="Примечание 3 2 4 3 3" xfId="33136"/>
    <cellStyle name="Примечание 3 2 4 4" xfId="7466"/>
    <cellStyle name="Примечание 3 2 4 4 2" xfId="21599"/>
    <cellStyle name="Примечание 3 2 4 4 2 2" xfId="36553"/>
    <cellStyle name="Примечание 3 2 4 4 3" xfId="31118"/>
    <cellStyle name="Примечание 3 2 4 5" xfId="14633"/>
    <cellStyle name="Примечание 3 2 4 5 2" xfId="34666"/>
    <cellStyle name="Примечание 3 2 4 6" xfId="28648"/>
    <cellStyle name="Примечание 3 2 5" xfId="28188"/>
    <cellStyle name="Примечание 3 3" xfId="1217"/>
    <cellStyle name="Примечание 3 3 2" xfId="1712"/>
    <cellStyle name="Примечание 3 3 2 2" xfId="1426"/>
    <cellStyle name="Примечание 3 3 2 2 2" xfId="3343"/>
    <cellStyle name="Примечание 3 3 2 2 2 2" xfId="10098"/>
    <cellStyle name="Примечание 3 3 2 2 2 2 2" xfId="16634"/>
    <cellStyle name="Примечание 3 3 2 2 2 2 2 2" xfId="35347"/>
    <cellStyle name="Примечание 3 3 2 2 2 2 3" xfId="32393"/>
    <cellStyle name="Примечание 3 3 2 2 2 3" xfId="12028"/>
    <cellStyle name="Примечание 3 3 2 2 2 3 2" xfId="18353"/>
    <cellStyle name="Примечание 3 3 2 2 2 3 2 2" xfId="36057"/>
    <cellStyle name="Примечание 3 3 2 2 2 3 3" xfId="33304"/>
    <cellStyle name="Примечание 3 3 2 2 2 4" xfId="7919"/>
    <cellStyle name="Примечание 3 3 2 2 2 4 2" xfId="21923"/>
    <cellStyle name="Примечание 3 3 2 2 2 4 2 2" xfId="36621"/>
    <cellStyle name="Примечание 3 3 2 2 2 4 3" xfId="31301"/>
    <cellStyle name="Примечание 3 3 2 2 2 5" xfId="15077"/>
    <cellStyle name="Примечание 3 3 2 2 2 5 2" xfId="34849"/>
    <cellStyle name="Примечание 3 3 2 2 2 6" xfId="28816"/>
    <cellStyle name="Примечание 3 3 2 2 3" xfId="3816"/>
    <cellStyle name="Примечание 3 3 2 2 3 2" xfId="10571"/>
    <cellStyle name="Примечание 3 3 2 2 3 2 2" xfId="16957"/>
    <cellStyle name="Примечание 3 3 2 2 3 2 2 2" xfId="35400"/>
    <cellStyle name="Примечание 3 3 2 2 3 2 3" xfId="32594"/>
    <cellStyle name="Примечание 3 3 2 2 3 3" xfId="12501"/>
    <cellStyle name="Примечание 3 3 2 2 3 3 2" xfId="18824"/>
    <cellStyle name="Примечание 3 3 2 2 3 3 2 2" xfId="36258"/>
    <cellStyle name="Примечание 3 3 2 2 3 3 3" xfId="33505"/>
    <cellStyle name="Примечание 3 3 2 2 3 4" xfId="15548"/>
    <cellStyle name="Примечание 3 3 2 2 3 4 2" xfId="35050"/>
    <cellStyle name="Примечание 3 3 2 2 3 5" xfId="29017"/>
    <cellStyle name="Примечание 3 3 2 2 4" xfId="6204"/>
    <cellStyle name="Примечание 3 3 2 2 4 2" xfId="13439"/>
    <cellStyle name="Примечание 3 3 2 2 4 2 2" xfId="33965"/>
    <cellStyle name="Примечание 3 3 2 2 4 3" xfId="30396"/>
    <cellStyle name="Примечание 3 3 2 2 5" xfId="8477"/>
    <cellStyle name="Примечание 3 3 2 2 5 2" xfId="15672"/>
    <cellStyle name="Примечание 3 3 2 2 5 2 2" xfId="35120"/>
    <cellStyle name="Примечание 3 3 2 2 5 3" xfId="31516"/>
    <cellStyle name="Примечание 3 3 2 2 6" xfId="6284"/>
    <cellStyle name="Примечание 3 3 2 2 6 2" xfId="13515"/>
    <cellStyle name="Примечание 3 3 2 2 6 2 2" xfId="34021"/>
    <cellStyle name="Примечание 3 3 2 2 6 3" xfId="30455"/>
    <cellStyle name="Примечание 3 3 2 2 7" xfId="12631"/>
    <cellStyle name="Примечание 3 3 2 2 7 2" xfId="33574"/>
    <cellStyle name="Примечание 3 3 2 2 8" xfId="28211"/>
    <cellStyle name="Примечание 3 3 2 3" xfId="2466"/>
    <cellStyle name="Примечание 3 3 2 3 2" xfId="7066"/>
    <cellStyle name="Примечание 3 3 2 3 2 2" xfId="14240"/>
    <cellStyle name="Примечание 3 3 2 3 2 2 2" xfId="34552"/>
    <cellStyle name="Примечание 3 3 2 3 2 3" xfId="31001"/>
    <cellStyle name="Примечание 3 3 2 3 3" xfId="9248"/>
    <cellStyle name="Примечание 3 3 2 3 3 2" xfId="15954"/>
    <cellStyle name="Примечание 3 3 2 3 3 2 2" xfId="35210"/>
    <cellStyle name="Примечание 3 3 2 3 3 3" xfId="32090"/>
    <cellStyle name="Примечание 3 3 2 3 4" xfId="11208"/>
    <cellStyle name="Примечание 3 3 2 3 4 2" xfId="17537"/>
    <cellStyle name="Примечание 3 3 2 3 4 2 2" xfId="35780"/>
    <cellStyle name="Примечание 3 3 2 3 4 3" xfId="33027"/>
    <cellStyle name="Примечание 3 3 2 3 5" xfId="5465"/>
    <cellStyle name="Примечание 3 3 2 3 5 2" xfId="20850"/>
    <cellStyle name="Примечание 3 3 2 3 5 2 2" xfId="36503"/>
    <cellStyle name="Примечание 3 3 2 3 5 3" xfId="29932"/>
    <cellStyle name="Примечание 3 3 2 3 6" xfId="12886"/>
    <cellStyle name="Примечание 3 3 2 3 6 2" xfId="33644"/>
    <cellStyle name="Примечание 3 3 2 3 7" xfId="28539"/>
    <cellStyle name="Примечание 3 3 2 4" xfId="3080"/>
    <cellStyle name="Примечание 3 3 2 4 2" xfId="7667"/>
    <cellStyle name="Примечание 3 3 2 4 2 2" xfId="14831"/>
    <cellStyle name="Примечание 3 3 2 4 2 2 2" xfId="34738"/>
    <cellStyle name="Примечание 3 3 2 4 2 3" xfId="31190"/>
    <cellStyle name="Примечание 3 3 2 4 3" xfId="9846"/>
    <cellStyle name="Примечание 3 3 2 4 3 2" xfId="16458"/>
    <cellStyle name="Примечание 3 3 2 4 3 2 2" xfId="35308"/>
    <cellStyle name="Примечание 3 3 2 4 3 3" xfId="32278"/>
    <cellStyle name="Примечание 3 3 2 4 4" xfId="11783"/>
    <cellStyle name="Примечание 3 3 2 4 4 2" xfId="18108"/>
    <cellStyle name="Примечание 3 3 2 4 4 2 2" xfId="35947"/>
    <cellStyle name="Примечание 3 3 2 4 4 3" xfId="33194"/>
    <cellStyle name="Примечание 3 3 2 4 5" xfId="4894"/>
    <cellStyle name="Примечание 3 3 2 4 5 2" xfId="20638"/>
    <cellStyle name="Примечание 3 3 2 4 5 2 2" xfId="36459"/>
    <cellStyle name="Примечание 3 3 2 4 5 3" xfId="29564"/>
    <cellStyle name="Примечание 3 3 2 4 6" xfId="28706"/>
    <cellStyle name="Примечание 3 3 2 5" xfId="3942"/>
    <cellStyle name="Примечание 3 3 2 5 2" xfId="29102"/>
    <cellStyle name="Примечание 3 3 2 6" xfId="28339"/>
    <cellStyle name="Примечание 3 3 3" xfId="2272"/>
    <cellStyle name="Примечание 3 3 3 2" xfId="5311"/>
    <cellStyle name="Примечание 3 3 3 2 2" xfId="12836"/>
    <cellStyle name="Примечание 3 3 3 2 2 2" xfId="33628"/>
    <cellStyle name="Примечание 3 3 3 2 3" xfId="29825"/>
    <cellStyle name="Примечание 3 3 3 3" xfId="6872"/>
    <cellStyle name="Примечание 3 3 3 3 2" xfId="14046"/>
    <cellStyle name="Примечание 3 3 3 3 2 2" xfId="34392"/>
    <cellStyle name="Примечание 3 3 3 3 3" xfId="30841"/>
    <cellStyle name="Примечание 3 3 3 4" xfId="9055"/>
    <cellStyle name="Примечание 3 3 3 4 2" xfId="15905"/>
    <cellStyle name="Примечание 3 3 3 4 2 2" xfId="35194"/>
    <cellStyle name="Примечание 3 3 3 4 3" xfId="31930"/>
    <cellStyle name="Примечание 3 3 3 5" xfId="11083"/>
    <cellStyle name="Примечание 3 3 3 5 2" xfId="17412"/>
    <cellStyle name="Примечание 3 3 3 5 2 2" xfId="35688"/>
    <cellStyle name="Примечание 3 3 3 5 3" xfId="32935"/>
    <cellStyle name="Примечание 3 3 3 6" xfId="4408"/>
    <cellStyle name="Примечание 3 3 3 6 2" xfId="20452"/>
    <cellStyle name="Примечание 3 3 3 6 2 2" xfId="36368"/>
    <cellStyle name="Примечание 3 3 3 6 3" xfId="29253"/>
    <cellStyle name="Примечание 3 3 3 7" xfId="4613"/>
    <cellStyle name="Примечание 3 3 3 7 2" xfId="29357"/>
    <cellStyle name="Примечание 3 3 3 8" xfId="28447"/>
    <cellStyle name="Примечание 3 3 4" xfId="2902"/>
    <cellStyle name="Примечание 3 3 4 2" xfId="9669"/>
    <cellStyle name="Примечание 3 3 4 2 2" xfId="16315"/>
    <cellStyle name="Примечание 3 3 4 2 2 2" xfId="35275"/>
    <cellStyle name="Примечание 3 3 4 2 3" xfId="32213"/>
    <cellStyle name="Примечание 3 3 4 3" xfId="11619"/>
    <cellStyle name="Примечание 3 3 4 3 2" xfId="17946"/>
    <cellStyle name="Примечание 3 3 4 3 2 2" xfId="35895"/>
    <cellStyle name="Примечание 3 3 4 3 3" xfId="33142"/>
    <cellStyle name="Примечание 3 3 4 4" xfId="7489"/>
    <cellStyle name="Примечание 3 3 4 4 2" xfId="21620"/>
    <cellStyle name="Примечание 3 3 4 4 2 2" xfId="36559"/>
    <cellStyle name="Примечание 3 3 4 4 3" xfId="31125"/>
    <cellStyle name="Примечание 3 3 4 5" xfId="14656"/>
    <cellStyle name="Примечание 3 3 4 5 2" xfId="34673"/>
    <cellStyle name="Примечание 3 3 4 6" xfId="28654"/>
    <cellStyle name="Примечание 3 3 5" xfId="28193"/>
    <cellStyle name="Примечание 3 4" xfId="1250"/>
    <cellStyle name="Примечание 3 4 2" xfId="1719"/>
    <cellStyle name="Примечание 3 4 2 2" xfId="1159"/>
    <cellStyle name="Примечание 3 4 2 2 2" xfId="3349"/>
    <cellStyle name="Примечание 3 4 2 2 2 2" xfId="10104"/>
    <cellStyle name="Примечание 3 4 2 2 2 2 2" xfId="16638"/>
    <cellStyle name="Примечание 3 4 2 2 2 2 2 2" xfId="35351"/>
    <cellStyle name="Примечание 3 4 2 2 2 2 3" xfId="32399"/>
    <cellStyle name="Примечание 3 4 2 2 2 3" xfId="12034"/>
    <cellStyle name="Примечание 3 4 2 2 2 3 2" xfId="18359"/>
    <cellStyle name="Примечание 3 4 2 2 2 3 2 2" xfId="36063"/>
    <cellStyle name="Примечание 3 4 2 2 2 3 3" xfId="33310"/>
    <cellStyle name="Примечание 3 4 2 2 2 4" xfId="7925"/>
    <cellStyle name="Примечание 3 4 2 2 2 4 2" xfId="21929"/>
    <cellStyle name="Примечание 3 4 2 2 2 4 2 2" xfId="36627"/>
    <cellStyle name="Примечание 3 4 2 2 2 4 3" xfId="31307"/>
    <cellStyle name="Примечание 3 4 2 2 2 5" xfId="15083"/>
    <cellStyle name="Примечание 3 4 2 2 2 5 2" xfId="34855"/>
    <cellStyle name="Примечание 3 4 2 2 2 6" xfId="28822"/>
    <cellStyle name="Примечание 3 4 2 2 3" xfId="3822"/>
    <cellStyle name="Примечание 3 4 2 2 3 2" xfId="10577"/>
    <cellStyle name="Примечание 3 4 2 2 3 2 2" xfId="16961"/>
    <cellStyle name="Примечание 3 4 2 2 3 2 2 2" xfId="35404"/>
    <cellStyle name="Примечание 3 4 2 2 3 2 3" xfId="32600"/>
    <cellStyle name="Примечание 3 4 2 2 3 3" xfId="12507"/>
    <cellStyle name="Примечание 3 4 2 2 3 3 2" xfId="18830"/>
    <cellStyle name="Примечание 3 4 2 2 3 3 2 2" xfId="36264"/>
    <cellStyle name="Примечание 3 4 2 2 3 3 3" xfId="33511"/>
    <cellStyle name="Примечание 3 4 2 2 3 4" xfId="15554"/>
    <cellStyle name="Примечание 3 4 2 2 3 4 2" xfId="35056"/>
    <cellStyle name="Примечание 3 4 2 2 3 5" xfId="29023"/>
    <cellStyle name="Примечание 3 4 2 2 4" xfId="6051"/>
    <cellStyle name="Примечание 3 4 2 2 4 2" xfId="13299"/>
    <cellStyle name="Примечание 3 4 2 2 4 2 2" xfId="33870"/>
    <cellStyle name="Примечание 3 4 2 2 4 3" xfId="30295"/>
    <cellStyle name="Примечание 3 4 2 2 5" xfId="6043"/>
    <cellStyle name="Примечание 3 4 2 2 5 2" xfId="13292"/>
    <cellStyle name="Примечание 3 4 2 2 5 2 2" xfId="33863"/>
    <cellStyle name="Примечание 3 4 2 2 5 3" xfId="30287"/>
    <cellStyle name="Примечание 3 4 2 2 6" xfId="5812"/>
    <cellStyle name="Примечание 3 4 2 2 6 2" xfId="13081"/>
    <cellStyle name="Примечание 3 4 2 2 6 2 2" xfId="33754"/>
    <cellStyle name="Примечание 3 4 2 2 6 3" xfId="30161"/>
    <cellStyle name="Примечание 3 4 2 2 7" xfId="3919"/>
    <cellStyle name="Примечание 3 4 2 2 7 2" xfId="29087"/>
    <cellStyle name="Примечание 3 4 2 2 8" xfId="28191"/>
    <cellStyle name="Примечание 3 4 2 3" xfId="2472"/>
    <cellStyle name="Примечание 3 4 2 3 2" xfId="7072"/>
    <cellStyle name="Примечание 3 4 2 3 2 2" xfId="14246"/>
    <cellStyle name="Примечание 3 4 2 3 2 2 2" xfId="34558"/>
    <cellStyle name="Примечание 3 4 2 3 2 3" xfId="31007"/>
    <cellStyle name="Примечание 3 4 2 3 3" xfId="9254"/>
    <cellStyle name="Примечание 3 4 2 3 3 2" xfId="15958"/>
    <cellStyle name="Примечание 3 4 2 3 3 2 2" xfId="35214"/>
    <cellStyle name="Примечание 3 4 2 3 3 3" xfId="32096"/>
    <cellStyle name="Примечание 3 4 2 3 4" xfId="11214"/>
    <cellStyle name="Примечание 3 4 2 3 4 2" xfId="17543"/>
    <cellStyle name="Примечание 3 4 2 3 4 2 2" xfId="35786"/>
    <cellStyle name="Примечание 3 4 2 3 4 3" xfId="33033"/>
    <cellStyle name="Примечание 3 4 2 3 5" xfId="5471"/>
    <cellStyle name="Примечание 3 4 2 3 5 2" xfId="20854"/>
    <cellStyle name="Примечание 3 4 2 3 5 2 2" xfId="36507"/>
    <cellStyle name="Примечание 3 4 2 3 5 3" xfId="29938"/>
    <cellStyle name="Примечание 3 4 2 3 6" xfId="12890"/>
    <cellStyle name="Примечание 3 4 2 3 6 2" xfId="33648"/>
    <cellStyle name="Примечание 3 4 2 3 7" xfId="28545"/>
    <cellStyle name="Примечание 3 4 2 4" xfId="3086"/>
    <cellStyle name="Примечание 3 4 2 4 2" xfId="7673"/>
    <cellStyle name="Примечание 3 4 2 4 2 2" xfId="14837"/>
    <cellStyle name="Примечание 3 4 2 4 2 2 2" xfId="34744"/>
    <cellStyle name="Примечание 3 4 2 4 2 3" xfId="31196"/>
    <cellStyle name="Примечание 3 4 2 4 3" xfId="9852"/>
    <cellStyle name="Примечание 3 4 2 4 3 2" xfId="16462"/>
    <cellStyle name="Примечание 3 4 2 4 3 2 2" xfId="35312"/>
    <cellStyle name="Примечание 3 4 2 4 3 3" xfId="32284"/>
    <cellStyle name="Примечание 3 4 2 4 4" xfId="11789"/>
    <cellStyle name="Примечание 3 4 2 4 4 2" xfId="18114"/>
    <cellStyle name="Примечание 3 4 2 4 4 2 2" xfId="35953"/>
    <cellStyle name="Примечание 3 4 2 4 4 3" xfId="33200"/>
    <cellStyle name="Примечание 3 4 2 4 5" xfId="4901"/>
    <cellStyle name="Примечание 3 4 2 4 5 2" xfId="20642"/>
    <cellStyle name="Примечание 3 4 2 4 5 2 2" xfId="36463"/>
    <cellStyle name="Примечание 3 4 2 4 5 3" xfId="29571"/>
    <cellStyle name="Примечание 3 4 2 4 6" xfId="28712"/>
    <cellStyle name="Примечание 3 4 2 5" xfId="4071"/>
    <cellStyle name="Примечание 3 4 2 5 2" xfId="29151"/>
    <cellStyle name="Примечание 3 4 2 6" xfId="28343"/>
    <cellStyle name="Примечание 3 4 3" xfId="2375"/>
    <cellStyle name="Примечание 3 4 3 2" xfId="5405"/>
    <cellStyle name="Примечание 3 4 3 2 2" xfId="12879"/>
    <cellStyle name="Примечание 3 4 3 2 2 2" xfId="33637"/>
    <cellStyle name="Примечание 3 4 3 2 3" xfId="29884"/>
    <cellStyle name="Примечание 3 4 3 3" xfId="6975"/>
    <cellStyle name="Примечание 3 4 3 3 2" xfId="14149"/>
    <cellStyle name="Примечание 3 4 3 3 2 2" xfId="34461"/>
    <cellStyle name="Примечание 3 4 3 3 3" xfId="30910"/>
    <cellStyle name="Примечание 3 4 3 4" xfId="9157"/>
    <cellStyle name="Примечание 3 4 3 4 2" xfId="15947"/>
    <cellStyle name="Примечание 3 4 3 4 2 2" xfId="35203"/>
    <cellStyle name="Примечание 3 4 3 4 3" xfId="31999"/>
    <cellStyle name="Примечание 3 4 3 5" xfId="11172"/>
    <cellStyle name="Примечание 3 4 3 5 2" xfId="17501"/>
    <cellStyle name="Примечание 3 4 3 5 2 2" xfId="35744"/>
    <cellStyle name="Примечание 3 4 3 5 3" xfId="32991"/>
    <cellStyle name="Примечание 3 4 3 6" xfId="4414"/>
    <cellStyle name="Примечание 3 4 3 6 2" xfId="20458"/>
    <cellStyle name="Примечание 3 4 3 6 2 2" xfId="36374"/>
    <cellStyle name="Примечание 3 4 3 6 3" xfId="29259"/>
    <cellStyle name="Примечание 3 4 3 7" xfId="8302"/>
    <cellStyle name="Примечание 3 4 3 7 2" xfId="31460"/>
    <cellStyle name="Примечание 3 4 3 8" xfId="28503"/>
    <cellStyle name="Примечание 3 4 4" xfId="2907"/>
    <cellStyle name="Примечание 3 4 4 2" xfId="9674"/>
    <cellStyle name="Примечание 3 4 4 2 2" xfId="16319"/>
    <cellStyle name="Примечание 3 4 4 2 2 2" xfId="35279"/>
    <cellStyle name="Примечание 3 4 4 2 3" xfId="32218"/>
    <cellStyle name="Примечание 3 4 4 3" xfId="11623"/>
    <cellStyle name="Примечание 3 4 4 3 2" xfId="17950"/>
    <cellStyle name="Примечание 3 4 4 3 2 2" xfId="35899"/>
    <cellStyle name="Примечание 3 4 4 3 3" xfId="33146"/>
    <cellStyle name="Примечание 3 4 4 4" xfId="7494"/>
    <cellStyle name="Примечание 3 4 4 4 2" xfId="21624"/>
    <cellStyle name="Примечание 3 4 4 4 2 2" xfId="36563"/>
    <cellStyle name="Примечание 3 4 4 4 3" xfId="31130"/>
    <cellStyle name="Примечание 3 4 4 5" xfId="14661"/>
    <cellStyle name="Примечание 3 4 4 5 2" xfId="34678"/>
    <cellStyle name="Примечание 3 4 4 6" xfId="28658"/>
    <cellStyle name="Примечание 3 4 5" xfId="28197"/>
    <cellStyle name="Примечание 3 5" xfId="1582"/>
    <cellStyle name="Примечание 3 5 2" xfId="841"/>
    <cellStyle name="Примечание 3 5 2 2" xfId="3268"/>
    <cellStyle name="Примечание 3 5 2 2 2" xfId="10023"/>
    <cellStyle name="Примечание 3 5 2 2 2 2" xfId="16574"/>
    <cellStyle name="Примечание 3 5 2 2 2 2 2" xfId="35336"/>
    <cellStyle name="Примечание 3 5 2 2 2 3" xfId="32367"/>
    <cellStyle name="Примечание 3 5 2 2 3" xfId="11953"/>
    <cellStyle name="Примечание 3 5 2 2 3 2" xfId="18278"/>
    <cellStyle name="Примечание 3 5 2 2 3 2 2" xfId="36031"/>
    <cellStyle name="Примечание 3 5 2 2 3 3" xfId="33278"/>
    <cellStyle name="Примечание 3 5 2 2 4" xfId="7844"/>
    <cellStyle name="Примечание 3 5 2 2 4 2" xfId="21848"/>
    <cellStyle name="Примечание 3 5 2 2 4 2 2" xfId="36595"/>
    <cellStyle name="Примечание 3 5 2 2 4 3" xfId="31275"/>
    <cellStyle name="Примечание 3 5 2 2 5" xfId="15002"/>
    <cellStyle name="Примечание 3 5 2 2 5 2" xfId="34823"/>
    <cellStyle name="Примечание 3 5 2 2 6" xfId="28790"/>
    <cellStyle name="Примечание 3 5 2 3" xfId="3741"/>
    <cellStyle name="Примечание 3 5 2 3 2" xfId="10496"/>
    <cellStyle name="Примечание 3 5 2 3 2 2" xfId="16897"/>
    <cellStyle name="Примечание 3 5 2 3 2 2 2" xfId="35389"/>
    <cellStyle name="Примечание 3 5 2 3 2 3" xfId="32568"/>
    <cellStyle name="Примечание 3 5 2 3 3" xfId="12426"/>
    <cellStyle name="Примечание 3 5 2 3 3 2" xfId="18749"/>
    <cellStyle name="Примечание 3 5 2 3 3 2 2" xfId="36232"/>
    <cellStyle name="Примечание 3 5 2 3 3 3" xfId="33479"/>
    <cellStyle name="Примечание 3 5 2 3 4" xfId="15473"/>
    <cellStyle name="Примечание 3 5 2 3 4 2" xfId="35024"/>
    <cellStyle name="Примечание 3 5 2 3 5" xfId="28991"/>
    <cellStyle name="Примечание 3 5 2 4" xfId="5886"/>
    <cellStyle name="Примечание 3 5 2 4 2" xfId="13147"/>
    <cellStyle name="Примечание 3 5 2 4 2 2" xfId="33789"/>
    <cellStyle name="Примечание 3 5 2 4 3" xfId="30201"/>
    <cellStyle name="Примечание 3 5 2 5" xfId="5638"/>
    <cellStyle name="Примечание 3 5 2 5 2" xfId="12977"/>
    <cellStyle name="Примечание 3 5 2 5 2 2" xfId="33704"/>
    <cellStyle name="Примечание 3 5 2 5 3" xfId="30068"/>
    <cellStyle name="Примечание 3 5 2 6" xfId="5831"/>
    <cellStyle name="Примечание 3 5 2 6 2" xfId="13098"/>
    <cellStyle name="Примечание 3 5 2 6 2 2" xfId="33768"/>
    <cellStyle name="Примечание 3 5 2 6 3" xfId="30177"/>
    <cellStyle name="Примечание 3 5 2 7" xfId="4234"/>
    <cellStyle name="Примечание 3 5 2 7 2" xfId="29210"/>
    <cellStyle name="Примечание 3 5 2 8" xfId="28141"/>
    <cellStyle name="Примечание 3 5 3" xfId="2088"/>
    <cellStyle name="Примечание 3 5 3 2" xfId="6688"/>
    <cellStyle name="Примечание 3 5 3 2 2" xfId="13864"/>
    <cellStyle name="Примечание 3 5 3 2 2 2" xfId="34273"/>
    <cellStyle name="Примечание 3 5 3 2 3" xfId="30722"/>
    <cellStyle name="Примечание 3 5 3 3" xfId="8871"/>
    <cellStyle name="Примечание 3 5 3 3 2" xfId="15811"/>
    <cellStyle name="Примечание 3 5 3 3 2 2" xfId="35163"/>
    <cellStyle name="Примечание 3 5 3 3 3" xfId="31811"/>
    <cellStyle name="Примечание 3 5 3 4" xfId="10975"/>
    <cellStyle name="Примечание 3 5 3 4 2" xfId="17305"/>
    <cellStyle name="Примечание 3 5 3 4 2 2" xfId="35643"/>
    <cellStyle name="Примечание 3 5 3 4 3" xfId="32890"/>
    <cellStyle name="Примечание 3 5 3 5" xfId="5169"/>
    <cellStyle name="Примечание 3 5 3 5 2" xfId="20700"/>
    <cellStyle name="Примечание 3 5 3 5 2 2" xfId="36478"/>
    <cellStyle name="Примечание 3 5 3 5 3" xfId="29762"/>
    <cellStyle name="Примечание 3 5 3 6" xfId="12743"/>
    <cellStyle name="Примечание 3 5 3 6 2" xfId="33597"/>
    <cellStyle name="Примечание 3 5 3 7" xfId="28404"/>
    <cellStyle name="Примечание 3 5 4" xfId="3003"/>
    <cellStyle name="Примечание 3 5 4 2" xfId="7590"/>
    <cellStyle name="Примечание 3 5 4 2 2" xfId="14755"/>
    <cellStyle name="Примечание 3 5 4 2 2 2" xfId="34712"/>
    <cellStyle name="Примечание 3 5 4 2 3" xfId="31164"/>
    <cellStyle name="Примечание 3 5 4 3" xfId="9769"/>
    <cellStyle name="Примечание 3 5 4 3 2" xfId="16396"/>
    <cellStyle name="Примечание 3 5 4 3 2 2" xfId="35296"/>
    <cellStyle name="Примечание 3 5 4 3 3" xfId="32252"/>
    <cellStyle name="Примечание 3 5 4 4" xfId="11706"/>
    <cellStyle name="Примечание 3 5 4 4 2" xfId="18032"/>
    <cellStyle name="Примечание 3 5 4 4 2 2" xfId="35921"/>
    <cellStyle name="Примечание 3 5 4 4 3" xfId="33168"/>
    <cellStyle name="Примечание 3 5 4 5" xfId="4856"/>
    <cellStyle name="Примечание 3 5 4 5 2" xfId="20628"/>
    <cellStyle name="Примечание 3 5 4 5 2 2" xfId="36449"/>
    <cellStyle name="Примечание 3 5 4 5 3" xfId="29532"/>
    <cellStyle name="Примечание 3 5 4 6" xfId="28680"/>
    <cellStyle name="Примечание 3 5 5" xfId="4166"/>
    <cellStyle name="Примечание 3 5 5 2" xfId="29192"/>
    <cellStyle name="Примечание 3 5 6" xfId="28279"/>
    <cellStyle name="Примечание 3 6" xfId="2367"/>
    <cellStyle name="Примечание 3 6 2" xfId="5398"/>
    <cellStyle name="Примечание 3 6 2 2" xfId="12878"/>
    <cellStyle name="Примечание 3 6 2 2 2" xfId="33636"/>
    <cellStyle name="Примечание 3 6 2 3" xfId="29877"/>
    <cellStyle name="Примечание 3 6 3" xfId="6967"/>
    <cellStyle name="Примечание 3 6 3 2" xfId="14141"/>
    <cellStyle name="Примечание 3 6 3 2 2" xfId="34453"/>
    <cellStyle name="Примечание 3 6 3 3" xfId="30902"/>
    <cellStyle name="Примечание 3 6 4" xfId="9149"/>
    <cellStyle name="Примечание 3 6 4 2" xfId="15946"/>
    <cellStyle name="Примечание 3 6 4 2 2" xfId="35202"/>
    <cellStyle name="Примечание 3 6 4 3" xfId="31991"/>
    <cellStyle name="Примечание 3 6 5" xfId="11165"/>
    <cellStyle name="Примечание 3 6 5 2" xfId="17494"/>
    <cellStyle name="Примечание 3 6 5 2 2" xfId="35737"/>
    <cellStyle name="Примечание 3 6 5 3" xfId="32984"/>
    <cellStyle name="Примечание 3 6 6" xfId="4350"/>
    <cellStyle name="Примечание 3 6 6 2" xfId="20394"/>
    <cellStyle name="Примечание 3 6 6 2 2" xfId="36352"/>
    <cellStyle name="Примечание 3 6 6 3" xfId="29237"/>
    <cellStyle name="Примечание 3 6 7" xfId="5440"/>
    <cellStyle name="Примечание 3 6 7 2" xfId="29914"/>
    <cellStyle name="Примечание 3 6 8" xfId="28496"/>
    <cellStyle name="Примечание 3 7" xfId="2631"/>
    <cellStyle name="Примечание 3 7 2" xfId="9412"/>
    <cellStyle name="Примечание 3 7 2 2" xfId="16063"/>
    <cellStyle name="Примечание 3 7 2 2 2" xfId="35236"/>
    <cellStyle name="Примечание 3 7 2 3" xfId="32170"/>
    <cellStyle name="Примечание 3 7 3" xfId="11372"/>
    <cellStyle name="Примечание 3 7 3 2" xfId="17700"/>
    <cellStyle name="Примечание 3 7 3 2 2" xfId="35860"/>
    <cellStyle name="Примечание 3 7 3 3" xfId="33107"/>
    <cellStyle name="Примечание 3 7 4" xfId="7231"/>
    <cellStyle name="Примечание 3 7 4 2" xfId="21390"/>
    <cellStyle name="Примечание 3 7 4 2 2" xfId="36531"/>
    <cellStyle name="Примечание 3 7 4 3" xfId="31082"/>
    <cellStyle name="Примечание 3 7 5" xfId="14404"/>
    <cellStyle name="Примечание 3 7 5 2" xfId="34633"/>
    <cellStyle name="Примечание 3 7 6" xfId="28619"/>
    <cellStyle name="Примечание 3 8" xfId="28094"/>
    <cellStyle name="Примечание 4" xfId="396"/>
    <cellStyle name="Примечание 4 2" xfId="1143"/>
    <cellStyle name="Примечание 4 2 2" xfId="1703"/>
    <cellStyle name="Примечание 4 2 2 2" xfId="1982"/>
    <cellStyle name="Примечание 4 2 2 2 2" xfId="3338"/>
    <cellStyle name="Примечание 4 2 2 2 2 2" xfId="10093"/>
    <cellStyle name="Примечание 4 2 2 2 2 2 2" xfId="16631"/>
    <cellStyle name="Примечание 4 2 2 2 2 2 2 2" xfId="35344"/>
    <cellStyle name="Примечание 4 2 2 2 2 2 3" xfId="32388"/>
    <cellStyle name="Примечание 4 2 2 2 2 3" xfId="12023"/>
    <cellStyle name="Примечание 4 2 2 2 2 3 2" xfId="18348"/>
    <cellStyle name="Примечание 4 2 2 2 2 3 2 2" xfId="36052"/>
    <cellStyle name="Примечание 4 2 2 2 2 3 3" xfId="33299"/>
    <cellStyle name="Примечание 4 2 2 2 2 4" xfId="7914"/>
    <cellStyle name="Примечание 4 2 2 2 2 4 2" xfId="21918"/>
    <cellStyle name="Примечание 4 2 2 2 2 4 2 2" xfId="36616"/>
    <cellStyle name="Примечание 4 2 2 2 2 4 3" xfId="31296"/>
    <cellStyle name="Примечание 4 2 2 2 2 5" xfId="15072"/>
    <cellStyle name="Примечание 4 2 2 2 2 5 2" xfId="34844"/>
    <cellStyle name="Примечание 4 2 2 2 2 6" xfId="28811"/>
    <cellStyle name="Примечание 4 2 2 2 3" xfId="3811"/>
    <cellStyle name="Примечание 4 2 2 2 3 2" xfId="10566"/>
    <cellStyle name="Примечание 4 2 2 2 3 2 2" xfId="16954"/>
    <cellStyle name="Примечание 4 2 2 2 3 2 2 2" xfId="35397"/>
    <cellStyle name="Примечание 4 2 2 2 3 2 3" xfId="32589"/>
    <cellStyle name="Примечание 4 2 2 2 3 3" xfId="12496"/>
    <cellStyle name="Примечание 4 2 2 2 3 3 2" xfId="18819"/>
    <cellStyle name="Примечание 4 2 2 2 3 3 2 2" xfId="36253"/>
    <cellStyle name="Примечание 4 2 2 2 3 3 3" xfId="33500"/>
    <cellStyle name="Примечание 4 2 2 2 3 4" xfId="15543"/>
    <cellStyle name="Примечание 4 2 2 2 3 4 2" xfId="35045"/>
    <cellStyle name="Примечание 4 2 2 2 3 5" xfId="29012"/>
    <cellStyle name="Примечание 4 2 2 2 4" xfId="6582"/>
    <cellStyle name="Примечание 4 2 2 2 4 2" xfId="13760"/>
    <cellStyle name="Примечание 4 2 2 2 4 2 2" xfId="34226"/>
    <cellStyle name="Примечание 4 2 2 2 4 3" xfId="30675"/>
    <cellStyle name="Примечание 4 2 2 2 5" xfId="8765"/>
    <cellStyle name="Примечание 4 2 2 2 5 2" xfId="15738"/>
    <cellStyle name="Примечание 4 2 2 2 5 2 2" xfId="35147"/>
    <cellStyle name="Примечание 4 2 2 2 5 3" xfId="31764"/>
    <cellStyle name="Примечание 4 2 2 2 6" xfId="10879"/>
    <cellStyle name="Примечание 4 2 2 2 6 2" xfId="17211"/>
    <cellStyle name="Примечание 4 2 2 2 6 2 2" xfId="35605"/>
    <cellStyle name="Примечание 4 2 2 2 6 3" xfId="32852"/>
    <cellStyle name="Примечание 4 2 2 2 7" xfId="12670"/>
    <cellStyle name="Примечание 4 2 2 2 7 2" xfId="33581"/>
    <cellStyle name="Примечание 4 2 2 2 8" xfId="28386"/>
    <cellStyle name="Примечание 4 2 2 3" xfId="2461"/>
    <cellStyle name="Примечание 4 2 2 3 2" xfId="7061"/>
    <cellStyle name="Примечание 4 2 2 3 2 2" xfId="14235"/>
    <cellStyle name="Примечание 4 2 2 3 2 2 2" xfId="34547"/>
    <cellStyle name="Примечание 4 2 2 3 2 3" xfId="30996"/>
    <cellStyle name="Примечание 4 2 2 3 3" xfId="9243"/>
    <cellStyle name="Примечание 4 2 2 3 3 2" xfId="15951"/>
    <cellStyle name="Примечание 4 2 2 3 3 2 2" xfId="35207"/>
    <cellStyle name="Примечание 4 2 2 3 3 3" xfId="32085"/>
    <cellStyle name="Примечание 4 2 2 3 4" xfId="11203"/>
    <cellStyle name="Примечание 4 2 2 3 4 2" xfId="17532"/>
    <cellStyle name="Примечание 4 2 2 3 4 2 2" xfId="35775"/>
    <cellStyle name="Примечание 4 2 2 3 4 3" xfId="33022"/>
    <cellStyle name="Примечание 4 2 2 3 5" xfId="5460"/>
    <cellStyle name="Примечание 4 2 2 3 5 2" xfId="20847"/>
    <cellStyle name="Примечание 4 2 2 3 5 2 2" xfId="36500"/>
    <cellStyle name="Примечание 4 2 2 3 5 3" xfId="29927"/>
    <cellStyle name="Примечание 4 2 2 3 6" xfId="12883"/>
    <cellStyle name="Примечание 4 2 2 3 6 2" xfId="33641"/>
    <cellStyle name="Примечание 4 2 2 3 7" xfId="28534"/>
    <cellStyle name="Примечание 4 2 2 4" xfId="3075"/>
    <cellStyle name="Примечание 4 2 2 4 2" xfId="7662"/>
    <cellStyle name="Примечание 4 2 2 4 2 2" xfId="14826"/>
    <cellStyle name="Примечание 4 2 2 4 2 2 2" xfId="34733"/>
    <cellStyle name="Примечание 4 2 2 4 2 3" xfId="31185"/>
    <cellStyle name="Примечание 4 2 2 4 3" xfId="9841"/>
    <cellStyle name="Примечание 4 2 2 4 3 2" xfId="16455"/>
    <cellStyle name="Примечание 4 2 2 4 3 2 2" xfId="35305"/>
    <cellStyle name="Примечание 4 2 2 4 3 3" xfId="32273"/>
    <cellStyle name="Примечание 4 2 2 4 4" xfId="11778"/>
    <cellStyle name="Примечание 4 2 2 4 4 2" xfId="18103"/>
    <cellStyle name="Примечание 4 2 2 4 4 2 2" xfId="35942"/>
    <cellStyle name="Примечание 4 2 2 4 4 3" xfId="33189"/>
    <cellStyle name="Примечание 4 2 2 4 5" xfId="4889"/>
    <cellStyle name="Примечание 4 2 2 4 5 2" xfId="20635"/>
    <cellStyle name="Примечание 4 2 2 4 5 2 2" xfId="36456"/>
    <cellStyle name="Примечание 4 2 2 4 5 3" xfId="29559"/>
    <cellStyle name="Примечание 4 2 2 4 6" xfId="28701"/>
    <cellStyle name="Примечание 4 2 2 5" xfId="4042"/>
    <cellStyle name="Примечание 4 2 2 5 2" xfId="29137"/>
    <cellStyle name="Примечание 4 2 2 6" xfId="28336"/>
    <cellStyle name="Примечание 4 2 3" xfId="2137"/>
    <cellStyle name="Примечание 4 2 3 2" xfId="5214"/>
    <cellStyle name="Примечание 4 2 3 2 2" xfId="12781"/>
    <cellStyle name="Примечание 4 2 3 2 2 2" xfId="33605"/>
    <cellStyle name="Примечание 4 2 3 2 3" xfId="29775"/>
    <cellStyle name="Примечание 4 2 3 3" xfId="6737"/>
    <cellStyle name="Примечание 4 2 3 3 2" xfId="13912"/>
    <cellStyle name="Примечание 4 2 3 3 2 2" xfId="34291"/>
    <cellStyle name="Примечание 4 2 3 3 3" xfId="30740"/>
    <cellStyle name="Примечание 4 2 3 4" xfId="8920"/>
    <cellStyle name="Примечание 4 2 3 4 2" xfId="15849"/>
    <cellStyle name="Примечание 4 2 3 4 2 2" xfId="35171"/>
    <cellStyle name="Примечание 4 2 3 4 3" xfId="31829"/>
    <cellStyle name="Примечание 4 2 3 5" xfId="11015"/>
    <cellStyle name="Примечание 4 2 3 5 2" xfId="17344"/>
    <cellStyle name="Примечание 4 2 3 5 2 2" xfId="35652"/>
    <cellStyle name="Примечание 4 2 3 5 3" xfId="32899"/>
    <cellStyle name="Примечание 4 2 3 6" xfId="4403"/>
    <cellStyle name="Примечание 4 2 3 6 2" xfId="20447"/>
    <cellStyle name="Примечание 4 2 3 6 2 2" xfId="36363"/>
    <cellStyle name="Примечание 4 2 3 6 3" xfId="29248"/>
    <cellStyle name="Примечание 4 2 3 7" xfId="4573"/>
    <cellStyle name="Примечание 4 2 3 7 2" xfId="29339"/>
    <cellStyle name="Примечание 4 2 3 8" xfId="28412"/>
    <cellStyle name="Примечание 4 2 4" xfId="2880"/>
    <cellStyle name="Примечание 4 2 4 2" xfId="9647"/>
    <cellStyle name="Примечание 4 2 4 2 2" xfId="16294"/>
    <cellStyle name="Примечание 4 2 4 2 2 2" xfId="35270"/>
    <cellStyle name="Примечание 4 2 4 2 3" xfId="32207"/>
    <cellStyle name="Примечание 4 2 4 3" xfId="11598"/>
    <cellStyle name="Примечание 4 2 4 3 2" xfId="17925"/>
    <cellStyle name="Примечание 4 2 4 3 2 2" xfId="35890"/>
    <cellStyle name="Примечание 4 2 4 3 3" xfId="33137"/>
    <cellStyle name="Примечание 4 2 4 4" xfId="7467"/>
    <cellStyle name="Примечание 4 2 4 4 2" xfId="21600"/>
    <cellStyle name="Примечание 4 2 4 4 2 2" xfId="36554"/>
    <cellStyle name="Примечание 4 2 4 4 3" xfId="31119"/>
    <cellStyle name="Примечание 4 2 4 5" xfId="14634"/>
    <cellStyle name="Примечание 4 2 4 5 2" xfId="34667"/>
    <cellStyle name="Примечание 4 2 4 6" xfId="28649"/>
    <cellStyle name="Примечание 4 2 5" xfId="28189"/>
    <cellStyle name="Примечание 4 3" xfId="1218"/>
    <cellStyle name="Примечание 4 3 2" xfId="1713"/>
    <cellStyle name="Примечание 4 3 2 2" xfId="853"/>
    <cellStyle name="Примечание 4 3 2 2 2" xfId="3344"/>
    <cellStyle name="Примечание 4 3 2 2 2 2" xfId="10099"/>
    <cellStyle name="Примечание 4 3 2 2 2 2 2" xfId="16635"/>
    <cellStyle name="Примечание 4 3 2 2 2 2 2 2" xfId="35348"/>
    <cellStyle name="Примечание 4 3 2 2 2 2 3" xfId="32394"/>
    <cellStyle name="Примечание 4 3 2 2 2 3" xfId="12029"/>
    <cellStyle name="Примечание 4 3 2 2 2 3 2" xfId="18354"/>
    <cellStyle name="Примечание 4 3 2 2 2 3 2 2" xfId="36058"/>
    <cellStyle name="Примечание 4 3 2 2 2 3 3" xfId="33305"/>
    <cellStyle name="Примечание 4 3 2 2 2 4" xfId="7920"/>
    <cellStyle name="Примечание 4 3 2 2 2 4 2" xfId="21924"/>
    <cellStyle name="Примечание 4 3 2 2 2 4 2 2" xfId="36622"/>
    <cellStyle name="Примечание 4 3 2 2 2 4 3" xfId="31302"/>
    <cellStyle name="Примечание 4 3 2 2 2 5" xfId="15078"/>
    <cellStyle name="Примечание 4 3 2 2 2 5 2" xfId="34850"/>
    <cellStyle name="Примечание 4 3 2 2 2 6" xfId="28817"/>
    <cellStyle name="Примечание 4 3 2 2 3" xfId="3817"/>
    <cellStyle name="Примечание 4 3 2 2 3 2" xfId="10572"/>
    <cellStyle name="Примечание 4 3 2 2 3 2 2" xfId="16958"/>
    <cellStyle name="Примечание 4 3 2 2 3 2 2 2" xfId="35401"/>
    <cellStyle name="Примечание 4 3 2 2 3 2 3" xfId="32595"/>
    <cellStyle name="Примечание 4 3 2 2 3 3" xfId="12502"/>
    <cellStyle name="Примечание 4 3 2 2 3 3 2" xfId="18825"/>
    <cellStyle name="Примечание 4 3 2 2 3 3 2 2" xfId="36259"/>
    <cellStyle name="Примечание 4 3 2 2 3 3 3" xfId="33506"/>
    <cellStyle name="Примечание 4 3 2 2 3 4" xfId="15549"/>
    <cellStyle name="Примечание 4 3 2 2 3 4 2" xfId="35051"/>
    <cellStyle name="Примечание 4 3 2 2 3 5" xfId="29018"/>
    <cellStyle name="Примечание 4 3 2 2 4" xfId="5898"/>
    <cellStyle name="Примечание 4 3 2 2 4 2" xfId="13159"/>
    <cellStyle name="Примечание 4 3 2 2 4 2 2" xfId="33792"/>
    <cellStyle name="Примечание 4 3 2 2 4 3" xfId="30204"/>
    <cellStyle name="Примечание 4 3 2 2 5" xfId="5991"/>
    <cellStyle name="Примечание 4 3 2 2 5 2" xfId="13252"/>
    <cellStyle name="Примечание 4 3 2 2 5 2 2" xfId="33839"/>
    <cellStyle name="Примечание 4 3 2 2 5 3" xfId="30251"/>
    <cellStyle name="Примечание 4 3 2 2 6" xfId="8567"/>
    <cellStyle name="Примечание 4 3 2 2 6 2" xfId="15706"/>
    <cellStyle name="Примечание 4 3 2 2 6 2 2" xfId="35136"/>
    <cellStyle name="Примечание 4 3 2 2 6 3" xfId="31587"/>
    <cellStyle name="Примечание 4 3 2 2 7" xfId="4232"/>
    <cellStyle name="Примечание 4 3 2 2 7 2" xfId="29209"/>
    <cellStyle name="Примечание 4 3 2 2 8" xfId="28144"/>
    <cellStyle name="Примечание 4 3 2 3" xfId="2467"/>
    <cellStyle name="Примечание 4 3 2 3 2" xfId="7067"/>
    <cellStyle name="Примечание 4 3 2 3 2 2" xfId="14241"/>
    <cellStyle name="Примечание 4 3 2 3 2 2 2" xfId="34553"/>
    <cellStyle name="Примечание 4 3 2 3 2 3" xfId="31002"/>
    <cellStyle name="Примечание 4 3 2 3 3" xfId="9249"/>
    <cellStyle name="Примечание 4 3 2 3 3 2" xfId="15955"/>
    <cellStyle name="Примечание 4 3 2 3 3 2 2" xfId="35211"/>
    <cellStyle name="Примечание 4 3 2 3 3 3" xfId="32091"/>
    <cellStyle name="Примечание 4 3 2 3 4" xfId="11209"/>
    <cellStyle name="Примечание 4 3 2 3 4 2" xfId="17538"/>
    <cellStyle name="Примечание 4 3 2 3 4 2 2" xfId="35781"/>
    <cellStyle name="Примечание 4 3 2 3 4 3" xfId="33028"/>
    <cellStyle name="Примечание 4 3 2 3 5" xfId="5466"/>
    <cellStyle name="Примечание 4 3 2 3 5 2" xfId="20851"/>
    <cellStyle name="Примечание 4 3 2 3 5 2 2" xfId="36504"/>
    <cellStyle name="Примечание 4 3 2 3 5 3" xfId="29933"/>
    <cellStyle name="Примечание 4 3 2 3 6" xfId="12887"/>
    <cellStyle name="Примечание 4 3 2 3 6 2" xfId="33645"/>
    <cellStyle name="Примечание 4 3 2 3 7" xfId="28540"/>
    <cellStyle name="Примечание 4 3 2 4" xfId="3081"/>
    <cellStyle name="Примечание 4 3 2 4 2" xfId="7668"/>
    <cellStyle name="Примечание 4 3 2 4 2 2" xfId="14832"/>
    <cellStyle name="Примечание 4 3 2 4 2 2 2" xfId="34739"/>
    <cellStyle name="Примечание 4 3 2 4 2 3" xfId="31191"/>
    <cellStyle name="Примечание 4 3 2 4 3" xfId="9847"/>
    <cellStyle name="Примечание 4 3 2 4 3 2" xfId="16459"/>
    <cellStyle name="Примечание 4 3 2 4 3 2 2" xfId="35309"/>
    <cellStyle name="Примечание 4 3 2 4 3 3" xfId="32279"/>
    <cellStyle name="Примечание 4 3 2 4 4" xfId="11784"/>
    <cellStyle name="Примечание 4 3 2 4 4 2" xfId="18109"/>
    <cellStyle name="Примечание 4 3 2 4 4 2 2" xfId="35948"/>
    <cellStyle name="Примечание 4 3 2 4 4 3" xfId="33195"/>
    <cellStyle name="Примечание 4 3 2 4 5" xfId="4895"/>
    <cellStyle name="Примечание 4 3 2 4 5 2" xfId="20639"/>
    <cellStyle name="Примечание 4 3 2 4 5 2 2" xfId="36460"/>
    <cellStyle name="Примечание 4 3 2 4 5 3" xfId="29565"/>
    <cellStyle name="Примечание 4 3 2 4 6" xfId="28707"/>
    <cellStyle name="Примечание 4 3 2 5" xfId="4560"/>
    <cellStyle name="Примечание 4 3 2 5 2" xfId="29334"/>
    <cellStyle name="Примечание 4 3 2 6" xfId="28340"/>
    <cellStyle name="Примечание 4 3 3" xfId="2315"/>
    <cellStyle name="Примечание 4 3 3 2" xfId="5349"/>
    <cellStyle name="Примечание 4 3 3 2 2" xfId="12857"/>
    <cellStyle name="Примечание 4 3 3 2 2 2" xfId="33632"/>
    <cellStyle name="Примечание 4 3 3 2 3" xfId="29845"/>
    <cellStyle name="Примечание 4 3 3 3" xfId="6915"/>
    <cellStyle name="Примечание 4 3 3 3 2" xfId="14089"/>
    <cellStyle name="Примечание 4 3 3 3 2 2" xfId="34418"/>
    <cellStyle name="Примечание 4 3 3 3 3" xfId="30867"/>
    <cellStyle name="Примечание 4 3 3 4" xfId="9098"/>
    <cellStyle name="Примечание 4 3 3 4 2" xfId="15926"/>
    <cellStyle name="Примечание 4 3 3 4 2 2" xfId="35198"/>
    <cellStyle name="Примечание 4 3 3 4 3" xfId="31956"/>
    <cellStyle name="Примечание 4 3 3 5" xfId="11119"/>
    <cellStyle name="Примечание 4 3 3 5 2" xfId="17448"/>
    <cellStyle name="Примечание 4 3 3 5 2 2" xfId="35707"/>
    <cellStyle name="Примечание 4 3 3 5 3" xfId="32954"/>
    <cellStyle name="Примечание 4 3 3 6" xfId="4409"/>
    <cellStyle name="Примечание 4 3 3 6 2" xfId="20453"/>
    <cellStyle name="Примечание 4 3 3 6 2 2" xfId="36369"/>
    <cellStyle name="Примечание 4 3 3 6 3" xfId="29254"/>
    <cellStyle name="Примечание 4 3 3 7" xfId="4271"/>
    <cellStyle name="Примечание 4 3 3 7 2" xfId="29218"/>
    <cellStyle name="Примечание 4 3 3 8" xfId="28466"/>
    <cellStyle name="Примечание 4 3 4" xfId="2903"/>
    <cellStyle name="Примечание 4 3 4 2" xfId="9670"/>
    <cellStyle name="Примечание 4 3 4 2 2" xfId="16316"/>
    <cellStyle name="Примечание 4 3 4 2 2 2" xfId="35276"/>
    <cellStyle name="Примечание 4 3 4 2 3" xfId="32214"/>
    <cellStyle name="Примечание 4 3 4 3" xfId="11620"/>
    <cellStyle name="Примечание 4 3 4 3 2" xfId="17947"/>
    <cellStyle name="Примечание 4 3 4 3 2 2" xfId="35896"/>
    <cellStyle name="Примечание 4 3 4 3 3" xfId="33143"/>
    <cellStyle name="Примечание 4 3 4 4" xfId="7490"/>
    <cellStyle name="Примечание 4 3 4 4 2" xfId="21621"/>
    <cellStyle name="Примечание 4 3 4 4 2 2" xfId="36560"/>
    <cellStyle name="Примечание 4 3 4 4 3" xfId="31126"/>
    <cellStyle name="Примечание 4 3 4 5" xfId="14657"/>
    <cellStyle name="Примечание 4 3 4 5 2" xfId="34674"/>
    <cellStyle name="Примечание 4 3 4 6" xfId="28655"/>
    <cellStyle name="Примечание 4 3 5" xfId="28194"/>
    <cellStyle name="Примечание 4 4" xfId="1251"/>
    <cellStyle name="Примечание 4 4 2" xfId="1720"/>
    <cellStyle name="Примечание 4 4 2 2" xfId="1981"/>
    <cellStyle name="Примечание 4 4 2 2 2" xfId="3350"/>
    <cellStyle name="Примечание 4 4 2 2 2 2" xfId="10105"/>
    <cellStyle name="Примечание 4 4 2 2 2 2 2" xfId="16639"/>
    <cellStyle name="Примечание 4 4 2 2 2 2 2 2" xfId="35352"/>
    <cellStyle name="Примечание 4 4 2 2 2 2 3" xfId="32400"/>
    <cellStyle name="Примечание 4 4 2 2 2 3" xfId="12035"/>
    <cellStyle name="Примечание 4 4 2 2 2 3 2" xfId="18360"/>
    <cellStyle name="Примечание 4 4 2 2 2 3 2 2" xfId="36064"/>
    <cellStyle name="Примечание 4 4 2 2 2 3 3" xfId="33311"/>
    <cellStyle name="Примечание 4 4 2 2 2 4" xfId="7926"/>
    <cellStyle name="Примечание 4 4 2 2 2 4 2" xfId="21930"/>
    <cellStyle name="Примечание 4 4 2 2 2 4 2 2" xfId="36628"/>
    <cellStyle name="Примечание 4 4 2 2 2 4 3" xfId="31308"/>
    <cellStyle name="Примечание 4 4 2 2 2 5" xfId="15084"/>
    <cellStyle name="Примечание 4 4 2 2 2 5 2" xfId="34856"/>
    <cellStyle name="Примечание 4 4 2 2 2 6" xfId="28823"/>
    <cellStyle name="Примечание 4 4 2 2 3" xfId="3823"/>
    <cellStyle name="Примечание 4 4 2 2 3 2" xfId="10578"/>
    <cellStyle name="Примечание 4 4 2 2 3 2 2" xfId="16962"/>
    <cellStyle name="Примечание 4 4 2 2 3 2 2 2" xfId="35405"/>
    <cellStyle name="Примечание 4 4 2 2 3 2 3" xfId="32601"/>
    <cellStyle name="Примечание 4 4 2 2 3 3" xfId="12508"/>
    <cellStyle name="Примечание 4 4 2 2 3 3 2" xfId="18831"/>
    <cellStyle name="Примечание 4 4 2 2 3 3 2 2" xfId="36265"/>
    <cellStyle name="Примечание 4 4 2 2 3 3 3" xfId="33512"/>
    <cellStyle name="Примечание 4 4 2 2 3 4" xfId="15555"/>
    <cellStyle name="Примечание 4 4 2 2 3 4 2" xfId="35057"/>
    <cellStyle name="Примечание 4 4 2 2 3 5" xfId="29024"/>
    <cellStyle name="Примечание 4 4 2 2 4" xfId="6581"/>
    <cellStyle name="Примечание 4 4 2 2 4 2" xfId="13759"/>
    <cellStyle name="Примечание 4 4 2 2 4 2 2" xfId="34225"/>
    <cellStyle name="Примечание 4 4 2 2 4 3" xfId="30674"/>
    <cellStyle name="Примечание 4 4 2 2 5" xfId="8764"/>
    <cellStyle name="Примечание 4 4 2 2 5 2" xfId="15737"/>
    <cellStyle name="Примечание 4 4 2 2 5 2 2" xfId="35146"/>
    <cellStyle name="Примечание 4 4 2 2 5 3" xfId="31763"/>
    <cellStyle name="Примечание 4 4 2 2 6" xfId="10878"/>
    <cellStyle name="Примечание 4 4 2 2 6 2" xfId="17210"/>
    <cellStyle name="Примечание 4 4 2 2 6 2 2" xfId="35604"/>
    <cellStyle name="Примечание 4 4 2 2 6 3" xfId="32851"/>
    <cellStyle name="Примечание 4 4 2 2 7" xfId="12669"/>
    <cellStyle name="Примечание 4 4 2 2 7 2" xfId="33580"/>
    <cellStyle name="Примечание 4 4 2 2 8" xfId="28385"/>
    <cellStyle name="Примечание 4 4 2 3" xfId="2473"/>
    <cellStyle name="Примечание 4 4 2 3 2" xfId="7073"/>
    <cellStyle name="Примечание 4 4 2 3 2 2" xfId="14247"/>
    <cellStyle name="Примечание 4 4 2 3 2 2 2" xfId="34559"/>
    <cellStyle name="Примечание 4 4 2 3 2 3" xfId="31008"/>
    <cellStyle name="Примечание 4 4 2 3 3" xfId="9255"/>
    <cellStyle name="Примечание 4 4 2 3 3 2" xfId="15959"/>
    <cellStyle name="Примечание 4 4 2 3 3 2 2" xfId="35215"/>
    <cellStyle name="Примечание 4 4 2 3 3 3" xfId="32097"/>
    <cellStyle name="Примечание 4 4 2 3 4" xfId="11215"/>
    <cellStyle name="Примечание 4 4 2 3 4 2" xfId="17544"/>
    <cellStyle name="Примечание 4 4 2 3 4 2 2" xfId="35787"/>
    <cellStyle name="Примечание 4 4 2 3 4 3" xfId="33034"/>
    <cellStyle name="Примечание 4 4 2 3 5" xfId="5472"/>
    <cellStyle name="Примечание 4 4 2 3 5 2" xfId="20855"/>
    <cellStyle name="Примечание 4 4 2 3 5 2 2" xfId="36508"/>
    <cellStyle name="Примечание 4 4 2 3 5 3" xfId="29939"/>
    <cellStyle name="Примечание 4 4 2 3 6" xfId="12891"/>
    <cellStyle name="Примечание 4 4 2 3 6 2" xfId="33649"/>
    <cellStyle name="Примечание 4 4 2 3 7" xfId="28546"/>
    <cellStyle name="Примечание 4 4 2 4" xfId="3087"/>
    <cellStyle name="Примечание 4 4 2 4 2" xfId="7674"/>
    <cellStyle name="Примечание 4 4 2 4 2 2" xfId="14838"/>
    <cellStyle name="Примечание 4 4 2 4 2 2 2" xfId="34745"/>
    <cellStyle name="Примечание 4 4 2 4 2 3" xfId="31197"/>
    <cellStyle name="Примечание 4 4 2 4 3" xfId="9853"/>
    <cellStyle name="Примечание 4 4 2 4 3 2" xfId="16463"/>
    <cellStyle name="Примечание 4 4 2 4 3 2 2" xfId="35313"/>
    <cellStyle name="Примечание 4 4 2 4 3 3" xfId="32285"/>
    <cellStyle name="Примечание 4 4 2 4 4" xfId="11790"/>
    <cellStyle name="Примечание 4 4 2 4 4 2" xfId="18115"/>
    <cellStyle name="Примечание 4 4 2 4 4 2 2" xfId="35954"/>
    <cellStyle name="Примечание 4 4 2 4 4 3" xfId="33201"/>
    <cellStyle name="Примечание 4 4 2 4 5" xfId="4902"/>
    <cellStyle name="Примечание 4 4 2 4 5 2" xfId="20643"/>
    <cellStyle name="Примечание 4 4 2 4 5 2 2" xfId="36464"/>
    <cellStyle name="Примечание 4 4 2 4 5 3" xfId="29572"/>
    <cellStyle name="Примечание 4 4 2 4 6" xfId="28713"/>
    <cellStyle name="Примечание 4 4 2 5" xfId="4039"/>
    <cellStyle name="Примечание 4 4 2 5 2" xfId="29134"/>
    <cellStyle name="Примечание 4 4 2 6" xfId="28344"/>
    <cellStyle name="Примечание 4 4 3" xfId="2222"/>
    <cellStyle name="Примечание 4 4 3 2" xfId="5278"/>
    <cellStyle name="Примечание 4 4 3 2 2" xfId="12823"/>
    <cellStyle name="Примечание 4 4 3 2 2 2" xfId="33625"/>
    <cellStyle name="Примечание 4 4 3 2 3" xfId="29809"/>
    <cellStyle name="Примечание 4 4 3 3" xfId="6822"/>
    <cellStyle name="Примечание 4 4 3 3 2" xfId="13996"/>
    <cellStyle name="Примечание 4 4 3 3 2 2" xfId="34352"/>
    <cellStyle name="Примечание 4 4 3 3 3" xfId="30801"/>
    <cellStyle name="Примечание 4 4 3 4" xfId="9005"/>
    <cellStyle name="Примечание 4 4 3 4 2" xfId="15892"/>
    <cellStyle name="Примечание 4 4 3 4 2 2" xfId="35191"/>
    <cellStyle name="Примечание 4 4 3 4 3" xfId="31890"/>
    <cellStyle name="Примечание 4 4 3 5" xfId="11066"/>
    <cellStyle name="Примечание 4 4 3 5 2" xfId="17395"/>
    <cellStyle name="Примечание 4 4 3 5 2 2" xfId="35681"/>
    <cellStyle name="Примечание 4 4 3 5 3" xfId="32928"/>
    <cellStyle name="Примечание 4 4 3 6" xfId="4415"/>
    <cellStyle name="Примечание 4 4 3 6 2" xfId="20459"/>
    <cellStyle name="Примечание 4 4 3 6 2 2" xfId="36375"/>
    <cellStyle name="Примечание 4 4 3 6 3" xfId="29260"/>
    <cellStyle name="Примечание 4 4 3 7" xfId="4572"/>
    <cellStyle name="Примечание 4 4 3 7 2" xfId="29338"/>
    <cellStyle name="Примечание 4 4 3 8" xfId="28441"/>
    <cellStyle name="Примечание 4 4 4" xfId="2908"/>
    <cellStyle name="Примечание 4 4 4 2" xfId="9675"/>
    <cellStyle name="Примечание 4 4 4 2 2" xfId="16320"/>
    <cellStyle name="Примечание 4 4 4 2 2 2" xfId="35280"/>
    <cellStyle name="Примечание 4 4 4 2 3" xfId="32219"/>
    <cellStyle name="Примечание 4 4 4 3" xfId="11624"/>
    <cellStyle name="Примечание 4 4 4 3 2" xfId="17951"/>
    <cellStyle name="Примечание 4 4 4 3 2 2" xfId="35900"/>
    <cellStyle name="Примечание 4 4 4 3 3" xfId="33147"/>
    <cellStyle name="Примечание 4 4 4 4" xfId="7495"/>
    <cellStyle name="Примечание 4 4 4 4 2" xfId="21625"/>
    <cellStyle name="Примечание 4 4 4 4 2 2" xfId="36564"/>
    <cellStyle name="Примечание 4 4 4 4 3" xfId="31131"/>
    <cellStyle name="Примечание 4 4 4 5" xfId="14662"/>
    <cellStyle name="Примечание 4 4 4 5 2" xfId="34679"/>
    <cellStyle name="Примечание 4 4 4 6" xfId="28659"/>
    <cellStyle name="Примечание 4 4 5" xfId="28198"/>
    <cellStyle name="Примечание 4 5" xfId="1583"/>
    <cellStyle name="Примечание 4 5 2" xfId="1437"/>
    <cellStyle name="Примечание 4 5 2 2" xfId="3269"/>
    <cellStyle name="Примечание 4 5 2 2 2" xfId="10024"/>
    <cellStyle name="Примечание 4 5 2 2 2 2" xfId="16575"/>
    <cellStyle name="Примечание 4 5 2 2 2 2 2" xfId="35337"/>
    <cellStyle name="Примечание 4 5 2 2 2 3" xfId="32368"/>
    <cellStyle name="Примечание 4 5 2 2 3" xfId="11954"/>
    <cellStyle name="Примечание 4 5 2 2 3 2" xfId="18279"/>
    <cellStyle name="Примечание 4 5 2 2 3 2 2" xfId="36032"/>
    <cellStyle name="Примечание 4 5 2 2 3 3" xfId="33279"/>
    <cellStyle name="Примечание 4 5 2 2 4" xfId="7845"/>
    <cellStyle name="Примечание 4 5 2 2 4 2" xfId="21849"/>
    <cellStyle name="Примечание 4 5 2 2 4 2 2" xfId="36596"/>
    <cellStyle name="Примечание 4 5 2 2 4 3" xfId="31276"/>
    <cellStyle name="Примечание 4 5 2 2 5" xfId="15003"/>
    <cellStyle name="Примечание 4 5 2 2 5 2" xfId="34824"/>
    <cellStyle name="Примечание 4 5 2 2 6" xfId="28791"/>
    <cellStyle name="Примечание 4 5 2 3" xfId="3742"/>
    <cellStyle name="Примечание 4 5 2 3 2" xfId="10497"/>
    <cellStyle name="Примечание 4 5 2 3 2 2" xfId="16898"/>
    <cellStyle name="Примечание 4 5 2 3 2 2 2" xfId="35390"/>
    <cellStyle name="Примечание 4 5 2 3 2 3" xfId="32569"/>
    <cellStyle name="Примечание 4 5 2 3 3" xfId="12427"/>
    <cellStyle name="Примечание 4 5 2 3 3 2" xfId="18750"/>
    <cellStyle name="Примечание 4 5 2 3 3 2 2" xfId="36233"/>
    <cellStyle name="Примечание 4 5 2 3 3 3" xfId="33480"/>
    <cellStyle name="Примечание 4 5 2 3 4" xfId="15474"/>
    <cellStyle name="Примечание 4 5 2 3 4 2" xfId="35025"/>
    <cellStyle name="Примечание 4 5 2 3 5" xfId="28992"/>
    <cellStyle name="Примечание 4 5 2 4" xfId="6215"/>
    <cellStyle name="Примечание 4 5 2 4 2" xfId="13450"/>
    <cellStyle name="Примечание 4 5 2 4 2 2" xfId="33969"/>
    <cellStyle name="Примечание 4 5 2 4 3" xfId="30400"/>
    <cellStyle name="Примечание 4 5 2 5" xfId="8488"/>
    <cellStyle name="Примечание 4 5 2 5 2" xfId="15680"/>
    <cellStyle name="Примечание 4 5 2 5 2 2" xfId="35121"/>
    <cellStyle name="Примечание 4 5 2 5 3" xfId="31520"/>
    <cellStyle name="Примечание 4 5 2 6" xfId="6024"/>
    <cellStyle name="Примечание 4 5 2 6 2" xfId="13279"/>
    <cellStyle name="Примечание 4 5 2 6 2 2" xfId="33858"/>
    <cellStyle name="Примечание 4 5 2 6 3" xfId="30276"/>
    <cellStyle name="Примечание 4 5 2 7" xfId="12639"/>
    <cellStyle name="Примечание 4 5 2 7 2" xfId="33575"/>
    <cellStyle name="Примечание 4 5 2 8" xfId="28212"/>
    <cellStyle name="Примечание 4 5 3" xfId="2028"/>
    <cellStyle name="Примечание 4 5 3 2" xfId="6628"/>
    <cellStyle name="Примечание 4 5 3 2 2" xfId="13805"/>
    <cellStyle name="Примечание 4 5 3 2 2 2" xfId="34255"/>
    <cellStyle name="Примечание 4 5 3 2 3" xfId="30704"/>
    <cellStyle name="Примечание 4 5 3 3" xfId="8811"/>
    <cellStyle name="Примечание 4 5 3 3 2" xfId="15761"/>
    <cellStyle name="Примечание 4 5 3 3 2 2" xfId="35154"/>
    <cellStyle name="Примечание 4 5 3 3 3" xfId="31793"/>
    <cellStyle name="Примечание 4 5 3 4" xfId="10925"/>
    <cellStyle name="Примечание 4 5 3 4 2" xfId="17256"/>
    <cellStyle name="Примечание 4 5 3 4 2 2" xfId="35634"/>
    <cellStyle name="Примечание 4 5 3 4 3" xfId="32881"/>
    <cellStyle name="Примечание 4 5 3 5" xfId="5116"/>
    <cellStyle name="Примечание 4 5 3 5 2" xfId="20651"/>
    <cellStyle name="Примечание 4 5 3 5 2 2" xfId="36471"/>
    <cellStyle name="Примечание 4 5 3 5 3" xfId="29752"/>
    <cellStyle name="Примечание 4 5 3 6" xfId="12693"/>
    <cellStyle name="Примечание 4 5 3 6 2" xfId="33588"/>
    <cellStyle name="Примечание 4 5 3 7" xfId="28395"/>
    <cellStyle name="Примечание 4 5 4" xfId="3004"/>
    <cellStyle name="Примечание 4 5 4 2" xfId="7591"/>
    <cellStyle name="Примечание 4 5 4 2 2" xfId="14756"/>
    <cellStyle name="Примечание 4 5 4 2 2 2" xfId="34713"/>
    <cellStyle name="Примечание 4 5 4 2 3" xfId="31165"/>
    <cellStyle name="Примечание 4 5 4 3" xfId="9770"/>
    <cellStyle name="Примечание 4 5 4 3 2" xfId="16397"/>
    <cellStyle name="Примечание 4 5 4 3 2 2" xfId="35297"/>
    <cellStyle name="Примечание 4 5 4 3 3" xfId="32253"/>
    <cellStyle name="Примечание 4 5 4 4" xfId="11707"/>
    <cellStyle name="Примечание 4 5 4 4 2" xfId="18033"/>
    <cellStyle name="Примечание 4 5 4 4 2 2" xfId="35922"/>
    <cellStyle name="Примечание 4 5 4 4 3" xfId="33169"/>
    <cellStyle name="Примечание 4 5 4 5" xfId="4857"/>
    <cellStyle name="Примечание 4 5 4 5 2" xfId="20629"/>
    <cellStyle name="Примечание 4 5 4 5 2 2" xfId="36450"/>
    <cellStyle name="Примечание 4 5 4 5 3" xfId="29533"/>
    <cellStyle name="Примечание 4 5 4 6" xfId="28681"/>
    <cellStyle name="Примечание 4 5 5" xfId="4016"/>
    <cellStyle name="Примечание 4 5 5 2" xfId="29121"/>
    <cellStyle name="Примечание 4 5 6" xfId="28280"/>
    <cellStyle name="Примечание 4 6" xfId="2188"/>
    <cellStyle name="Примечание 4 6 2" xfId="5248"/>
    <cellStyle name="Примечание 4 6 2 2" xfId="12807"/>
    <cellStyle name="Примечание 4 6 2 2 2" xfId="33616"/>
    <cellStyle name="Примечание 4 6 2 3" xfId="29788"/>
    <cellStyle name="Примечание 4 6 3" xfId="6788"/>
    <cellStyle name="Примечание 4 6 3 2" xfId="13962"/>
    <cellStyle name="Примечание 4 6 3 2 2" xfId="34325"/>
    <cellStyle name="Примечание 4 6 3 3" xfId="30774"/>
    <cellStyle name="Примечание 4 6 4" xfId="8971"/>
    <cellStyle name="Примечание 4 6 4 2" xfId="15876"/>
    <cellStyle name="Примечание 4 6 4 2 2" xfId="35182"/>
    <cellStyle name="Примечание 4 6 4 3" xfId="31863"/>
    <cellStyle name="Примечание 4 6 5" xfId="11041"/>
    <cellStyle name="Примечание 4 6 5 2" xfId="17370"/>
    <cellStyle name="Примечание 4 6 5 2 2" xfId="35663"/>
    <cellStyle name="Примечание 4 6 5 3" xfId="32910"/>
    <cellStyle name="Примечание 4 6 6" xfId="4351"/>
    <cellStyle name="Примечание 4 6 6 2" xfId="20395"/>
    <cellStyle name="Примечание 4 6 6 2 2" xfId="36353"/>
    <cellStyle name="Примечание 4 6 6 3" xfId="29238"/>
    <cellStyle name="Примечание 4 6 7" xfId="4627"/>
    <cellStyle name="Примечание 4 6 7 2" xfId="29363"/>
    <cellStyle name="Примечание 4 6 8" xfId="28423"/>
    <cellStyle name="Примечание 4 7" xfId="2632"/>
    <cellStyle name="Примечание 4 7 2" xfId="9413"/>
    <cellStyle name="Примечание 4 7 2 2" xfId="16064"/>
    <cellStyle name="Примечание 4 7 2 2 2" xfId="35237"/>
    <cellStyle name="Примечание 4 7 2 3" xfId="32171"/>
    <cellStyle name="Примечание 4 7 3" xfId="11373"/>
    <cellStyle name="Примечание 4 7 3 2" xfId="17701"/>
    <cellStyle name="Примечание 4 7 3 2 2" xfId="35861"/>
    <cellStyle name="Примечание 4 7 3 3" xfId="33108"/>
    <cellStyle name="Примечание 4 7 4" xfId="7232"/>
    <cellStyle name="Примечание 4 7 4 2" xfId="21391"/>
    <cellStyle name="Примечание 4 7 4 2 2" xfId="36532"/>
    <cellStyle name="Примечание 4 7 4 3" xfId="31083"/>
    <cellStyle name="Примечание 4 7 5" xfId="14405"/>
    <cellStyle name="Примечание 4 7 5 2" xfId="34634"/>
    <cellStyle name="Примечание 4 7 6" xfId="28620"/>
    <cellStyle name="Примечание 4 8" xfId="28095"/>
    <cellStyle name="Примечание 5" xfId="397"/>
    <cellStyle name="Примечание 5 2" xfId="1144"/>
    <cellStyle name="Примечание 5 2 2" xfId="1704"/>
    <cellStyle name="Примечание 5 2 2 2" xfId="1294"/>
    <cellStyle name="Примечание 5 2 2 2 2" xfId="3339"/>
    <cellStyle name="Примечание 5 2 2 2 2 2" xfId="10094"/>
    <cellStyle name="Примечание 5 2 2 2 2 2 2" xfId="16632"/>
    <cellStyle name="Примечание 5 2 2 2 2 2 2 2" xfId="35345"/>
    <cellStyle name="Примечание 5 2 2 2 2 2 3" xfId="32389"/>
    <cellStyle name="Примечание 5 2 2 2 2 3" xfId="12024"/>
    <cellStyle name="Примечание 5 2 2 2 2 3 2" xfId="18349"/>
    <cellStyle name="Примечание 5 2 2 2 2 3 2 2" xfId="36053"/>
    <cellStyle name="Примечание 5 2 2 2 2 3 3" xfId="33300"/>
    <cellStyle name="Примечание 5 2 2 2 2 4" xfId="7915"/>
    <cellStyle name="Примечание 5 2 2 2 2 4 2" xfId="21919"/>
    <cellStyle name="Примечание 5 2 2 2 2 4 2 2" xfId="36617"/>
    <cellStyle name="Примечание 5 2 2 2 2 4 3" xfId="31297"/>
    <cellStyle name="Примечание 5 2 2 2 2 5" xfId="15073"/>
    <cellStyle name="Примечание 5 2 2 2 2 5 2" xfId="34845"/>
    <cellStyle name="Примечание 5 2 2 2 2 6" xfId="28812"/>
    <cellStyle name="Примечание 5 2 2 2 3" xfId="3812"/>
    <cellStyle name="Примечание 5 2 2 2 3 2" xfId="10567"/>
    <cellStyle name="Примечание 5 2 2 2 3 2 2" xfId="16955"/>
    <cellStyle name="Примечание 5 2 2 2 3 2 2 2" xfId="35398"/>
    <cellStyle name="Примечание 5 2 2 2 3 2 3" xfId="32590"/>
    <cellStyle name="Примечание 5 2 2 2 3 3" xfId="12497"/>
    <cellStyle name="Примечание 5 2 2 2 3 3 2" xfId="18820"/>
    <cellStyle name="Примечание 5 2 2 2 3 3 2 2" xfId="36254"/>
    <cellStyle name="Примечание 5 2 2 2 3 3 3" xfId="33501"/>
    <cellStyle name="Примечание 5 2 2 2 3 4" xfId="15544"/>
    <cellStyle name="Примечание 5 2 2 2 3 4 2" xfId="35046"/>
    <cellStyle name="Примечание 5 2 2 2 3 5" xfId="29013"/>
    <cellStyle name="Примечание 5 2 2 2 4" xfId="6092"/>
    <cellStyle name="Примечание 5 2 2 2 4 2" xfId="13332"/>
    <cellStyle name="Примечание 5 2 2 2 4 2 2" xfId="33896"/>
    <cellStyle name="Примечание 5 2 2 2 4 3" xfId="30326"/>
    <cellStyle name="Примечание 5 2 2 2 5" xfId="5745"/>
    <cellStyle name="Примечание 5 2 2 2 5 2" xfId="13036"/>
    <cellStyle name="Примечание 5 2 2 2 5 2 2" xfId="33729"/>
    <cellStyle name="Примечание 5 2 2 2 5 3" xfId="30117"/>
    <cellStyle name="Примечание 5 2 2 2 6" xfId="9913"/>
    <cellStyle name="Примечание 5 2 2 2 6 2" xfId="16497"/>
    <cellStyle name="Примечание 5 2 2 2 6 2 2" xfId="35319"/>
    <cellStyle name="Примечание 5 2 2 2 6 3" xfId="32317"/>
    <cellStyle name="Примечание 5 2 2 2 7" xfId="4196"/>
    <cellStyle name="Примечание 5 2 2 2 7 2" xfId="29200"/>
    <cellStyle name="Примечание 5 2 2 2 8" xfId="28204"/>
    <cellStyle name="Примечание 5 2 2 3" xfId="2462"/>
    <cellStyle name="Примечание 5 2 2 3 2" xfId="7062"/>
    <cellStyle name="Примечание 5 2 2 3 2 2" xfId="14236"/>
    <cellStyle name="Примечание 5 2 2 3 2 2 2" xfId="34548"/>
    <cellStyle name="Примечание 5 2 2 3 2 3" xfId="30997"/>
    <cellStyle name="Примечание 5 2 2 3 3" xfId="9244"/>
    <cellStyle name="Примечание 5 2 2 3 3 2" xfId="15952"/>
    <cellStyle name="Примечание 5 2 2 3 3 2 2" xfId="35208"/>
    <cellStyle name="Примечание 5 2 2 3 3 3" xfId="32086"/>
    <cellStyle name="Примечание 5 2 2 3 4" xfId="11204"/>
    <cellStyle name="Примечание 5 2 2 3 4 2" xfId="17533"/>
    <cellStyle name="Примечание 5 2 2 3 4 2 2" xfId="35776"/>
    <cellStyle name="Примечание 5 2 2 3 4 3" xfId="33023"/>
    <cellStyle name="Примечание 5 2 2 3 5" xfId="5461"/>
    <cellStyle name="Примечание 5 2 2 3 5 2" xfId="20848"/>
    <cellStyle name="Примечание 5 2 2 3 5 2 2" xfId="36501"/>
    <cellStyle name="Примечание 5 2 2 3 5 3" xfId="29928"/>
    <cellStyle name="Примечание 5 2 2 3 6" xfId="12884"/>
    <cellStyle name="Примечание 5 2 2 3 6 2" xfId="33642"/>
    <cellStyle name="Примечание 5 2 2 3 7" xfId="28535"/>
    <cellStyle name="Примечание 5 2 2 4" xfId="3076"/>
    <cellStyle name="Примечание 5 2 2 4 2" xfId="7663"/>
    <cellStyle name="Примечание 5 2 2 4 2 2" xfId="14827"/>
    <cellStyle name="Примечание 5 2 2 4 2 2 2" xfId="34734"/>
    <cellStyle name="Примечание 5 2 2 4 2 3" xfId="31186"/>
    <cellStyle name="Примечание 5 2 2 4 3" xfId="9842"/>
    <cellStyle name="Примечание 5 2 2 4 3 2" xfId="16456"/>
    <cellStyle name="Примечание 5 2 2 4 3 2 2" xfId="35306"/>
    <cellStyle name="Примечание 5 2 2 4 3 3" xfId="32274"/>
    <cellStyle name="Примечание 5 2 2 4 4" xfId="11779"/>
    <cellStyle name="Примечание 5 2 2 4 4 2" xfId="18104"/>
    <cellStyle name="Примечание 5 2 2 4 4 2 2" xfId="35943"/>
    <cellStyle name="Примечание 5 2 2 4 4 3" xfId="33190"/>
    <cellStyle name="Примечание 5 2 2 4 5" xfId="4890"/>
    <cellStyle name="Примечание 5 2 2 4 5 2" xfId="20636"/>
    <cellStyle name="Примечание 5 2 2 4 5 2 2" xfId="36457"/>
    <cellStyle name="Примечание 5 2 2 4 5 3" xfId="29560"/>
    <cellStyle name="Примечание 5 2 2 4 6" xfId="28702"/>
    <cellStyle name="Примечание 5 2 2 5" xfId="3944"/>
    <cellStyle name="Примечание 5 2 2 5 2" xfId="29104"/>
    <cellStyle name="Примечание 5 2 2 6" xfId="28337"/>
    <cellStyle name="Примечание 5 2 3" xfId="2052"/>
    <cellStyle name="Примечание 5 2 3 2" xfId="5138"/>
    <cellStyle name="Примечание 5 2 3 2 2" xfId="12713"/>
    <cellStyle name="Примечание 5 2 3 2 2 2" xfId="33595"/>
    <cellStyle name="Примечание 5 2 3 2 3" xfId="29759"/>
    <cellStyle name="Примечание 5 2 3 3" xfId="6652"/>
    <cellStyle name="Примечание 5 2 3 3 2" xfId="13828"/>
    <cellStyle name="Примечание 5 2 3 3 2 2" xfId="34265"/>
    <cellStyle name="Примечание 5 2 3 3 3" xfId="30714"/>
    <cellStyle name="Примечание 5 2 3 4" xfId="8835"/>
    <cellStyle name="Примечание 5 2 3 4 2" xfId="15781"/>
    <cellStyle name="Примечание 5 2 3 4 2 2" xfId="35161"/>
    <cellStyle name="Примечание 5 2 3 4 3" xfId="31803"/>
    <cellStyle name="Примечание 5 2 3 5" xfId="10944"/>
    <cellStyle name="Примечание 5 2 3 5 2" xfId="17274"/>
    <cellStyle name="Примечание 5 2 3 5 2 2" xfId="35640"/>
    <cellStyle name="Примечание 5 2 3 5 3" xfId="32887"/>
    <cellStyle name="Примечание 5 2 3 6" xfId="4404"/>
    <cellStyle name="Примечание 5 2 3 6 2" xfId="20448"/>
    <cellStyle name="Примечание 5 2 3 6 2 2" xfId="36364"/>
    <cellStyle name="Примечание 5 2 3 6 3" xfId="29249"/>
    <cellStyle name="Примечание 5 2 3 7" xfId="5290"/>
    <cellStyle name="Примечание 5 2 3 7 2" xfId="29812"/>
    <cellStyle name="Примечание 5 2 3 8" xfId="28401"/>
    <cellStyle name="Примечание 5 2 4" xfId="2881"/>
    <cellStyle name="Примечание 5 2 4 2" xfId="9648"/>
    <cellStyle name="Примечание 5 2 4 2 2" xfId="16295"/>
    <cellStyle name="Примечание 5 2 4 2 2 2" xfId="35271"/>
    <cellStyle name="Примечание 5 2 4 2 3" xfId="32208"/>
    <cellStyle name="Примечание 5 2 4 3" xfId="11599"/>
    <cellStyle name="Примечание 5 2 4 3 2" xfId="17926"/>
    <cellStyle name="Примечание 5 2 4 3 2 2" xfId="35891"/>
    <cellStyle name="Примечание 5 2 4 3 3" xfId="33138"/>
    <cellStyle name="Примечание 5 2 4 4" xfId="7468"/>
    <cellStyle name="Примечание 5 2 4 4 2" xfId="21601"/>
    <cellStyle name="Примечание 5 2 4 4 2 2" xfId="36555"/>
    <cellStyle name="Примечание 5 2 4 4 3" xfId="31120"/>
    <cellStyle name="Примечание 5 2 4 5" xfId="14635"/>
    <cellStyle name="Примечание 5 2 4 5 2" xfId="34668"/>
    <cellStyle name="Примечание 5 2 4 6" xfId="28650"/>
    <cellStyle name="Примечание 5 2 5" xfId="28190"/>
    <cellStyle name="Примечание 5 3" xfId="1219"/>
    <cellStyle name="Примечание 5 3 2" xfId="1714"/>
    <cellStyle name="Примечание 5 3 2 2" xfId="897"/>
    <cellStyle name="Примечание 5 3 2 2 2" xfId="3345"/>
    <cellStyle name="Примечание 5 3 2 2 2 2" xfId="10100"/>
    <cellStyle name="Примечание 5 3 2 2 2 2 2" xfId="16636"/>
    <cellStyle name="Примечание 5 3 2 2 2 2 2 2" xfId="35349"/>
    <cellStyle name="Примечание 5 3 2 2 2 2 3" xfId="32395"/>
    <cellStyle name="Примечание 5 3 2 2 2 3" xfId="12030"/>
    <cellStyle name="Примечание 5 3 2 2 2 3 2" xfId="18355"/>
    <cellStyle name="Примечание 5 3 2 2 2 3 2 2" xfId="36059"/>
    <cellStyle name="Примечание 5 3 2 2 2 3 3" xfId="33306"/>
    <cellStyle name="Примечание 5 3 2 2 2 4" xfId="7921"/>
    <cellStyle name="Примечание 5 3 2 2 2 4 2" xfId="21925"/>
    <cellStyle name="Примечание 5 3 2 2 2 4 2 2" xfId="36623"/>
    <cellStyle name="Примечание 5 3 2 2 2 4 3" xfId="31303"/>
    <cellStyle name="Примечание 5 3 2 2 2 5" xfId="15079"/>
    <cellStyle name="Примечание 5 3 2 2 2 5 2" xfId="34851"/>
    <cellStyle name="Примечание 5 3 2 2 2 6" xfId="28818"/>
    <cellStyle name="Примечание 5 3 2 2 3" xfId="3818"/>
    <cellStyle name="Примечание 5 3 2 2 3 2" xfId="10573"/>
    <cellStyle name="Примечание 5 3 2 2 3 2 2" xfId="16959"/>
    <cellStyle name="Примечание 5 3 2 2 3 2 2 2" xfId="35402"/>
    <cellStyle name="Примечание 5 3 2 2 3 2 3" xfId="32596"/>
    <cellStyle name="Примечание 5 3 2 2 3 3" xfId="12503"/>
    <cellStyle name="Примечание 5 3 2 2 3 3 2" xfId="18826"/>
    <cellStyle name="Примечание 5 3 2 2 3 3 2 2" xfId="36260"/>
    <cellStyle name="Примечание 5 3 2 2 3 3 3" xfId="33507"/>
    <cellStyle name="Примечание 5 3 2 2 3 4" xfId="15550"/>
    <cellStyle name="Примечание 5 3 2 2 3 4 2" xfId="35052"/>
    <cellStyle name="Примечание 5 3 2 2 3 5" xfId="29019"/>
    <cellStyle name="Примечание 5 3 2 2 4" xfId="5942"/>
    <cellStyle name="Примечание 5 3 2 2 4 2" xfId="13203"/>
    <cellStyle name="Примечание 5 3 2 2 4 2 2" xfId="33808"/>
    <cellStyle name="Примечание 5 3 2 2 4 3" xfId="30220"/>
    <cellStyle name="Примечание 5 3 2 2 5" xfId="5659"/>
    <cellStyle name="Примечание 5 3 2 2 5 2" xfId="12995"/>
    <cellStyle name="Примечание 5 3 2 2 5 2 2" xfId="33707"/>
    <cellStyle name="Примечание 5 3 2 2 5 3" xfId="30074"/>
    <cellStyle name="Примечание 5 3 2 2 6" xfId="6433"/>
    <cellStyle name="Примечание 5 3 2 2 6 2" xfId="13613"/>
    <cellStyle name="Примечание 5 3 2 2 6 2 2" xfId="34099"/>
    <cellStyle name="Примечание 5 3 2 2 6 3" xfId="30548"/>
    <cellStyle name="Примечание 5 3 2 2 7" xfId="4092"/>
    <cellStyle name="Примечание 5 3 2 2 7 2" xfId="29165"/>
    <cellStyle name="Примечание 5 3 2 2 8" xfId="28149"/>
    <cellStyle name="Примечание 5 3 2 3" xfId="2468"/>
    <cellStyle name="Примечание 5 3 2 3 2" xfId="7068"/>
    <cellStyle name="Примечание 5 3 2 3 2 2" xfId="14242"/>
    <cellStyle name="Примечание 5 3 2 3 2 2 2" xfId="34554"/>
    <cellStyle name="Примечание 5 3 2 3 2 3" xfId="31003"/>
    <cellStyle name="Примечание 5 3 2 3 3" xfId="9250"/>
    <cellStyle name="Примечание 5 3 2 3 3 2" xfId="15956"/>
    <cellStyle name="Примечание 5 3 2 3 3 2 2" xfId="35212"/>
    <cellStyle name="Примечание 5 3 2 3 3 3" xfId="32092"/>
    <cellStyle name="Примечание 5 3 2 3 4" xfId="11210"/>
    <cellStyle name="Примечание 5 3 2 3 4 2" xfId="17539"/>
    <cellStyle name="Примечание 5 3 2 3 4 2 2" xfId="35782"/>
    <cellStyle name="Примечание 5 3 2 3 4 3" xfId="33029"/>
    <cellStyle name="Примечание 5 3 2 3 5" xfId="5467"/>
    <cellStyle name="Примечание 5 3 2 3 5 2" xfId="20852"/>
    <cellStyle name="Примечание 5 3 2 3 5 2 2" xfId="36505"/>
    <cellStyle name="Примечание 5 3 2 3 5 3" xfId="29934"/>
    <cellStyle name="Примечание 5 3 2 3 6" xfId="12888"/>
    <cellStyle name="Примечание 5 3 2 3 6 2" xfId="33646"/>
    <cellStyle name="Примечание 5 3 2 3 7" xfId="28541"/>
    <cellStyle name="Примечание 5 3 2 4" xfId="3082"/>
    <cellStyle name="Примечание 5 3 2 4 2" xfId="7669"/>
    <cellStyle name="Примечание 5 3 2 4 2 2" xfId="14833"/>
    <cellStyle name="Примечание 5 3 2 4 2 2 2" xfId="34740"/>
    <cellStyle name="Примечание 5 3 2 4 2 3" xfId="31192"/>
    <cellStyle name="Примечание 5 3 2 4 3" xfId="9848"/>
    <cellStyle name="Примечание 5 3 2 4 3 2" xfId="16460"/>
    <cellStyle name="Примечание 5 3 2 4 3 2 2" xfId="35310"/>
    <cellStyle name="Примечание 5 3 2 4 3 3" xfId="32280"/>
    <cellStyle name="Примечание 5 3 2 4 4" xfId="11785"/>
    <cellStyle name="Примечание 5 3 2 4 4 2" xfId="18110"/>
    <cellStyle name="Примечание 5 3 2 4 4 2 2" xfId="35949"/>
    <cellStyle name="Примечание 5 3 2 4 4 3" xfId="33196"/>
    <cellStyle name="Примечание 5 3 2 4 5" xfId="4896"/>
    <cellStyle name="Примечание 5 3 2 4 5 2" xfId="20640"/>
    <cellStyle name="Примечание 5 3 2 4 5 2 2" xfId="36461"/>
    <cellStyle name="Примечание 5 3 2 4 5 3" xfId="29566"/>
    <cellStyle name="Примечание 5 3 2 4 6" xfId="28708"/>
    <cellStyle name="Примечание 5 3 2 5" xfId="4098"/>
    <cellStyle name="Примечание 5 3 2 5 2" xfId="29168"/>
    <cellStyle name="Примечание 5 3 2 6" xfId="28341"/>
    <cellStyle name="Примечание 5 3 3" xfId="2099"/>
    <cellStyle name="Примечание 5 3 3 2" xfId="5179"/>
    <cellStyle name="Примечание 5 3 3 2 2" xfId="12751"/>
    <cellStyle name="Примечание 5 3 3 2 2 2" xfId="33600"/>
    <cellStyle name="Примечание 5 3 3 2 3" xfId="29766"/>
    <cellStyle name="Примечание 5 3 3 3" xfId="6699"/>
    <cellStyle name="Примечание 5 3 3 3 2" xfId="13875"/>
    <cellStyle name="Примечание 5 3 3 3 2 2" xfId="34279"/>
    <cellStyle name="Примечание 5 3 3 3 3" xfId="30728"/>
    <cellStyle name="Примечание 5 3 3 4" xfId="8882"/>
    <cellStyle name="Примечание 5 3 3 4 2" xfId="15819"/>
    <cellStyle name="Примечание 5 3 3 4 2 2" xfId="35166"/>
    <cellStyle name="Примечание 5 3 3 4 3" xfId="31817"/>
    <cellStyle name="Примечание 5 3 3 5" xfId="10983"/>
    <cellStyle name="Примечание 5 3 3 5 2" xfId="17313"/>
    <cellStyle name="Примечание 5 3 3 5 2 2" xfId="35646"/>
    <cellStyle name="Примечание 5 3 3 5 3" xfId="32893"/>
    <cellStyle name="Примечание 5 3 3 6" xfId="4410"/>
    <cellStyle name="Примечание 5 3 3 6 2" xfId="20454"/>
    <cellStyle name="Примечание 5 3 3 6 2 2" xfId="36370"/>
    <cellStyle name="Примечание 5 3 3 6 3" xfId="29255"/>
    <cellStyle name="Примечание 5 3 3 7" xfId="4177"/>
    <cellStyle name="Примечание 5 3 3 7 2" xfId="29195"/>
    <cellStyle name="Примечание 5 3 3 8" xfId="28406"/>
    <cellStyle name="Примечание 5 3 4" xfId="2904"/>
    <cellStyle name="Примечание 5 3 4 2" xfId="9671"/>
    <cellStyle name="Примечание 5 3 4 2 2" xfId="16317"/>
    <cellStyle name="Примечание 5 3 4 2 2 2" xfId="35277"/>
    <cellStyle name="Примечание 5 3 4 2 3" xfId="32215"/>
    <cellStyle name="Примечание 5 3 4 3" xfId="11621"/>
    <cellStyle name="Примечание 5 3 4 3 2" xfId="17948"/>
    <cellStyle name="Примечание 5 3 4 3 2 2" xfId="35897"/>
    <cellStyle name="Примечание 5 3 4 3 3" xfId="33144"/>
    <cellStyle name="Примечание 5 3 4 4" xfId="7491"/>
    <cellStyle name="Примечание 5 3 4 4 2" xfId="21622"/>
    <cellStyle name="Примечание 5 3 4 4 2 2" xfId="36561"/>
    <cellStyle name="Примечание 5 3 4 4 3" xfId="31127"/>
    <cellStyle name="Примечание 5 3 4 5" xfId="14658"/>
    <cellStyle name="Примечание 5 3 4 5 2" xfId="34675"/>
    <cellStyle name="Примечание 5 3 4 6" xfId="28656"/>
    <cellStyle name="Примечание 5 3 5" xfId="28195"/>
    <cellStyle name="Примечание 5 4" xfId="1252"/>
    <cellStyle name="Примечание 5 4 2" xfId="1721"/>
    <cellStyle name="Примечание 5 4 2 2" xfId="1293"/>
    <cellStyle name="Примечание 5 4 2 2 2" xfId="3351"/>
    <cellStyle name="Примечание 5 4 2 2 2 2" xfId="10106"/>
    <cellStyle name="Примечание 5 4 2 2 2 2 2" xfId="16640"/>
    <cellStyle name="Примечание 5 4 2 2 2 2 2 2" xfId="35353"/>
    <cellStyle name="Примечание 5 4 2 2 2 2 3" xfId="32401"/>
    <cellStyle name="Примечание 5 4 2 2 2 3" xfId="12036"/>
    <cellStyle name="Примечание 5 4 2 2 2 3 2" xfId="18361"/>
    <cellStyle name="Примечание 5 4 2 2 2 3 2 2" xfId="36065"/>
    <cellStyle name="Примечание 5 4 2 2 2 3 3" xfId="33312"/>
    <cellStyle name="Примечание 5 4 2 2 2 4" xfId="7927"/>
    <cellStyle name="Примечание 5 4 2 2 2 4 2" xfId="21931"/>
    <cellStyle name="Примечание 5 4 2 2 2 4 2 2" xfId="36629"/>
    <cellStyle name="Примечание 5 4 2 2 2 4 3" xfId="31309"/>
    <cellStyle name="Примечание 5 4 2 2 2 5" xfId="15085"/>
    <cellStyle name="Примечание 5 4 2 2 2 5 2" xfId="34857"/>
    <cellStyle name="Примечание 5 4 2 2 2 6" xfId="28824"/>
    <cellStyle name="Примечание 5 4 2 2 3" xfId="3824"/>
    <cellStyle name="Примечание 5 4 2 2 3 2" xfId="10579"/>
    <cellStyle name="Примечание 5 4 2 2 3 2 2" xfId="16963"/>
    <cellStyle name="Примечание 5 4 2 2 3 2 2 2" xfId="35406"/>
    <cellStyle name="Примечание 5 4 2 2 3 2 3" xfId="32602"/>
    <cellStyle name="Примечание 5 4 2 2 3 3" xfId="12509"/>
    <cellStyle name="Примечание 5 4 2 2 3 3 2" xfId="18832"/>
    <cellStyle name="Примечание 5 4 2 2 3 3 2 2" xfId="36266"/>
    <cellStyle name="Примечание 5 4 2 2 3 3 3" xfId="33513"/>
    <cellStyle name="Примечание 5 4 2 2 3 4" xfId="15556"/>
    <cellStyle name="Примечание 5 4 2 2 3 4 2" xfId="35058"/>
    <cellStyle name="Примечание 5 4 2 2 3 5" xfId="29025"/>
    <cellStyle name="Примечание 5 4 2 2 4" xfId="6091"/>
    <cellStyle name="Примечание 5 4 2 2 4 2" xfId="13331"/>
    <cellStyle name="Примечание 5 4 2 2 4 2 2" xfId="33895"/>
    <cellStyle name="Примечание 5 4 2 2 4 3" xfId="30325"/>
    <cellStyle name="Примечание 5 4 2 2 5" xfId="5714"/>
    <cellStyle name="Примечание 5 4 2 2 5 2" xfId="13029"/>
    <cellStyle name="Примечание 5 4 2 2 5 2 2" xfId="33725"/>
    <cellStyle name="Примечание 5 4 2 2 5 3" xfId="30111"/>
    <cellStyle name="Примечание 5 4 2 2 6" xfId="9490"/>
    <cellStyle name="Примечание 5 4 2 2 6 2" xfId="16141"/>
    <cellStyle name="Примечание 5 4 2 2 6 2 2" xfId="35249"/>
    <cellStyle name="Примечание 5 4 2 2 6 3" xfId="32183"/>
    <cellStyle name="Примечание 5 4 2 2 7" xfId="3918"/>
    <cellStyle name="Примечание 5 4 2 2 7 2" xfId="29086"/>
    <cellStyle name="Примечание 5 4 2 2 8" xfId="28203"/>
    <cellStyle name="Примечание 5 4 2 3" xfId="2474"/>
    <cellStyle name="Примечание 5 4 2 3 2" xfId="7074"/>
    <cellStyle name="Примечание 5 4 2 3 2 2" xfId="14248"/>
    <cellStyle name="Примечание 5 4 2 3 2 2 2" xfId="34560"/>
    <cellStyle name="Примечание 5 4 2 3 2 3" xfId="31009"/>
    <cellStyle name="Примечание 5 4 2 3 3" xfId="9256"/>
    <cellStyle name="Примечание 5 4 2 3 3 2" xfId="15960"/>
    <cellStyle name="Примечание 5 4 2 3 3 2 2" xfId="35216"/>
    <cellStyle name="Примечание 5 4 2 3 3 3" xfId="32098"/>
    <cellStyle name="Примечание 5 4 2 3 4" xfId="11216"/>
    <cellStyle name="Примечание 5 4 2 3 4 2" xfId="17545"/>
    <cellStyle name="Примечание 5 4 2 3 4 2 2" xfId="35788"/>
    <cellStyle name="Примечание 5 4 2 3 4 3" xfId="33035"/>
    <cellStyle name="Примечание 5 4 2 3 5" xfId="5473"/>
    <cellStyle name="Примечание 5 4 2 3 5 2" xfId="20856"/>
    <cellStyle name="Примечание 5 4 2 3 5 2 2" xfId="36509"/>
    <cellStyle name="Примечание 5 4 2 3 5 3" xfId="29940"/>
    <cellStyle name="Примечание 5 4 2 3 6" xfId="12892"/>
    <cellStyle name="Примечание 5 4 2 3 6 2" xfId="33650"/>
    <cellStyle name="Примечание 5 4 2 3 7" xfId="28547"/>
    <cellStyle name="Примечание 5 4 2 4" xfId="3088"/>
    <cellStyle name="Примечание 5 4 2 4 2" xfId="7675"/>
    <cellStyle name="Примечание 5 4 2 4 2 2" xfId="14839"/>
    <cellStyle name="Примечание 5 4 2 4 2 2 2" xfId="34746"/>
    <cellStyle name="Примечание 5 4 2 4 2 3" xfId="31198"/>
    <cellStyle name="Примечание 5 4 2 4 3" xfId="9854"/>
    <cellStyle name="Примечание 5 4 2 4 3 2" xfId="16464"/>
    <cellStyle name="Примечание 5 4 2 4 3 2 2" xfId="35314"/>
    <cellStyle name="Примечание 5 4 2 4 3 3" xfId="32286"/>
    <cellStyle name="Примечание 5 4 2 4 4" xfId="11791"/>
    <cellStyle name="Примечание 5 4 2 4 4 2" xfId="18116"/>
    <cellStyle name="Примечание 5 4 2 4 4 2 2" xfId="35955"/>
    <cellStyle name="Примечание 5 4 2 4 4 3" xfId="33202"/>
    <cellStyle name="Примечание 5 4 2 4 5" xfId="4903"/>
    <cellStyle name="Примечание 5 4 2 4 5 2" xfId="20644"/>
    <cellStyle name="Примечание 5 4 2 4 5 2 2" xfId="36465"/>
    <cellStyle name="Примечание 5 4 2 4 5 3" xfId="29573"/>
    <cellStyle name="Примечание 5 4 2 4 6" xfId="28714"/>
    <cellStyle name="Примечание 5 4 2 5" xfId="3940"/>
    <cellStyle name="Примечание 5 4 2 5 2" xfId="29100"/>
    <cellStyle name="Примечание 5 4 2 6" xfId="28345"/>
    <cellStyle name="Примечание 5 4 3" xfId="2376"/>
    <cellStyle name="Примечание 5 4 3 2" xfId="5406"/>
    <cellStyle name="Примечание 5 4 3 2 2" xfId="12880"/>
    <cellStyle name="Примечание 5 4 3 2 2 2" xfId="33638"/>
    <cellStyle name="Примечание 5 4 3 2 3" xfId="29885"/>
    <cellStyle name="Примечание 5 4 3 3" xfId="6976"/>
    <cellStyle name="Примечание 5 4 3 3 2" xfId="14150"/>
    <cellStyle name="Примечание 5 4 3 3 2 2" xfId="34462"/>
    <cellStyle name="Примечание 5 4 3 3 3" xfId="30911"/>
    <cellStyle name="Примечание 5 4 3 4" xfId="9158"/>
    <cellStyle name="Примечание 5 4 3 4 2" xfId="15948"/>
    <cellStyle name="Примечание 5 4 3 4 2 2" xfId="35204"/>
    <cellStyle name="Примечание 5 4 3 4 3" xfId="32000"/>
    <cellStyle name="Примечание 5 4 3 5" xfId="11173"/>
    <cellStyle name="Примечание 5 4 3 5 2" xfId="17502"/>
    <cellStyle name="Примечание 5 4 3 5 2 2" xfId="35745"/>
    <cellStyle name="Примечание 5 4 3 5 3" xfId="32992"/>
    <cellStyle name="Примечание 5 4 3 6" xfId="4416"/>
    <cellStyle name="Примечание 5 4 3 6 2" xfId="20460"/>
    <cellStyle name="Примечание 5 4 3 6 2 2" xfId="36376"/>
    <cellStyle name="Примечание 5 4 3 6 3" xfId="29261"/>
    <cellStyle name="Примечание 5 4 3 7" xfId="5287"/>
    <cellStyle name="Примечание 5 4 3 7 2" xfId="29811"/>
    <cellStyle name="Примечание 5 4 3 8" xfId="28504"/>
    <cellStyle name="Примечание 5 4 4" xfId="2909"/>
    <cellStyle name="Примечание 5 4 4 2" xfId="9676"/>
    <cellStyle name="Примечание 5 4 4 2 2" xfId="16321"/>
    <cellStyle name="Примечание 5 4 4 2 2 2" xfId="35281"/>
    <cellStyle name="Примечание 5 4 4 2 3" xfId="32220"/>
    <cellStyle name="Примечание 5 4 4 3" xfId="11625"/>
    <cellStyle name="Примечание 5 4 4 3 2" xfId="17952"/>
    <cellStyle name="Примечание 5 4 4 3 2 2" xfId="35901"/>
    <cellStyle name="Примечание 5 4 4 3 3" xfId="33148"/>
    <cellStyle name="Примечание 5 4 4 4" xfId="7496"/>
    <cellStyle name="Примечание 5 4 4 4 2" xfId="21626"/>
    <cellStyle name="Примечание 5 4 4 4 2 2" xfId="36565"/>
    <cellStyle name="Примечание 5 4 4 4 3" xfId="31132"/>
    <cellStyle name="Примечание 5 4 4 5" xfId="14663"/>
    <cellStyle name="Примечание 5 4 4 5 2" xfId="34680"/>
    <cellStyle name="Примечание 5 4 4 6" xfId="28660"/>
    <cellStyle name="Примечание 5 4 5" xfId="28199"/>
    <cellStyle name="Примечание 5 5" xfId="1584"/>
    <cellStyle name="Примечание 5 5 2" xfId="885"/>
    <cellStyle name="Примечание 5 5 2 2" xfId="3270"/>
    <cellStyle name="Примечание 5 5 2 2 2" xfId="10025"/>
    <cellStyle name="Примечание 5 5 2 2 2 2" xfId="16576"/>
    <cellStyle name="Примечание 5 5 2 2 2 2 2" xfId="35338"/>
    <cellStyle name="Примечание 5 5 2 2 2 3" xfId="32369"/>
    <cellStyle name="Примечание 5 5 2 2 3" xfId="11955"/>
    <cellStyle name="Примечание 5 5 2 2 3 2" xfId="18280"/>
    <cellStyle name="Примечание 5 5 2 2 3 2 2" xfId="36033"/>
    <cellStyle name="Примечание 5 5 2 2 3 3" xfId="33280"/>
    <cellStyle name="Примечание 5 5 2 2 4" xfId="7846"/>
    <cellStyle name="Примечание 5 5 2 2 4 2" xfId="21850"/>
    <cellStyle name="Примечание 5 5 2 2 4 2 2" xfId="36597"/>
    <cellStyle name="Примечание 5 5 2 2 4 3" xfId="31277"/>
    <cellStyle name="Примечание 5 5 2 2 5" xfId="15004"/>
    <cellStyle name="Примечание 5 5 2 2 5 2" xfId="34825"/>
    <cellStyle name="Примечание 5 5 2 2 6" xfId="28792"/>
    <cellStyle name="Примечание 5 5 2 3" xfId="3743"/>
    <cellStyle name="Примечание 5 5 2 3 2" xfId="10498"/>
    <cellStyle name="Примечание 5 5 2 3 2 2" xfId="16899"/>
    <cellStyle name="Примечание 5 5 2 3 2 2 2" xfId="35391"/>
    <cellStyle name="Примечание 5 5 2 3 2 3" xfId="32570"/>
    <cellStyle name="Примечание 5 5 2 3 3" xfId="12428"/>
    <cellStyle name="Примечание 5 5 2 3 3 2" xfId="18751"/>
    <cellStyle name="Примечание 5 5 2 3 3 2 2" xfId="36234"/>
    <cellStyle name="Примечание 5 5 2 3 3 3" xfId="33481"/>
    <cellStyle name="Примечание 5 5 2 3 4" xfId="15475"/>
    <cellStyle name="Примечание 5 5 2 3 4 2" xfId="35026"/>
    <cellStyle name="Примечание 5 5 2 3 5" xfId="28993"/>
    <cellStyle name="Примечание 5 5 2 4" xfId="5930"/>
    <cellStyle name="Примечание 5 5 2 4 2" xfId="13191"/>
    <cellStyle name="Примечание 5 5 2 4 2 2" xfId="33805"/>
    <cellStyle name="Примечание 5 5 2 4 3" xfId="30217"/>
    <cellStyle name="Примечание 5 5 2 5" xfId="5655"/>
    <cellStyle name="Примечание 5 5 2 5 2" xfId="12991"/>
    <cellStyle name="Примечание 5 5 2 5 2 2" xfId="33706"/>
    <cellStyle name="Примечание 5 5 2 5 3" xfId="30073"/>
    <cellStyle name="Примечание 5 5 2 6" xfId="5809"/>
    <cellStyle name="Примечание 5 5 2 6 2" xfId="13078"/>
    <cellStyle name="Примечание 5 5 2 6 2 2" xfId="33752"/>
    <cellStyle name="Примечание 5 5 2 6 3" xfId="30159"/>
    <cellStyle name="Примечание 5 5 2 7" xfId="4216"/>
    <cellStyle name="Примечание 5 5 2 7 2" xfId="29203"/>
    <cellStyle name="Примечание 5 5 2 8" xfId="28147"/>
    <cellStyle name="Примечание 5 5 3" xfId="2027"/>
    <cellStyle name="Примечание 5 5 3 2" xfId="6627"/>
    <cellStyle name="Примечание 5 5 3 2 2" xfId="13804"/>
    <cellStyle name="Примечание 5 5 3 2 2 2" xfId="34254"/>
    <cellStyle name="Примечание 5 5 3 2 3" xfId="30703"/>
    <cellStyle name="Примечание 5 5 3 3" xfId="8810"/>
    <cellStyle name="Примечание 5 5 3 3 2" xfId="15760"/>
    <cellStyle name="Примечание 5 5 3 3 2 2" xfId="35153"/>
    <cellStyle name="Примечание 5 5 3 3 3" xfId="31792"/>
    <cellStyle name="Примечание 5 5 3 4" xfId="10924"/>
    <cellStyle name="Примечание 5 5 3 4 2" xfId="17255"/>
    <cellStyle name="Примечание 5 5 3 4 2 2" xfId="35633"/>
    <cellStyle name="Примечание 5 5 3 4 3" xfId="32880"/>
    <cellStyle name="Примечание 5 5 3 5" xfId="5115"/>
    <cellStyle name="Примечание 5 5 3 5 2" xfId="20650"/>
    <cellStyle name="Примечание 5 5 3 5 2 2" xfId="36470"/>
    <cellStyle name="Примечание 5 5 3 5 3" xfId="29751"/>
    <cellStyle name="Примечание 5 5 3 6" xfId="12692"/>
    <cellStyle name="Примечание 5 5 3 6 2" xfId="33587"/>
    <cellStyle name="Примечание 5 5 3 7" xfId="28394"/>
    <cellStyle name="Примечание 5 5 4" xfId="3005"/>
    <cellStyle name="Примечание 5 5 4 2" xfId="7592"/>
    <cellStyle name="Примечание 5 5 4 2 2" xfId="14757"/>
    <cellStyle name="Примечание 5 5 4 2 2 2" xfId="34714"/>
    <cellStyle name="Примечание 5 5 4 2 3" xfId="31166"/>
    <cellStyle name="Примечание 5 5 4 3" xfId="9771"/>
    <cellStyle name="Примечание 5 5 4 3 2" xfId="16398"/>
    <cellStyle name="Примечание 5 5 4 3 2 2" xfId="35298"/>
    <cellStyle name="Примечание 5 5 4 3 3" xfId="32254"/>
    <cellStyle name="Примечание 5 5 4 4" xfId="11708"/>
    <cellStyle name="Примечание 5 5 4 4 2" xfId="18034"/>
    <cellStyle name="Примечание 5 5 4 4 2 2" xfId="35923"/>
    <cellStyle name="Примечание 5 5 4 4 3" xfId="33170"/>
    <cellStyle name="Примечание 5 5 4 5" xfId="4858"/>
    <cellStyle name="Примечание 5 5 4 5 2" xfId="20630"/>
    <cellStyle name="Примечание 5 5 4 5 2 2" xfId="36451"/>
    <cellStyle name="Примечание 5 5 4 5 3" xfId="29534"/>
    <cellStyle name="Примечание 5 5 4 6" xfId="28682"/>
    <cellStyle name="Примечание 5 5 5" xfId="4066"/>
    <cellStyle name="Примечание 5 5 5 2" xfId="29147"/>
    <cellStyle name="Примечание 5 5 6" xfId="28281"/>
    <cellStyle name="Примечание 5 6" xfId="2180"/>
    <cellStyle name="Примечание 5 6 2" xfId="5240"/>
    <cellStyle name="Примечание 5 6 2 2" xfId="12799"/>
    <cellStyle name="Примечание 5 6 2 2 2" xfId="33611"/>
    <cellStyle name="Примечание 5 6 2 3" xfId="29783"/>
    <cellStyle name="Примечание 5 6 3" xfId="6780"/>
    <cellStyle name="Примечание 5 6 3 2" xfId="13954"/>
    <cellStyle name="Примечание 5 6 3 2 2" xfId="34320"/>
    <cellStyle name="Примечание 5 6 3 3" xfId="30769"/>
    <cellStyle name="Примечание 5 6 4" xfId="8963"/>
    <cellStyle name="Примечание 5 6 4 2" xfId="15868"/>
    <cellStyle name="Примечание 5 6 4 2 2" xfId="35177"/>
    <cellStyle name="Примечание 5 6 4 3" xfId="31858"/>
    <cellStyle name="Примечание 5 6 5" xfId="11033"/>
    <cellStyle name="Примечание 5 6 5 2" xfId="17362"/>
    <cellStyle name="Примечание 5 6 5 2 2" xfId="35658"/>
    <cellStyle name="Примечание 5 6 5 3" xfId="32905"/>
    <cellStyle name="Примечание 5 6 6" xfId="4352"/>
    <cellStyle name="Примечание 5 6 6 2" xfId="20396"/>
    <cellStyle name="Примечание 5 6 6 2 2" xfId="36354"/>
    <cellStyle name="Примечание 5 6 6 3" xfId="29239"/>
    <cellStyle name="Примечание 5 6 7" xfId="8390"/>
    <cellStyle name="Примечание 5 6 7 2" xfId="31466"/>
    <cellStyle name="Примечание 5 6 8" xfId="28418"/>
    <cellStyle name="Примечание 5 7" xfId="2633"/>
    <cellStyle name="Примечание 5 7 2" xfId="9414"/>
    <cellStyle name="Примечание 5 7 2 2" xfId="16065"/>
    <cellStyle name="Примечание 5 7 2 2 2" xfId="35238"/>
    <cellStyle name="Примечание 5 7 2 3" xfId="32172"/>
    <cellStyle name="Примечание 5 7 3" xfId="11374"/>
    <cellStyle name="Примечание 5 7 3 2" xfId="17702"/>
    <cellStyle name="Примечание 5 7 3 2 2" xfId="35862"/>
    <cellStyle name="Примечание 5 7 3 3" xfId="33109"/>
    <cellStyle name="Примечание 5 7 4" xfId="7233"/>
    <cellStyle name="Примечание 5 7 4 2" xfId="21392"/>
    <cellStyle name="Примечание 5 7 4 2 2" xfId="36533"/>
    <cellStyle name="Примечание 5 7 4 3" xfId="31084"/>
    <cellStyle name="Примечание 5 7 5" xfId="14406"/>
    <cellStyle name="Примечание 5 7 5 2" xfId="34635"/>
    <cellStyle name="Примечание 5 7 6" xfId="28621"/>
    <cellStyle name="Примечание 5 8" xfId="28096"/>
    <cellStyle name="Примечание 6" xfId="398"/>
    <cellStyle name="Примечание 6 2" xfId="514"/>
    <cellStyle name="Примечание 6 2 2" xfId="1775"/>
    <cellStyle name="Примечание 6 2 2 2" xfId="1953"/>
    <cellStyle name="Примечание 6 2 2 2 2" xfId="3394"/>
    <cellStyle name="Примечание 6 2 2 2 2 2" xfId="10149"/>
    <cellStyle name="Примечание 6 2 2 2 2 2 2" xfId="16664"/>
    <cellStyle name="Примечание 6 2 2 2 2 2 2 2" xfId="35355"/>
    <cellStyle name="Примечание 6 2 2 2 2 2 3" xfId="32422"/>
    <cellStyle name="Примечание 6 2 2 2 2 3" xfId="12079"/>
    <cellStyle name="Примечание 6 2 2 2 2 3 2" xfId="18404"/>
    <cellStyle name="Примечание 6 2 2 2 2 3 2 2" xfId="36086"/>
    <cellStyle name="Примечание 6 2 2 2 2 3 3" xfId="33333"/>
    <cellStyle name="Примечание 6 2 2 2 2 4" xfId="7970"/>
    <cellStyle name="Примечание 6 2 2 2 2 4 2" xfId="21974"/>
    <cellStyle name="Примечание 6 2 2 2 2 4 2 2" xfId="36650"/>
    <cellStyle name="Примечание 6 2 2 2 2 4 3" xfId="31330"/>
    <cellStyle name="Примечание 6 2 2 2 2 5" xfId="15128"/>
    <cellStyle name="Примечание 6 2 2 2 2 5 2" xfId="34878"/>
    <cellStyle name="Примечание 6 2 2 2 2 6" xfId="28845"/>
    <cellStyle name="Примечание 6 2 2 2 3" xfId="3867"/>
    <cellStyle name="Примечание 6 2 2 2 3 2" xfId="10622"/>
    <cellStyle name="Примечание 6 2 2 2 3 2 2" xfId="16987"/>
    <cellStyle name="Примечание 6 2 2 2 3 2 2 2" xfId="35408"/>
    <cellStyle name="Примечание 6 2 2 2 3 2 3" xfId="32623"/>
    <cellStyle name="Примечание 6 2 2 2 3 3" xfId="12552"/>
    <cellStyle name="Примечание 6 2 2 2 3 3 2" xfId="18875"/>
    <cellStyle name="Примечание 6 2 2 2 3 3 2 2" xfId="36287"/>
    <cellStyle name="Примечание 6 2 2 2 3 3 3" xfId="33534"/>
    <cellStyle name="Примечание 6 2 2 2 3 4" xfId="15599"/>
    <cellStyle name="Примечание 6 2 2 2 3 4 2" xfId="35079"/>
    <cellStyle name="Примечание 6 2 2 2 3 5" xfId="29046"/>
    <cellStyle name="Примечание 6 2 2 2 4" xfId="6553"/>
    <cellStyle name="Примечание 6 2 2 2 4 2" xfId="13731"/>
    <cellStyle name="Примечание 6 2 2 2 4 2 2" xfId="34205"/>
    <cellStyle name="Примечание 6 2 2 2 4 3" xfId="30654"/>
    <cellStyle name="Примечание 6 2 2 2 5" xfId="8736"/>
    <cellStyle name="Примечание 6 2 2 2 5 2" xfId="15727"/>
    <cellStyle name="Примечание 6 2 2 2 5 2 2" xfId="35144"/>
    <cellStyle name="Примечание 6 2 2 2 5 3" xfId="31743"/>
    <cellStyle name="Примечание 6 2 2 2 6" xfId="10850"/>
    <cellStyle name="Примечание 6 2 2 2 6 2" xfId="17182"/>
    <cellStyle name="Примечание 6 2 2 2 6 2 2" xfId="35584"/>
    <cellStyle name="Примечание 6 2 2 2 6 3" xfId="32831"/>
    <cellStyle name="Примечание 6 2 2 2 7" xfId="12659"/>
    <cellStyle name="Примечание 6 2 2 2 7 2" xfId="33578"/>
    <cellStyle name="Примечание 6 2 2 2 8" xfId="28383"/>
    <cellStyle name="Примечание 6 2 2 3" xfId="2495"/>
    <cellStyle name="Примечание 6 2 2 3 2" xfId="7095"/>
    <cellStyle name="Примечание 6 2 2 3 2 2" xfId="14269"/>
    <cellStyle name="Примечание 6 2 2 3 2 2 2" xfId="34581"/>
    <cellStyle name="Примечание 6 2 2 3 2 3" xfId="31030"/>
    <cellStyle name="Примечание 6 2 2 3 3" xfId="9277"/>
    <cellStyle name="Примечание 6 2 2 3 3 2" xfId="15962"/>
    <cellStyle name="Примечание 6 2 2 3 3 2 2" xfId="35218"/>
    <cellStyle name="Примечание 6 2 2 3 3 3" xfId="32119"/>
    <cellStyle name="Примечание 6 2 2 3 4" xfId="11237"/>
    <cellStyle name="Примечание 6 2 2 3 4 2" xfId="17566"/>
    <cellStyle name="Примечание 6 2 2 3 4 2 2" xfId="35809"/>
    <cellStyle name="Примечание 6 2 2 3 4 3" xfId="33056"/>
    <cellStyle name="Примечание 6 2 2 3 5" xfId="5494"/>
    <cellStyle name="Примечание 6 2 2 3 5 2" xfId="20858"/>
    <cellStyle name="Примечание 6 2 2 3 5 2 2" xfId="36511"/>
    <cellStyle name="Примечание 6 2 2 3 5 3" xfId="29961"/>
    <cellStyle name="Примечание 6 2 2 3 6" xfId="12894"/>
    <cellStyle name="Примечание 6 2 2 3 6 2" xfId="33652"/>
    <cellStyle name="Примечание 6 2 2 3 7" xfId="28568"/>
    <cellStyle name="Примечание 6 2 2 4" xfId="3134"/>
    <cellStyle name="Примечание 6 2 2 4 2" xfId="7719"/>
    <cellStyle name="Примечание 6 2 2 4 2 2" xfId="14882"/>
    <cellStyle name="Примечание 6 2 2 4 2 2 2" xfId="34767"/>
    <cellStyle name="Примечание 6 2 2 4 2 3" xfId="31219"/>
    <cellStyle name="Примечание 6 2 2 4 3" xfId="9897"/>
    <cellStyle name="Примечание 6 2 2 4 3 2" xfId="16488"/>
    <cellStyle name="Примечание 6 2 2 4 3 2 2" xfId="35316"/>
    <cellStyle name="Примечание 6 2 2 4 3 3" xfId="32307"/>
    <cellStyle name="Примечание 6 2 2 4 4" xfId="11834"/>
    <cellStyle name="Примечание 6 2 2 4 4 2" xfId="18159"/>
    <cellStyle name="Примечание 6 2 2 4 4 2 2" xfId="35976"/>
    <cellStyle name="Примечание 6 2 2 4 4 3" xfId="33223"/>
    <cellStyle name="Примечание 6 2 2 4 5" xfId="4930"/>
    <cellStyle name="Примечание 6 2 2 4 5 2" xfId="20646"/>
    <cellStyle name="Примечание 6 2 2 4 5 2 2" xfId="36467"/>
    <cellStyle name="Примечание 6 2 2 4 5 3" xfId="29596"/>
    <cellStyle name="Примечание 6 2 2 4 6" xfId="28735"/>
    <cellStyle name="Примечание 6 2 2 5" xfId="4029"/>
    <cellStyle name="Примечание 6 2 2 5 2" xfId="29130"/>
    <cellStyle name="Примечание 6 2 2 6" xfId="28369"/>
    <cellStyle name="Примечание 6 2 3" xfId="2035"/>
    <cellStyle name="Примечание 6 2 3 2" xfId="5123"/>
    <cellStyle name="Примечание 6 2 3 2 2" xfId="12700"/>
    <cellStyle name="Примечание 6 2 3 2 2 2" xfId="33593"/>
    <cellStyle name="Примечание 6 2 3 2 3" xfId="29757"/>
    <cellStyle name="Примечание 6 2 3 3" xfId="6635"/>
    <cellStyle name="Примечание 6 2 3 3 2" xfId="13812"/>
    <cellStyle name="Примечание 6 2 3 3 2 2" xfId="34260"/>
    <cellStyle name="Примечание 6 2 3 3 3" xfId="30709"/>
    <cellStyle name="Примечание 6 2 3 4" xfId="8818"/>
    <cellStyle name="Примечание 6 2 3 4 2" xfId="15768"/>
    <cellStyle name="Примечание 6 2 3 4 2 2" xfId="35159"/>
    <cellStyle name="Примечание 6 2 3 4 3" xfId="31798"/>
    <cellStyle name="Примечание 6 2 3 5" xfId="10932"/>
    <cellStyle name="Примечание 6 2 3 5 2" xfId="17263"/>
    <cellStyle name="Примечание 6 2 3 5 2 2" xfId="35639"/>
    <cellStyle name="Примечание 6 2 3 5 3" xfId="32886"/>
    <cellStyle name="Примечание 6 2 3 6" xfId="4476"/>
    <cellStyle name="Примечание 6 2 3 6 2" xfId="20509"/>
    <cellStyle name="Примечание 6 2 3 6 2 2" xfId="36401"/>
    <cellStyle name="Примечание 6 2 3 6 3" xfId="29287"/>
    <cellStyle name="Примечание 6 2 3 7" xfId="4168"/>
    <cellStyle name="Примечание 6 2 3 7 2" xfId="29194"/>
    <cellStyle name="Примечание 6 2 3 8" xfId="28400"/>
    <cellStyle name="Примечание 6 2 4" xfId="2664"/>
    <cellStyle name="Примечание 6 2 4 2" xfId="9445"/>
    <cellStyle name="Примечание 6 2 4 2 2" xfId="16096"/>
    <cellStyle name="Примечание 6 2 4 2 2 2" xfId="35240"/>
    <cellStyle name="Примечание 6 2 4 2 3" xfId="32174"/>
    <cellStyle name="Примечание 6 2 4 3" xfId="11405"/>
    <cellStyle name="Примечание 6 2 4 3 2" xfId="17733"/>
    <cellStyle name="Примечание 6 2 4 3 2 2" xfId="35864"/>
    <cellStyle name="Примечание 6 2 4 3 3" xfId="33111"/>
    <cellStyle name="Примечание 6 2 4 4" xfId="7264"/>
    <cellStyle name="Примечание 6 2 4 4 2" xfId="21423"/>
    <cellStyle name="Примечание 6 2 4 4 2 2" xfId="36535"/>
    <cellStyle name="Примечание 6 2 4 4 3" xfId="31086"/>
    <cellStyle name="Примечание 6 2 4 5" xfId="14437"/>
    <cellStyle name="Примечание 6 2 4 5 2" xfId="34637"/>
    <cellStyle name="Примечание 6 2 4 6" xfId="28623"/>
    <cellStyle name="Примечание 6 2 5" xfId="28127"/>
    <cellStyle name="Примечание 6 3" xfId="1745"/>
    <cellStyle name="Примечание 6 3 2" xfId="1998"/>
    <cellStyle name="Примечание 6 3 2 2" xfId="3369"/>
    <cellStyle name="Примечание 6 3 2 2 2" xfId="10124"/>
    <cellStyle name="Примечание 6 3 2 2 2 2" xfId="16645"/>
    <cellStyle name="Примечание 6 3 2 2 2 2 2" xfId="35354"/>
    <cellStyle name="Примечание 6 3 2 2 2 3" xfId="32415"/>
    <cellStyle name="Примечание 6 3 2 2 3" xfId="12054"/>
    <cellStyle name="Примечание 6 3 2 2 3 2" xfId="18379"/>
    <cellStyle name="Примечание 6 3 2 2 3 2 2" xfId="36079"/>
    <cellStyle name="Примечание 6 3 2 2 3 3" xfId="33326"/>
    <cellStyle name="Примечание 6 3 2 2 4" xfId="7945"/>
    <cellStyle name="Примечание 6 3 2 2 4 2" xfId="21949"/>
    <cellStyle name="Примечание 6 3 2 2 4 2 2" xfId="36643"/>
    <cellStyle name="Примечание 6 3 2 2 4 3" xfId="31323"/>
    <cellStyle name="Примечание 6 3 2 2 5" xfId="15103"/>
    <cellStyle name="Примечание 6 3 2 2 5 2" xfId="34871"/>
    <cellStyle name="Примечание 6 3 2 2 6" xfId="28838"/>
    <cellStyle name="Примечание 6 3 2 3" xfId="3842"/>
    <cellStyle name="Примечание 6 3 2 3 2" xfId="10597"/>
    <cellStyle name="Примечание 6 3 2 3 2 2" xfId="16968"/>
    <cellStyle name="Примечание 6 3 2 3 2 2 2" xfId="35407"/>
    <cellStyle name="Примечание 6 3 2 3 2 3" xfId="32616"/>
    <cellStyle name="Примечание 6 3 2 3 3" xfId="12527"/>
    <cellStyle name="Примечание 6 3 2 3 3 2" xfId="18850"/>
    <cellStyle name="Примечание 6 3 2 3 3 2 2" xfId="36280"/>
    <cellStyle name="Примечание 6 3 2 3 3 3" xfId="33527"/>
    <cellStyle name="Примечание 6 3 2 3 4" xfId="15574"/>
    <cellStyle name="Примечание 6 3 2 3 4 2" xfId="35072"/>
    <cellStyle name="Примечание 6 3 2 3 5" xfId="29039"/>
    <cellStyle name="Примечание 6 3 2 4" xfId="6598"/>
    <cellStyle name="Примечание 6 3 2 4 2" xfId="13776"/>
    <cellStyle name="Примечание 6 3 2 4 2 2" xfId="34235"/>
    <cellStyle name="Примечание 6 3 2 4 3" xfId="30684"/>
    <cellStyle name="Примечание 6 3 2 5" xfId="8781"/>
    <cellStyle name="Примечание 6 3 2 5 2" xfId="15747"/>
    <cellStyle name="Примечание 6 3 2 5 2 2" xfId="35149"/>
    <cellStyle name="Примечание 6 3 2 5 3" xfId="31773"/>
    <cellStyle name="Примечание 6 3 2 6" xfId="10895"/>
    <cellStyle name="Примечание 6 3 2 6 2" xfId="17227"/>
    <cellStyle name="Примечание 6 3 2 6 2 2" xfId="35614"/>
    <cellStyle name="Примечание 6 3 2 6 3" xfId="32861"/>
    <cellStyle name="Примечание 6 3 2 7" xfId="12679"/>
    <cellStyle name="Примечание 6 3 2 7 2" xfId="33583"/>
    <cellStyle name="Примечание 6 3 2 8" xfId="28388"/>
    <cellStyle name="Примечание 6 3 3" xfId="2488"/>
    <cellStyle name="Примечание 6 3 3 2" xfId="7088"/>
    <cellStyle name="Примечание 6 3 3 2 2" xfId="14262"/>
    <cellStyle name="Примечание 6 3 3 2 2 2" xfId="34574"/>
    <cellStyle name="Примечание 6 3 3 2 3" xfId="31023"/>
    <cellStyle name="Примечание 6 3 3 3" xfId="9270"/>
    <cellStyle name="Примечание 6 3 3 3 2" xfId="15961"/>
    <cellStyle name="Примечание 6 3 3 3 2 2" xfId="35217"/>
    <cellStyle name="Примечание 6 3 3 3 3" xfId="32112"/>
    <cellStyle name="Примечание 6 3 3 4" xfId="11230"/>
    <cellStyle name="Примечание 6 3 3 4 2" xfId="17559"/>
    <cellStyle name="Примечание 6 3 3 4 2 2" xfId="35802"/>
    <cellStyle name="Примечание 6 3 3 4 3" xfId="33049"/>
    <cellStyle name="Примечание 6 3 3 5" xfId="5487"/>
    <cellStyle name="Примечание 6 3 3 5 2" xfId="20857"/>
    <cellStyle name="Примечание 6 3 3 5 2 2" xfId="36510"/>
    <cellStyle name="Примечание 6 3 3 5 3" xfId="29954"/>
    <cellStyle name="Примечание 6 3 3 6" xfId="12893"/>
    <cellStyle name="Примечание 6 3 3 6 2" xfId="33651"/>
    <cellStyle name="Примечание 6 3 3 7" xfId="28561"/>
    <cellStyle name="Примечание 6 3 4" xfId="3106"/>
    <cellStyle name="Примечание 6 3 4 2" xfId="7693"/>
    <cellStyle name="Примечание 6 3 4 2 2" xfId="14857"/>
    <cellStyle name="Примечание 6 3 4 2 2 2" xfId="34760"/>
    <cellStyle name="Примечание 6 3 4 2 3" xfId="31212"/>
    <cellStyle name="Примечание 6 3 4 3" xfId="9872"/>
    <cellStyle name="Примечание 6 3 4 3 2" xfId="16469"/>
    <cellStyle name="Примечание 6 3 4 3 2 2" xfId="35315"/>
    <cellStyle name="Примечание 6 3 4 3 3" xfId="32300"/>
    <cellStyle name="Примечание 6 3 4 4" xfId="11809"/>
    <cellStyle name="Примечание 6 3 4 4 2" xfId="18134"/>
    <cellStyle name="Примечание 6 3 4 4 2 2" xfId="35969"/>
    <cellStyle name="Примечание 6 3 4 4 3" xfId="33216"/>
    <cellStyle name="Примечание 6 3 4 5" xfId="4922"/>
    <cellStyle name="Примечание 6 3 4 5 2" xfId="20645"/>
    <cellStyle name="Примечание 6 3 4 5 2 2" xfId="36466"/>
    <cellStyle name="Примечание 6 3 4 5 3" xfId="29589"/>
    <cellStyle name="Примечание 6 3 4 6" xfId="28728"/>
    <cellStyle name="Примечание 6 3 5" xfId="4035"/>
    <cellStyle name="Примечание 6 3 5 2" xfId="29131"/>
    <cellStyle name="Примечание 6 3 6" xfId="28350"/>
    <cellStyle name="Примечание 6 4" xfId="1585"/>
    <cellStyle name="Примечание 6 4 2" xfId="934"/>
    <cellStyle name="Примечание 6 4 2 2" xfId="3271"/>
    <cellStyle name="Примечание 6 4 2 2 2" xfId="10026"/>
    <cellStyle name="Примечание 6 4 2 2 2 2" xfId="16577"/>
    <cellStyle name="Примечание 6 4 2 2 2 2 2" xfId="35339"/>
    <cellStyle name="Примечание 6 4 2 2 2 3" xfId="32370"/>
    <cellStyle name="Примечание 6 4 2 2 3" xfId="11956"/>
    <cellStyle name="Примечание 6 4 2 2 3 2" xfId="18281"/>
    <cellStyle name="Примечание 6 4 2 2 3 2 2" xfId="36034"/>
    <cellStyle name="Примечание 6 4 2 2 3 3" xfId="33281"/>
    <cellStyle name="Примечание 6 4 2 2 4" xfId="7847"/>
    <cellStyle name="Примечание 6 4 2 2 4 2" xfId="21851"/>
    <cellStyle name="Примечание 6 4 2 2 4 2 2" xfId="36598"/>
    <cellStyle name="Примечание 6 4 2 2 4 3" xfId="31278"/>
    <cellStyle name="Примечание 6 4 2 2 5" xfId="15005"/>
    <cellStyle name="Примечание 6 4 2 2 5 2" xfId="34826"/>
    <cellStyle name="Примечание 6 4 2 2 6" xfId="28793"/>
    <cellStyle name="Примечание 6 4 2 3" xfId="3744"/>
    <cellStyle name="Примечание 6 4 2 3 2" xfId="10499"/>
    <cellStyle name="Примечание 6 4 2 3 2 2" xfId="16900"/>
    <cellStyle name="Примечание 6 4 2 3 2 2 2" xfId="35392"/>
    <cellStyle name="Примечание 6 4 2 3 2 3" xfId="32571"/>
    <cellStyle name="Примечание 6 4 2 3 3" xfId="12429"/>
    <cellStyle name="Примечание 6 4 2 3 3 2" xfId="18752"/>
    <cellStyle name="Примечание 6 4 2 3 3 2 2" xfId="36235"/>
    <cellStyle name="Примечание 6 4 2 3 3 3" xfId="33482"/>
    <cellStyle name="Примечание 6 4 2 3 4" xfId="15476"/>
    <cellStyle name="Примечание 6 4 2 3 4 2" xfId="35027"/>
    <cellStyle name="Примечание 6 4 2 3 5" xfId="28994"/>
    <cellStyle name="Примечание 6 4 2 4" xfId="5977"/>
    <cellStyle name="Примечание 6 4 2 4 2" xfId="13238"/>
    <cellStyle name="Примечание 6 4 2 4 2 2" xfId="33831"/>
    <cellStyle name="Примечание 6 4 2 4 3" xfId="30243"/>
    <cellStyle name="Примечание 6 4 2 5" xfId="6267"/>
    <cellStyle name="Примечание 6 4 2 5 2" xfId="13498"/>
    <cellStyle name="Примечание 6 4 2 5 2 2" xfId="34008"/>
    <cellStyle name="Примечание 6 4 2 5 3" xfId="30442"/>
    <cellStyle name="Примечание 6 4 2 6" xfId="5880"/>
    <cellStyle name="Примечание 6 4 2 6 2" xfId="13142"/>
    <cellStyle name="Примечание 6 4 2 6 2 2" xfId="33787"/>
    <cellStyle name="Примечание 6 4 2 6 3" xfId="30199"/>
    <cellStyle name="Примечание 6 4 2 7" xfId="4207"/>
    <cellStyle name="Примечание 6 4 2 7 2" xfId="29201"/>
    <cellStyle name="Примечание 6 4 2 8" xfId="28155"/>
    <cellStyle name="Примечание 6 4 3" xfId="2211"/>
    <cellStyle name="Примечание 6 4 3 2" xfId="6811"/>
    <cellStyle name="Примечание 6 4 3 2 2" xfId="13985"/>
    <cellStyle name="Примечание 6 4 3 2 2 2" xfId="34345"/>
    <cellStyle name="Примечание 6 4 3 2 3" xfId="30794"/>
    <cellStyle name="Примечание 6 4 3 3" xfId="8994"/>
    <cellStyle name="Примечание 6 4 3 3 2" xfId="15882"/>
    <cellStyle name="Примечание 6 4 3 3 2 2" xfId="35185"/>
    <cellStyle name="Примечание 6 4 3 3 3" xfId="31883"/>
    <cellStyle name="Примечание 6 4 3 4" xfId="11055"/>
    <cellStyle name="Примечание 6 4 3 4 2" xfId="17384"/>
    <cellStyle name="Примечание 6 4 3 4 2 2" xfId="35674"/>
    <cellStyle name="Примечание 6 4 3 4 3" xfId="32921"/>
    <cellStyle name="Примечание 6 4 3 5" xfId="5267"/>
    <cellStyle name="Примечание 6 4 3 5 2" xfId="20768"/>
    <cellStyle name="Примечание 6 4 3 5 2 2" xfId="36489"/>
    <cellStyle name="Примечание 6 4 3 5 3" xfId="29802"/>
    <cellStyle name="Примечание 6 4 3 6" xfId="12813"/>
    <cellStyle name="Примечание 6 4 3 6 2" xfId="33619"/>
    <cellStyle name="Примечание 6 4 3 7" xfId="28434"/>
    <cellStyle name="Примечание 6 4 4" xfId="3006"/>
    <cellStyle name="Примечание 6 4 4 2" xfId="7593"/>
    <cellStyle name="Примечание 6 4 4 2 2" xfId="14758"/>
    <cellStyle name="Примечание 6 4 4 2 2 2" xfId="34715"/>
    <cellStyle name="Примечание 6 4 4 2 3" xfId="31167"/>
    <cellStyle name="Примечание 6 4 4 3" xfId="9772"/>
    <cellStyle name="Примечание 6 4 4 3 2" xfId="16399"/>
    <cellStyle name="Примечание 6 4 4 3 2 2" xfId="35299"/>
    <cellStyle name="Примечание 6 4 4 3 3" xfId="32255"/>
    <cellStyle name="Примечание 6 4 4 4" xfId="11709"/>
    <cellStyle name="Примечание 6 4 4 4 2" xfId="18035"/>
    <cellStyle name="Примечание 6 4 4 4 2 2" xfId="35924"/>
    <cellStyle name="Примечание 6 4 4 4 3" xfId="33171"/>
    <cellStyle name="Примечание 6 4 4 5" xfId="4859"/>
    <cellStyle name="Примечание 6 4 4 5 2" xfId="20631"/>
    <cellStyle name="Примечание 6 4 4 5 2 2" xfId="36452"/>
    <cellStyle name="Примечание 6 4 4 5 3" xfId="29535"/>
    <cellStyle name="Примечание 6 4 4 6" xfId="28683"/>
    <cellStyle name="Примечание 6 4 5" xfId="4048"/>
    <cellStyle name="Примечание 6 4 5 2" xfId="29138"/>
    <cellStyle name="Примечание 6 4 6" xfId="28282"/>
    <cellStyle name="Примечание 6 5" xfId="2220"/>
    <cellStyle name="Примечание 6 5 2" xfId="5276"/>
    <cellStyle name="Примечание 6 5 2 2" xfId="12821"/>
    <cellStyle name="Примечание 6 5 2 2 2" xfId="33623"/>
    <cellStyle name="Примечание 6 5 2 3" xfId="29807"/>
    <cellStyle name="Примечание 6 5 3" xfId="6820"/>
    <cellStyle name="Примечание 6 5 3 2" xfId="13994"/>
    <cellStyle name="Примечание 6 5 3 2 2" xfId="34350"/>
    <cellStyle name="Примечание 6 5 3 3" xfId="30799"/>
    <cellStyle name="Примечание 6 5 4" xfId="9003"/>
    <cellStyle name="Примечание 6 5 4 2" xfId="15890"/>
    <cellStyle name="Примечание 6 5 4 2 2" xfId="35189"/>
    <cellStyle name="Примечание 6 5 4 3" xfId="31888"/>
    <cellStyle name="Примечание 6 5 5" xfId="11064"/>
    <cellStyle name="Примечание 6 5 5 2" xfId="17393"/>
    <cellStyle name="Примечание 6 5 5 2 2" xfId="35679"/>
    <cellStyle name="Примечание 6 5 5 3" xfId="32926"/>
    <cellStyle name="Примечание 6 5 6" xfId="4447"/>
    <cellStyle name="Примечание 6 5 6 2" xfId="20483"/>
    <cellStyle name="Примечание 6 5 6 2 2" xfId="36393"/>
    <cellStyle name="Примечание 6 5 6 3" xfId="29278"/>
    <cellStyle name="Примечание 6 5 7" xfId="4585"/>
    <cellStyle name="Примечание 6 5 7 2" xfId="29343"/>
    <cellStyle name="Примечание 6 5 8" xfId="28439"/>
    <cellStyle name="Примечание 6 6" xfId="2634"/>
    <cellStyle name="Примечание 6 6 2" xfId="9415"/>
    <cellStyle name="Примечание 6 6 2 2" xfId="16066"/>
    <cellStyle name="Примечание 6 6 2 2 2" xfId="35239"/>
    <cellStyle name="Примечание 6 6 2 3" xfId="32173"/>
    <cellStyle name="Примечание 6 6 3" xfId="11375"/>
    <cellStyle name="Примечание 6 6 3 2" xfId="17703"/>
    <cellStyle name="Примечание 6 6 3 2 2" xfId="35863"/>
    <cellStyle name="Примечание 6 6 3 3" xfId="33110"/>
    <cellStyle name="Примечание 6 6 4" xfId="7234"/>
    <cellStyle name="Примечание 6 6 4 2" xfId="21393"/>
    <cellStyle name="Примечание 6 6 4 2 2" xfId="36534"/>
    <cellStyle name="Примечание 6 6 4 3" xfId="31085"/>
    <cellStyle name="Примечание 6 6 5" xfId="14407"/>
    <cellStyle name="Примечание 6 6 5 2" xfId="34636"/>
    <cellStyle name="Примечание 6 6 6" xfId="28622"/>
    <cellStyle name="Примечание 6 7" xfId="28097"/>
    <cellStyle name="Процентный 2" xfId="399"/>
    <cellStyle name="Процентный 2 2" xfId="400"/>
    <cellStyle name="Процентный 2 2 2" xfId="1705"/>
    <cellStyle name="Процентный 2 2 3" xfId="1630"/>
    <cellStyle name="Процентный 2 3" xfId="552"/>
    <cellStyle name="Процентный 2 3 2" xfId="1371"/>
    <cellStyle name="Процентный 2 3 3" xfId="1220"/>
    <cellStyle name="Процентный 2 4" xfId="515"/>
    <cellStyle name="Процентный 2 4 2" xfId="1353"/>
    <cellStyle name="Процентный 2 4 3" xfId="1253"/>
    <cellStyle name="Процентный 2 5" xfId="1330"/>
    <cellStyle name="Процентный 3" xfId="21"/>
    <cellStyle name="Процентный 3 2" xfId="401"/>
    <cellStyle name="Процентный 3 2 2" xfId="819"/>
    <cellStyle name="Процентный 3 2 3" xfId="1706"/>
    <cellStyle name="Процентный 3 3" xfId="468"/>
    <cellStyle name="Процентный 3 3 2" xfId="1341"/>
    <cellStyle name="Процентный 3 3 3" xfId="1221"/>
    <cellStyle name="Процентный 3 4" xfId="1254"/>
    <cellStyle name="Процентный 3 5" xfId="1286"/>
    <cellStyle name="Процентный 4" xfId="402"/>
    <cellStyle name="Процентный 4 2" xfId="812"/>
    <cellStyle name="Процентный 4 2 2" xfId="1458"/>
    <cellStyle name="Процентный 4 2 2 2" xfId="1841"/>
    <cellStyle name="Процентный 4 2 2 2 2" xfId="4964"/>
    <cellStyle name="Процентный 4 2 2 2 3" xfId="6441"/>
    <cellStyle name="Процентный 4 2 2 3" xfId="4527"/>
    <cellStyle name="Процентный 4 2 2 4" xfId="4815"/>
    <cellStyle name="Процентный 4 2 2 5" xfId="6232"/>
    <cellStyle name="Процентный 4 2 3" xfId="1147"/>
    <cellStyle name="Процентный 4 2 4" xfId="4676"/>
    <cellStyle name="Процентный 4 2 5" xfId="5833"/>
    <cellStyle name="Процентный 4 3" xfId="1222"/>
    <cellStyle name="Процентный 4 4" xfId="1255"/>
    <cellStyle name="Процентный 5" xfId="403"/>
    <cellStyle name="Процентный 5 2" xfId="1148"/>
    <cellStyle name="Процентный 5 3" xfId="1223"/>
    <cellStyle name="Процентный 5 4" xfId="1256"/>
    <cellStyle name="Процентный 6" xfId="404"/>
    <cellStyle name="Процентный 6 2" xfId="1149"/>
    <cellStyle name="Процентный 6 3" xfId="1224"/>
    <cellStyle name="Процентный 6 4" xfId="1257"/>
    <cellStyle name="Процентный 7" xfId="405"/>
    <cellStyle name="Процентный 7 2" xfId="516"/>
    <cellStyle name="Процентный 7 3" xfId="1746"/>
    <cellStyle name="Процентный 7 4" xfId="1635"/>
    <cellStyle name="Процентный 7 4 2" xfId="4877"/>
    <cellStyle name="Процентный 7 4 3" xfId="6327"/>
    <cellStyle name="Процентный 8" xfId="3"/>
    <cellStyle name="Процентный 8 2" xfId="457"/>
    <cellStyle name="Связанная ячейка" xfId="27993" builtinId="24" customBuiltin="1"/>
    <cellStyle name="Связанная ячейка 2" xfId="406"/>
    <cellStyle name="Связанная ячейка 3" xfId="407"/>
    <cellStyle name="Связанная ячейка 4" xfId="408"/>
    <cellStyle name="Связанная ячейка 5" xfId="409"/>
    <cellStyle name="Стиль 1" xfId="10"/>
    <cellStyle name="Стиль 1 2" xfId="588"/>
    <cellStyle name="Стиль 1 3" xfId="551"/>
    <cellStyle name="Стиль 2" xfId="410"/>
    <cellStyle name="Стиль 2 2" xfId="411"/>
    <cellStyle name="Стиль 2 2 2" xfId="1151"/>
    <cellStyle name="Стиль 2 2 3" xfId="1228"/>
    <cellStyle name="Стиль 2 2 4" xfId="1258"/>
    <cellStyle name="Стиль 3" xfId="668"/>
    <cellStyle name="Стиль 4" xfId="669"/>
    <cellStyle name="Стиль_названий" xfId="412"/>
    <cellStyle name="Строка нечётная" xfId="604"/>
    <cellStyle name="Строка нечётная 2" xfId="1482"/>
    <cellStyle name="Строка нечётная 2 2" xfId="1858"/>
    <cellStyle name="Строка нечётная 2 2 10" xfId="4023"/>
    <cellStyle name="Строка нечётная 2 2 10 2" xfId="29126"/>
    <cellStyle name="Строка нечётная 2 2 2" xfId="1955"/>
    <cellStyle name="Строка нечётная 2 2 2 2" xfId="3432"/>
    <cellStyle name="Строка нечётная 2 2 2 2 2" xfId="10187"/>
    <cellStyle name="Строка нечётная 2 2 2 2 2 2" xfId="32450"/>
    <cellStyle name="Строка нечётная 2 2 2 2 3" xfId="12117"/>
    <cellStyle name="Строка нечётная 2 2 2 2 3 2" xfId="18441"/>
    <cellStyle name="Строка нечётная 2 2 2 2 3 2 2" xfId="36114"/>
    <cellStyle name="Строка нечётная 2 2 2 2 3 3" xfId="33361"/>
    <cellStyle name="Строка нечётная 2 2 2 2 4" xfId="8008"/>
    <cellStyle name="Строка нечётная 2 2 2 2 4 2" xfId="22011"/>
    <cellStyle name="Строка нечётная 2 2 2 2 4 2 2" xfId="36678"/>
    <cellStyle name="Строка нечётная 2 2 2 2 4 3" xfId="31358"/>
    <cellStyle name="Строка нечётная 2 2 2 2 5" xfId="15165"/>
    <cellStyle name="Строка нечётная 2 2 2 2 5 2" xfId="34906"/>
    <cellStyle name="Строка нечётная 2 2 2 2 6" xfId="28873"/>
    <cellStyle name="Строка нечётная 2 2 2 3" xfId="3905"/>
    <cellStyle name="Строка нечётная 2 2 2 3 2" xfId="10660"/>
    <cellStyle name="Строка нечётная 2 2 2 3 2 2" xfId="32651"/>
    <cellStyle name="Строка нечётная 2 2 2 3 3" xfId="12590"/>
    <cellStyle name="Строка нечётная 2 2 2 3 3 2" xfId="18912"/>
    <cellStyle name="Строка нечётная 2 2 2 3 3 2 2" xfId="36315"/>
    <cellStyle name="Строка нечётная 2 2 2 3 3 3" xfId="33562"/>
    <cellStyle name="Строка нечётная 2 2 2 3 4" xfId="15636"/>
    <cellStyle name="Строка нечётная 2 2 2 3 4 2" xfId="35107"/>
    <cellStyle name="Строка нечётная 2 2 2 3 5" xfId="29074"/>
    <cellStyle name="Строка нечётная 2 2 2 4" xfId="6555"/>
    <cellStyle name="Строка нечётная 2 2 2 4 2" xfId="13733"/>
    <cellStyle name="Строка нечётная 2 2 2 4 2 2" xfId="34206"/>
    <cellStyle name="Строка нечётная 2 2 2 4 3" xfId="30655"/>
    <cellStyle name="Строка нечётная 2 2 2 5" xfId="8738"/>
    <cellStyle name="Строка нечётная 2 2 2 5 2" xfId="31744"/>
    <cellStyle name="Строка нечётная 2 2 2 6" xfId="10852"/>
    <cellStyle name="Строка нечётная 2 2 2 6 2" xfId="17184"/>
    <cellStyle name="Строка нечётная 2 2 2 6 2 2" xfId="35585"/>
    <cellStyle name="Строка нечётная 2 2 2 6 3" xfId="32832"/>
    <cellStyle name="Строка нечётная 2 2 2 7" xfId="5066"/>
    <cellStyle name="Строка нечётная 2 2 2 7 2" xfId="29708"/>
    <cellStyle name="Строка нечётная 2 2 3" xfId="2393"/>
    <cellStyle name="Строка нечётная 2 2 3 2" xfId="6993"/>
    <cellStyle name="Строка нечётная 2 2 3 2 2" xfId="14167"/>
    <cellStyle name="Строка нечётная 2 2 3 2 2 2" xfId="34479"/>
    <cellStyle name="Строка нечётная 2 2 3 2 3" xfId="30928"/>
    <cellStyle name="Строка нечётная 2 2 3 3" xfId="9175"/>
    <cellStyle name="Строка нечётная 2 2 3 3 2" xfId="32017"/>
    <cellStyle name="Строка нечётная 2 2 3 4" xfId="11190"/>
    <cellStyle name="Строка нечётная 2 2 3 4 2" xfId="17519"/>
    <cellStyle name="Строка нечётная 2 2 3 4 2 2" xfId="35762"/>
    <cellStyle name="Строка нечётная 2 2 3 4 3" xfId="33009"/>
    <cellStyle name="Строка нечётная 2 2 3 5" xfId="5423"/>
    <cellStyle name="Строка нечётная 2 2 3 5 2" xfId="29902"/>
    <cellStyle name="Строка нечётная 2 2 3 6" xfId="28521"/>
    <cellStyle name="Строка нечётная 2 2 4" xfId="2523"/>
    <cellStyle name="Строка нечётная 2 2 4 2" xfId="7123"/>
    <cellStyle name="Строка нечётная 2 2 4 2 2" xfId="14297"/>
    <cellStyle name="Строка нечётная 2 2 4 2 2 2" xfId="34609"/>
    <cellStyle name="Строка нечётная 2 2 4 2 3" xfId="31058"/>
    <cellStyle name="Строка нечётная 2 2 4 3" xfId="9305"/>
    <cellStyle name="Строка нечётная 2 2 4 3 2" xfId="32147"/>
    <cellStyle name="Строка нечётная 2 2 4 4" xfId="11265"/>
    <cellStyle name="Строка нечётная 2 2 4 4 2" xfId="17594"/>
    <cellStyle name="Строка нечётная 2 2 4 4 2 2" xfId="35837"/>
    <cellStyle name="Строка нечётная 2 2 4 4 3" xfId="33084"/>
    <cellStyle name="Строка нечётная 2 2 4 5" xfId="5522"/>
    <cellStyle name="Строка нечётная 2 2 4 5 2" xfId="29989"/>
    <cellStyle name="Строка нечётная 2 2 4 6" xfId="28596"/>
    <cellStyle name="Строка нечётная 2 2 5" xfId="3185"/>
    <cellStyle name="Строка нечётная 2 2 5 2" xfId="7761"/>
    <cellStyle name="Строка нечётная 2 2 5 2 2" xfId="14919"/>
    <cellStyle name="Строка нечётная 2 2 5 2 2 2" xfId="34795"/>
    <cellStyle name="Строка нечётная 2 2 5 2 3" xfId="31247"/>
    <cellStyle name="Строка нечётная 2 2 5 3" xfId="9940"/>
    <cellStyle name="Строка нечётная 2 2 5 3 2" xfId="32339"/>
    <cellStyle name="Строка нечётная 2 2 5 4" xfId="11871"/>
    <cellStyle name="Строка нечётная 2 2 5 4 2" xfId="18196"/>
    <cellStyle name="Строка нечётная 2 2 5 4 2 2" xfId="36004"/>
    <cellStyle name="Строка нечётная 2 2 5 4 3" xfId="33251"/>
    <cellStyle name="Строка нечётная 2 2 5 5" xfId="4981"/>
    <cellStyle name="Строка нечётная 2 2 5 5 2" xfId="29623"/>
    <cellStyle name="Строка нечётная 2 2 5 6" xfId="28763"/>
    <cellStyle name="Строка нечётная 2 2 6" xfId="3659"/>
    <cellStyle name="Строка нечётная 2 2 6 2" xfId="10414"/>
    <cellStyle name="Строка нечётная 2 2 6 2 2" xfId="32541"/>
    <cellStyle name="Строка нечётная 2 2 6 3" xfId="12344"/>
    <cellStyle name="Строка нечётная 2 2 6 3 2" xfId="18667"/>
    <cellStyle name="Строка нечётная 2 2 6 3 2 2" xfId="36205"/>
    <cellStyle name="Строка нечётная 2 2 6 3 3" xfId="33452"/>
    <cellStyle name="Строка нечётная 2 2 6 4" xfId="8235"/>
    <cellStyle name="Строка нечётная 2 2 6 4 2" xfId="22232"/>
    <cellStyle name="Строка нечётная 2 2 6 4 2 2" xfId="36769"/>
    <cellStyle name="Строка нечётная 2 2 6 4 3" xfId="31449"/>
    <cellStyle name="Строка нечётная 2 2 6 5" xfId="15391"/>
    <cellStyle name="Строка нечётная 2 2 6 5 2" xfId="34997"/>
    <cellStyle name="Строка нечётная 2 2 6 6" xfId="28964"/>
    <cellStyle name="Строка нечётная 2 2 7" xfId="6458"/>
    <cellStyle name="Строка нечётная 2 2 7 2" xfId="13636"/>
    <cellStyle name="Строка нечётная 2 2 7 2 2" xfId="34120"/>
    <cellStyle name="Строка нечётная 2 2 7 3" xfId="30569"/>
    <cellStyle name="Строка нечётная 2 2 8" xfId="8641"/>
    <cellStyle name="Строка нечётная 2 2 8 2" xfId="31658"/>
    <cellStyle name="Строка нечётная 2 2 9" xfId="10755"/>
    <cellStyle name="Строка нечётная 2 2 9 2" xfId="17087"/>
    <cellStyle name="Строка нечётная 2 2 9 2 2" xfId="35499"/>
    <cellStyle name="Строка нечётная 2 2 9 3" xfId="32746"/>
    <cellStyle name="Строка нечётная 2 3" xfId="1913"/>
    <cellStyle name="Строка нечётная 2 3 2" xfId="2448"/>
    <cellStyle name="Строка нечётная 2 3 2 2" xfId="7048"/>
    <cellStyle name="Строка нечётная 2 3 2 2 2" xfId="14222"/>
    <cellStyle name="Строка нечётная 2 3 2 2 2 2" xfId="34534"/>
    <cellStyle name="Строка нечётная 2 3 2 2 3" xfId="30983"/>
    <cellStyle name="Строка нечётная 2 3 2 3" xfId="9230"/>
    <cellStyle name="Строка нечётная 2 3 2 3 2" xfId="32072"/>
    <cellStyle name="Строка нечётная 2 3 3" xfId="5036"/>
    <cellStyle name="Строка нечётная 2 3 3 2" xfId="29678"/>
    <cellStyle name="Строка нечётная 2 3 4" xfId="6513"/>
    <cellStyle name="Строка нечётная 2 3 4 2" xfId="13691"/>
    <cellStyle name="Строка нечётная 2 3 4 2 2" xfId="34175"/>
    <cellStyle name="Строка нечётная 2 3 4 3" xfId="30624"/>
    <cellStyle name="Строка нечётная 2 3 5" xfId="8696"/>
    <cellStyle name="Строка нечётная 2 3 5 2" xfId="31713"/>
    <cellStyle name="Строка нечётная 2 3 6" xfId="10810"/>
    <cellStyle name="Строка нечётная 2 3 6 2" xfId="17142"/>
    <cellStyle name="Строка нечётная 2 3 6 2 2" xfId="35554"/>
    <cellStyle name="Строка нечётная 2 3 6 3" xfId="32801"/>
    <cellStyle name="Строка нечётная 2 4" xfId="918"/>
    <cellStyle name="Строка нечётная 2 4 2" xfId="4706"/>
    <cellStyle name="Строка нечётная 2 4 2 2" xfId="29402"/>
    <cellStyle name="Строка нечётная 2 4 3" xfId="5961"/>
    <cellStyle name="Строка нечётная 2 4 3 2" xfId="13222"/>
    <cellStyle name="Строка нечётная 2 4 3 2 2" xfId="33824"/>
    <cellStyle name="Строка нечётная 2 4 3 3" xfId="30236"/>
    <cellStyle name="Строка нечётная 2 4 4" xfId="5673"/>
    <cellStyle name="Строка нечётная 2 4 4 2" xfId="30087"/>
    <cellStyle name="Строка нечётная 2 4 5" xfId="6381"/>
    <cellStyle name="Строка нечётная 2 4 5 2" xfId="13588"/>
    <cellStyle name="Строка нечётная 2 4 5 2 2" xfId="34080"/>
    <cellStyle name="Строка нечётная 2 4 5 3" xfId="30526"/>
    <cellStyle name="Строка нечётная 2 4 6" xfId="4544"/>
    <cellStyle name="Строка нечётная 2 4 6 2" xfId="20552"/>
    <cellStyle name="Строка нечётная 2 4 6 2 2" xfId="36435"/>
    <cellStyle name="Строка нечётная 2 4 6 3" xfId="29320"/>
    <cellStyle name="Строка нечётная 2 4 7" xfId="4604"/>
    <cellStyle name="Строка нечётная 2 4 7 2" xfId="29353"/>
    <cellStyle name="Строка нечётная 2 5" xfId="2246"/>
    <cellStyle name="Строка нечётная 2 5 2" xfId="6846"/>
    <cellStyle name="Строка нечётная 2 5 2 2" xfId="14020"/>
    <cellStyle name="Строка нечётная 2 5 2 2 2" xfId="34369"/>
    <cellStyle name="Строка нечётная 2 5 2 3" xfId="30818"/>
    <cellStyle name="Строка нечётная 2 5 3" xfId="9029"/>
    <cellStyle name="Строка нечётная 2 5 3 2" xfId="31907"/>
    <cellStyle name="Строка нечётная 2 6" xfId="4832"/>
    <cellStyle name="Строка нечётная 2 6 2" xfId="29508"/>
    <cellStyle name="Строка нечётная 2 7" xfId="6253"/>
    <cellStyle name="Строка нечётная 2 7 2" xfId="13485"/>
    <cellStyle name="Строка нечётная 2 7 2 2" xfId="33995"/>
    <cellStyle name="Строка нечётная 2 7 3" xfId="30428"/>
    <cellStyle name="Строка нечётная 2 8" xfId="8522"/>
    <cellStyle name="Строка нечётная 2 8 2" xfId="31546"/>
    <cellStyle name="Строка нечётная 2 9" xfId="5871"/>
    <cellStyle name="Строка нечётная 2 9 2" xfId="13133"/>
    <cellStyle name="Строка нечётная 2 9 2 2" xfId="33782"/>
    <cellStyle name="Строка нечётная 2 9 3" xfId="30194"/>
    <cellStyle name="Строка нечётная 3" xfId="1631"/>
    <cellStyle name="Строка нечётная 3 10" xfId="3969"/>
    <cellStyle name="Строка нечётная 3 10 2" xfId="29108"/>
    <cellStyle name="Строка нечётная 3 2" xfId="2001"/>
    <cellStyle name="Строка нечётная 3 2 2" xfId="3288"/>
    <cellStyle name="Строка нечётная 3 2 2 2" xfId="10043"/>
    <cellStyle name="Строка нечётная 3 2 2 2 2" xfId="32380"/>
    <cellStyle name="Строка нечётная 3 2 2 3" xfId="11973"/>
    <cellStyle name="Строка нечётная 3 2 2 3 2" xfId="18298"/>
    <cellStyle name="Строка нечётная 3 2 2 3 2 2" xfId="36044"/>
    <cellStyle name="Строка нечётная 3 2 2 3 3" xfId="33291"/>
    <cellStyle name="Строка нечётная 3 2 2 4" xfId="7864"/>
    <cellStyle name="Строка нечётная 3 2 2 4 2" xfId="21868"/>
    <cellStyle name="Строка нечётная 3 2 2 4 2 2" xfId="36608"/>
    <cellStyle name="Строка нечётная 3 2 2 4 3" xfId="31288"/>
    <cellStyle name="Строка нечётная 3 2 2 5" xfId="15022"/>
    <cellStyle name="Строка нечётная 3 2 2 5 2" xfId="34836"/>
    <cellStyle name="Строка нечётная 3 2 2 6" xfId="28803"/>
    <cellStyle name="Строка нечётная 3 2 3" xfId="3761"/>
    <cellStyle name="Строка нечётная 3 2 3 2" xfId="10516"/>
    <cellStyle name="Строка нечётная 3 2 3 2 2" xfId="32581"/>
    <cellStyle name="Строка нечётная 3 2 3 3" xfId="12446"/>
    <cellStyle name="Строка нечётная 3 2 3 3 2" xfId="18769"/>
    <cellStyle name="Строка нечётная 3 2 3 3 2 2" xfId="36245"/>
    <cellStyle name="Строка нечётная 3 2 3 3 3" xfId="33492"/>
    <cellStyle name="Строка нечётная 3 2 3 4" xfId="15493"/>
    <cellStyle name="Строка нечётная 3 2 3 4 2" xfId="35037"/>
    <cellStyle name="Строка нечётная 3 2 3 5" xfId="29004"/>
    <cellStyle name="Строка нечётная 3 2 4" xfId="6601"/>
    <cellStyle name="Строка нечётная 3 2 4 2" xfId="13779"/>
    <cellStyle name="Строка нечётная 3 2 4 2 2" xfId="34237"/>
    <cellStyle name="Строка нечётная 3 2 4 3" xfId="30686"/>
    <cellStyle name="Строка нечётная 3 2 5" xfId="8784"/>
    <cellStyle name="Строка нечётная 3 2 5 2" xfId="31775"/>
    <cellStyle name="Строка нечётная 3 2 6" xfId="10898"/>
    <cellStyle name="Строка нечётная 3 2 6 2" xfId="17230"/>
    <cellStyle name="Строка нечётная 3 2 6 2 2" xfId="35616"/>
    <cellStyle name="Строка нечётная 3 2 6 3" xfId="32863"/>
    <cellStyle name="Строка нечётная 3 2 7" xfId="5096"/>
    <cellStyle name="Строка нечётная 3 2 7 2" xfId="29735"/>
    <cellStyle name="Строка нечётная 3 3" xfId="2307"/>
    <cellStyle name="Строка нечётная 3 3 2" xfId="6907"/>
    <cellStyle name="Строка нечётная 3 3 2 2" xfId="14081"/>
    <cellStyle name="Строка нечётная 3 3 2 2 2" xfId="34410"/>
    <cellStyle name="Строка нечётная 3 3 2 3" xfId="30859"/>
    <cellStyle name="Строка нечётная 3 3 3" xfId="9090"/>
    <cellStyle name="Строка нечётная 3 3 3 2" xfId="31948"/>
    <cellStyle name="Строка нечётная 3 3 4" xfId="11114"/>
    <cellStyle name="Строка нечётная 3 3 4 2" xfId="17443"/>
    <cellStyle name="Строка нечётная 3 3 4 2 2" xfId="35702"/>
    <cellStyle name="Строка нечётная 3 3 4 3" xfId="32949"/>
    <cellStyle name="Строка нечётная 3 3 5" xfId="5343"/>
    <cellStyle name="Строка нечётная 3 3 5 2" xfId="29839"/>
    <cellStyle name="Строка нечётная 3 3 6" xfId="28461"/>
    <cellStyle name="Строка нечётная 3 4" xfId="2024"/>
    <cellStyle name="Строка нечётная 3 4 2" xfId="6624"/>
    <cellStyle name="Строка нечётная 3 4 2 2" xfId="13801"/>
    <cellStyle name="Строка нечётная 3 4 2 2 2" xfId="34251"/>
    <cellStyle name="Строка нечётная 3 4 2 3" xfId="30700"/>
    <cellStyle name="Строка нечётная 3 4 3" xfId="8807"/>
    <cellStyle name="Строка нечётная 3 4 3 2" xfId="31789"/>
    <cellStyle name="Строка нечётная 3 4 4" xfId="10921"/>
    <cellStyle name="Строка нечётная 3 4 4 2" xfId="17252"/>
    <cellStyle name="Строка нечётная 3 4 4 2 2" xfId="35630"/>
    <cellStyle name="Строка нечётная 3 4 4 3" xfId="32877"/>
    <cellStyle name="Строка нечётная 3 4 5" xfId="5112"/>
    <cellStyle name="Строка нечётная 3 4 5 2" xfId="29748"/>
    <cellStyle name="Строка нечётная 3 4 6" xfId="28391"/>
    <cellStyle name="Строка нечётная 3 5" xfId="3025"/>
    <cellStyle name="Строка нечётная 3 5 2" xfId="7612"/>
    <cellStyle name="Строка нечётная 3 5 2 2" xfId="14776"/>
    <cellStyle name="Строка нечётная 3 5 2 2 2" xfId="34725"/>
    <cellStyle name="Строка нечётная 3 5 2 3" xfId="31177"/>
    <cellStyle name="Строка нечётная 3 5 3" xfId="9791"/>
    <cellStyle name="Строка нечётная 3 5 3 2" xfId="32265"/>
    <cellStyle name="Строка нечётная 3 5 4" xfId="11728"/>
    <cellStyle name="Строка нечётная 3 5 4 2" xfId="18053"/>
    <cellStyle name="Строка нечётная 3 5 4 2 2" xfId="35934"/>
    <cellStyle name="Строка нечётная 3 5 4 3" xfId="33181"/>
    <cellStyle name="Строка нечётная 3 5 5" xfId="4874"/>
    <cellStyle name="Строка нечётная 3 5 5 2" xfId="29548"/>
    <cellStyle name="Строка нечётная 3 5 6" xfId="28693"/>
    <cellStyle name="Строка нечётная 3 6" xfId="3530"/>
    <cellStyle name="Строка нечётная 3 6 2" xfId="10285"/>
    <cellStyle name="Строка нечётная 3 6 2 2" xfId="32485"/>
    <cellStyle name="Строка нечётная 3 6 3" xfId="12215"/>
    <cellStyle name="Строка нечётная 3 6 3 2" xfId="18538"/>
    <cellStyle name="Строка нечётная 3 6 3 2 2" xfId="36149"/>
    <cellStyle name="Строка нечётная 3 6 3 3" xfId="33396"/>
    <cellStyle name="Строка нечётная 3 6 4" xfId="8106"/>
    <cellStyle name="Строка нечётная 3 6 4 2" xfId="22103"/>
    <cellStyle name="Строка нечётная 3 6 4 2 2" xfId="36713"/>
    <cellStyle name="Строка нечётная 3 6 4 3" xfId="31393"/>
    <cellStyle name="Строка нечётная 3 6 5" xfId="15262"/>
    <cellStyle name="Строка нечётная 3 6 5 2" xfId="34941"/>
    <cellStyle name="Строка нечётная 3 6 6" xfId="28908"/>
    <cellStyle name="Строка нечётная 3 7" xfId="6324"/>
    <cellStyle name="Строка нечётная 3 7 2" xfId="13543"/>
    <cellStyle name="Строка нечётная 3 7 2 2" xfId="34038"/>
    <cellStyle name="Строка нечётная 3 7 3" xfId="30481"/>
    <cellStyle name="Строка нечётная 3 8" xfId="8570"/>
    <cellStyle name="Строка нечётная 3 8 2" xfId="31590"/>
    <cellStyle name="Строка нечётная 3 9" xfId="10694"/>
    <cellStyle name="Строка нечётная 3 9 2" xfId="17026"/>
    <cellStyle name="Строка нечётная 3 9 2 2" xfId="35438"/>
    <cellStyle name="Строка нечётная 3 9 3" xfId="32685"/>
    <cellStyle name="Строка нечётная 4" xfId="1610"/>
    <cellStyle name="Строка нечётная 4 2" xfId="2297"/>
    <cellStyle name="Строка нечётная 4 2 2" xfId="6897"/>
    <cellStyle name="Строка нечётная 4 2 2 2" xfId="14071"/>
    <cellStyle name="Строка нечётная 4 2 2 2 2" xfId="34402"/>
    <cellStyle name="Строка нечётная 4 2 2 3" xfId="30851"/>
    <cellStyle name="Строка нечётная 4 2 3" xfId="9080"/>
    <cellStyle name="Строка нечётная 4 2 3 2" xfId="31940"/>
    <cellStyle name="Строка нечётная 4 3" xfId="4866"/>
    <cellStyle name="Строка нечётная 4 3 2" xfId="29541"/>
    <cellStyle name="Строка нечётная 4 4" xfId="6309"/>
    <cellStyle name="Строка нечётная 4 4 2" xfId="13530"/>
    <cellStyle name="Строка нечётная 4 4 2 2" xfId="34030"/>
    <cellStyle name="Строка нечётная 4 4 3" xfId="30472"/>
    <cellStyle name="Строка нечётная 4 5" xfId="8561"/>
    <cellStyle name="Строка нечётная 4 5 2" xfId="31582"/>
    <cellStyle name="Строка нечётная 4 6" xfId="10688"/>
    <cellStyle name="Строка нечётная 4 6 2" xfId="17020"/>
    <cellStyle name="Строка нечётная 4 6 2 2" xfId="35432"/>
    <cellStyle name="Строка нечётная 4 6 3" xfId="32679"/>
    <cellStyle name="Строка нечётная 5" xfId="1389"/>
    <cellStyle name="Строка нечётная 5 2" xfId="4789"/>
    <cellStyle name="Строка нечётная 5 2 2" xfId="29468"/>
    <cellStyle name="Строка нечётная 5 3" xfId="6172"/>
    <cellStyle name="Строка нечётная 5 3 2" xfId="13408"/>
    <cellStyle name="Строка нечётная 5 3 2 2" xfId="33945"/>
    <cellStyle name="Строка нечётная 5 3 3" xfId="30375"/>
    <cellStyle name="Строка нечётная 5 4" xfId="8441"/>
    <cellStyle name="Строка нечётная 5 4 2" xfId="31495"/>
    <cellStyle name="Строка нечётная 5 5" xfId="6001"/>
    <cellStyle name="Строка нечётная 5 5 2" xfId="13260"/>
    <cellStyle name="Строка нечётная 5 5 2 2" xfId="33846"/>
    <cellStyle name="Строка нечётная 5 5 3" xfId="30260"/>
    <cellStyle name="Строка нечётная 5 6" xfId="4504"/>
    <cellStyle name="Строка нечётная 5 6 2" xfId="20516"/>
    <cellStyle name="Строка нечётная 5 6 2 2" xfId="36407"/>
    <cellStyle name="Строка нечётная 5 6 3" xfId="29293"/>
    <cellStyle name="Строка нечётная 5 7" xfId="4607"/>
    <cellStyle name="Строка нечётная 5 7 2" xfId="29354"/>
    <cellStyle name="Строка нечётная 6" xfId="1958"/>
    <cellStyle name="Строка нечётная 6 2" xfId="6558"/>
    <cellStyle name="Строка нечётная 6 2 2" xfId="13736"/>
    <cellStyle name="Строка нечётная 6 2 2 2" xfId="34207"/>
    <cellStyle name="Строка нечётная 6 2 3" xfId="30656"/>
    <cellStyle name="Строка нечётная 6 3" xfId="8741"/>
    <cellStyle name="Строка нечётная 6 3 2" xfId="31745"/>
    <cellStyle name="Строка нечётная 6 4" xfId="10855"/>
    <cellStyle name="Строка нечётная 6 4 2" xfId="17187"/>
    <cellStyle name="Строка нечётная 6 4 2 2" xfId="35586"/>
    <cellStyle name="Строка нечётная 6 4 3" xfId="32833"/>
    <cellStyle name="Строка нечётная 6 5" xfId="5067"/>
    <cellStyle name="Строка нечётная 6 5 2" xfId="29709"/>
    <cellStyle name="Строка нечётная 7" xfId="2193"/>
    <cellStyle name="Строка нечётная 7 2" xfId="6793"/>
    <cellStyle name="Строка нечётная 7 2 2" xfId="13967"/>
    <cellStyle name="Строка нечётная 7 2 2 2" xfId="34330"/>
    <cellStyle name="Строка нечётная 7 2 3" xfId="30779"/>
    <cellStyle name="Строка нечётная 7 3" xfId="8976"/>
    <cellStyle name="Строка нечётная 7 3 2" xfId="31868"/>
    <cellStyle name="Строка нечётная 8" xfId="5760"/>
    <cellStyle name="Строка нечётная 8 2" xfId="13048"/>
    <cellStyle name="Строка нечётная 8 2 2" xfId="33737"/>
    <cellStyle name="Строка нечётная 8 3" xfId="30128"/>
    <cellStyle name="Строка нечётная 9" xfId="6288"/>
    <cellStyle name="Строка нечётная 9 2" xfId="30457"/>
    <cellStyle name="Строка чётная" xfId="603"/>
    <cellStyle name="Строка чётная 2" xfId="1481"/>
    <cellStyle name="Строка чётная 2 2" xfId="1857"/>
    <cellStyle name="Строка чётная 2 2 10" xfId="4090"/>
    <cellStyle name="Строка чётная 2 2 10 2" xfId="29163"/>
    <cellStyle name="Строка чётная 2 2 2" xfId="1943"/>
    <cellStyle name="Строка чётная 2 2 2 2" xfId="3431"/>
    <cellStyle name="Строка чётная 2 2 2 2 2" xfId="10186"/>
    <cellStyle name="Строка чётная 2 2 2 2 2 2" xfId="32449"/>
    <cellStyle name="Строка чётная 2 2 2 2 3" xfId="12116"/>
    <cellStyle name="Строка чётная 2 2 2 2 3 2" xfId="18440"/>
    <cellStyle name="Строка чётная 2 2 2 2 3 2 2" xfId="36113"/>
    <cellStyle name="Строка чётная 2 2 2 2 3 3" xfId="33360"/>
    <cellStyle name="Строка чётная 2 2 2 2 4" xfId="8007"/>
    <cellStyle name="Строка чётная 2 2 2 2 4 2" xfId="22010"/>
    <cellStyle name="Строка чётная 2 2 2 2 4 2 2" xfId="36677"/>
    <cellStyle name="Строка чётная 2 2 2 2 4 3" xfId="31357"/>
    <cellStyle name="Строка чётная 2 2 2 2 5" xfId="15164"/>
    <cellStyle name="Строка чётная 2 2 2 2 5 2" xfId="34905"/>
    <cellStyle name="Строка чётная 2 2 2 2 6" xfId="28872"/>
    <cellStyle name="Строка чётная 2 2 2 3" xfId="3904"/>
    <cellStyle name="Строка чётная 2 2 2 3 2" xfId="10659"/>
    <cellStyle name="Строка чётная 2 2 2 3 2 2" xfId="32650"/>
    <cellStyle name="Строка чётная 2 2 2 3 3" xfId="12589"/>
    <cellStyle name="Строка чётная 2 2 2 3 3 2" xfId="18911"/>
    <cellStyle name="Строка чётная 2 2 2 3 3 2 2" xfId="36314"/>
    <cellStyle name="Строка чётная 2 2 2 3 3 3" xfId="33561"/>
    <cellStyle name="Строка чётная 2 2 2 3 4" xfId="15635"/>
    <cellStyle name="Строка чётная 2 2 2 3 4 2" xfId="35106"/>
    <cellStyle name="Строка чётная 2 2 2 3 5" xfId="29073"/>
    <cellStyle name="Строка чётная 2 2 2 4" xfId="6543"/>
    <cellStyle name="Строка чётная 2 2 2 4 2" xfId="13721"/>
    <cellStyle name="Строка чётная 2 2 2 4 2 2" xfId="34198"/>
    <cellStyle name="Строка чётная 2 2 2 4 3" xfId="30647"/>
    <cellStyle name="Строка чётная 2 2 2 5" xfId="8726"/>
    <cellStyle name="Строка чётная 2 2 2 5 2" xfId="31736"/>
    <cellStyle name="Строка чётная 2 2 2 6" xfId="10840"/>
    <cellStyle name="Строка чётная 2 2 2 6 2" xfId="17172"/>
    <cellStyle name="Строка чётная 2 2 2 6 2 2" xfId="35577"/>
    <cellStyle name="Строка чётная 2 2 2 6 3" xfId="32824"/>
    <cellStyle name="Строка чётная 2 2 2 7" xfId="5059"/>
    <cellStyle name="Строка чётная 2 2 2 7 2" xfId="29701"/>
    <cellStyle name="Строка чётная 2 2 3" xfId="2392"/>
    <cellStyle name="Строка чётная 2 2 3 2" xfId="6992"/>
    <cellStyle name="Строка чётная 2 2 3 2 2" xfId="14166"/>
    <cellStyle name="Строка чётная 2 2 3 2 2 2" xfId="34478"/>
    <cellStyle name="Строка чётная 2 2 3 2 3" xfId="30927"/>
    <cellStyle name="Строка чётная 2 2 3 3" xfId="9174"/>
    <cellStyle name="Строка чётная 2 2 3 3 2" xfId="32016"/>
    <cellStyle name="Строка чётная 2 2 3 4" xfId="11189"/>
    <cellStyle name="Строка чётная 2 2 3 4 2" xfId="17518"/>
    <cellStyle name="Строка чётная 2 2 3 4 2 2" xfId="35761"/>
    <cellStyle name="Строка чётная 2 2 3 4 3" xfId="33008"/>
    <cellStyle name="Строка чётная 2 2 3 5" xfId="5422"/>
    <cellStyle name="Строка чётная 2 2 3 5 2" xfId="29901"/>
    <cellStyle name="Строка чётная 2 2 3 6" xfId="28520"/>
    <cellStyle name="Строка чётная 2 2 4" xfId="2522"/>
    <cellStyle name="Строка чётная 2 2 4 2" xfId="7122"/>
    <cellStyle name="Строка чётная 2 2 4 2 2" xfId="14296"/>
    <cellStyle name="Строка чётная 2 2 4 2 2 2" xfId="34608"/>
    <cellStyle name="Строка чётная 2 2 4 2 3" xfId="31057"/>
    <cellStyle name="Строка чётная 2 2 4 3" xfId="9304"/>
    <cellStyle name="Строка чётная 2 2 4 3 2" xfId="32146"/>
    <cellStyle name="Строка чётная 2 2 4 4" xfId="11264"/>
    <cellStyle name="Строка чётная 2 2 4 4 2" xfId="17593"/>
    <cellStyle name="Строка чётная 2 2 4 4 2 2" xfId="35836"/>
    <cellStyle name="Строка чётная 2 2 4 4 3" xfId="33083"/>
    <cellStyle name="Строка чётная 2 2 4 5" xfId="5521"/>
    <cellStyle name="Строка чётная 2 2 4 5 2" xfId="29988"/>
    <cellStyle name="Строка чётная 2 2 4 6" xfId="28595"/>
    <cellStyle name="Строка чётная 2 2 5" xfId="3184"/>
    <cellStyle name="Строка чётная 2 2 5 2" xfId="7760"/>
    <cellStyle name="Строка чётная 2 2 5 2 2" xfId="14918"/>
    <cellStyle name="Строка чётная 2 2 5 2 2 2" xfId="34794"/>
    <cellStyle name="Строка чётная 2 2 5 2 3" xfId="31246"/>
    <cellStyle name="Строка чётная 2 2 5 3" xfId="9939"/>
    <cellStyle name="Строка чётная 2 2 5 3 2" xfId="32338"/>
    <cellStyle name="Строка чётная 2 2 5 4" xfId="11870"/>
    <cellStyle name="Строка чётная 2 2 5 4 2" xfId="18195"/>
    <cellStyle name="Строка чётная 2 2 5 4 2 2" xfId="36003"/>
    <cellStyle name="Строка чётная 2 2 5 4 3" xfId="33250"/>
    <cellStyle name="Строка чётная 2 2 5 5" xfId="4980"/>
    <cellStyle name="Строка чётная 2 2 5 5 2" xfId="29622"/>
    <cellStyle name="Строка чётная 2 2 5 6" xfId="28762"/>
    <cellStyle name="Строка чётная 2 2 6" xfId="3658"/>
    <cellStyle name="Строка чётная 2 2 6 2" xfId="10413"/>
    <cellStyle name="Строка чётная 2 2 6 2 2" xfId="32540"/>
    <cellStyle name="Строка чётная 2 2 6 3" xfId="12343"/>
    <cellStyle name="Строка чётная 2 2 6 3 2" xfId="18666"/>
    <cellStyle name="Строка чётная 2 2 6 3 2 2" xfId="36204"/>
    <cellStyle name="Строка чётная 2 2 6 3 3" xfId="33451"/>
    <cellStyle name="Строка чётная 2 2 6 4" xfId="8234"/>
    <cellStyle name="Строка чётная 2 2 6 4 2" xfId="22231"/>
    <cellStyle name="Строка чётная 2 2 6 4 2 2" xfId="36768"/>
    <cellStyle name="Строка чётная 2 2 6 4 3" xfId="31448"/>
    <cellStyle name="Строка чётная 2 2 6 5" xfId="15390"/>
    <cellStyle name="Строка чётная 2 2 6 5 2" xfId="34996"/>
    <cellStyle name="Строка чётная 2 2 6 6" xfId="28963"/>
    <cellStyle name="Строка чётная 2 2 7" xfId="6457"/>
    <cellStyle name="Строка чётная 2 2 7 2" xfId="13635"/>
    <cellStyle name="Строка чётная 2 2 7 2 2" xfId="34119"/>
    <cellStyle name="Строка чётная 2 2 7 3" xfId="30568"/>
    <cellStyle name="Строка чётная 2 2 8" xfId="8640"/>
    <cellStyle name="Строка чётная 2 2 8 2" xfId="31657"/>
    <cellStyle name="Строка чётная 2 2 9" xfId="10754"/>
    <cellStyle name="Строка чётная 2 2 9 2" xfId="17086"/>
    <cellStyle name="Строка чётная 2 2 9 2 2" xfId="35498"/>
    <cellStyle name="Строка чётная 2 2 9 3" xfId="32745"/>
    <cellStyle name="Строка чётная 2 3" xfId="1912"/>
    <cellStyle name="Строка чётная 2 3 2" xfId="2447"/>
    <cellStyle name="Строка чётная 2 3 2 2" xfId="7047"/>
    <cellStyle name="Строка чётная 2 3 2 2 2" xfId="14221"/>
    <cellStyle name="Строка чётная 2 3 2 2 2 2" xfId="34533"/>
    <cellStyle name="Строка чётная 2 3 2 2 3" xfId="30982"/>
    <cellStyle name="Строка чётная 2 3 2 3" xfId="9229"/>
    <cellStyle name="Строка чётная 2 3 2 3 2" xfId="32071"/>
    <cellStyle name="Строка чётная 2 3 3" xfId="5035"/>
    <cellStyle name="Строка чётная 2 3 3 2" xfId="29677"/>
    <cellStyle name="Строка чётная 2 3 4" xfId="6512"/>
    <cellStyle name="Строка чётная 2 3 4 2" xfId="13690"/>
    <cellStyle name="Строка чётная 2 3 4 2 2" xfId="34174"/>
    <cellStyle name="Строка чётная 2 3 4 3" xfId="30623"/>
    <cellStyle name="Строка чётная 2 3 5" xfId="8695"/>
    <cellStyle name="Строка чётная 2 3 5 2" xfId="31712"/>
    <cellStyle name="Строка чётная 2 3 6" xfId="10809"/>
    <cellStyle name="Строка чётная 2 3 6 2" xfId="17141"/>
    <cellStyle name="Строка чётная 2 3 6 2 2" xfId="35553"/>
    <cellStyle name="Строка чётная 2 3 6 3" xfId="32800"/>
    <cellStyle name="Строка чётная 2 4" xfId="1352"/>
    <cellStyle name="Строка чётная 2 4 2" xfId="4773"/>
    <cellStyle name="Строка чётная 2 4 2 2" xfId="29456"/>
    <cellStyle name="Строка чётная 2 4 3" xfId="6144"/>
    <cellStyle name="Строка чётная 2 4 3 2" xfId="13382"/>
    <cellStyle name="Строка чётная 2 4 3 2 2" xfId="33927"/>
    <cellStyle name="Строка чётная 2 4 3 3" xfId="30357"/>
    <cellStyle name="Строка чётная 2 4 4" xfId="8416"/>
    <cellStyle name="Строка чётная 2 4 4 2" xfId="31478"/>
    <cellStyle name="Строка чётная 2 4 5" xfId="6438"/>
    <cellStyle name="Строка чётная 2 4 5 2" xfId="13618"/>
    <cellStyle name="Строка чётная 2 4 5 2 2" xfId="34103"/>
    <cellStyle name="Строка чётная 2 4 5 3" xfId="30552"/>
    <cellStyle name="Строка чётная 2 4 6" xfId="4543"/>
    <cellStyle name="Строка чётная 2 4 6 2" xfId="20551"/>
    <cellStyle name="Строка чётная 2 4 6 2 2" xfId="36434"/>
    <cellStyle name="Строка чётная 2 4 6 3" xfId="29319"/>
    <cellStyle name="Строка чётная 2 4 7" xfId="4694"/>
    <cellStyle name="Строка чётная 2 4 7 2" xfId="29391"/>
    <cellStyle name="Строка чётная 2 5" xfId="2245"/>
    <cellStyle name="Строка чётная 2 5 2" xfId="6845"/>
    <cellStyle name="Строка чётная 2 5 2 2" xfId="14019"/>
    <cellStyle name="Строка чётная 2 5 2 2 2" xfId="34368"/>
    <cellStyle name="Строка чётная 2 5 2 3" xfId="30817"/>
    <cellStyle name="Строка чётная 2 5 3" xfId="9028"/>
    <cellStyle name="Строка чётная 2 5 3 2" xfId="31906"/>
    <cellStyle name="Строка чётная 2 6" xfId="4831"/>
    <cellStyle name="Строка чётная 2 6 2" xfId="29507"/>
    <cellStyle name="Строка чётная 2 7" xfId="6252"/>
    <cellStyle name="Строка чётная 2 7 2" xfId="13484"/>
    <cellStyle name="Строка чётная 2 7 2 2" xfId="33994"/>
    <cellStyle name="Строка чётная 2 7 3" xfId="30427"/>
    <cellStyle name="Строка чётная 2 8" xfId="8521"/>
    <cellStyle name="Строка чётная 2 8 2" xfId="31545"/>
    <cellStyle name="Строка чётная 2 9" xfId="6050"/>
    <cellStyle name="Строка чётная 2 9 2" xfId="13298"/>
    <cellStyle name="Строка чётная 2 9 2 2" xfId="33869"/>
    <cellStyle name="Строка чётная 2 9 3" xfId="30294"/>
    <cellStyle name="Строка чётная 3" xfId="1632"/>
    <cellStyle name="Строка чётная 3 10" xfId="4245"/>
    <cellStyle name="Строка чётная 3 10 2" xfId="29212"/>
    <cellStyle name="Строка чётная 3 2" xfId="2016"/>
    <cellStyle name="Строка чётная 3 2 2" xfId="3289"/>
    <cellStyle name="Строка чётная 3 2 2 2" xfId="10044"/>
    <cellStyle name="Строка чётная 3 2 2 2 2" xfId="32381"/>
    <cellStyle name="Строка чётная 3 2 2 3" xfId="11974"/>
    <cellStyle name="Строка чётная 3 2 2 3 2" xfId="18299"/>
    <cellStyle name="Строка чётная 3 2 2 3 2 2" xfId="36045"/>
    <cellStyle name="Строка чётная 3 2 2 3 3" xfId="33292"/>
    <cellStyle name="Строка чётная 3 2 2 4" xfId="7865"/>
    <cellStyle name="Строка чётная 3 2 2 4 2" xfId="21869"/>
    <cellStyle name="Строка чётная 3 2 2 4 2 2" xfId="36609"/>
    <cellStyle name="Строка чётная 3 2 2 4 3" xfId="31289"/>
    <cellStyle name="Строка чётная 3 2 2 5" xfId="15023"/>
    <cellStyle name="Строка чётная 3 2 2 5 2" xfId="34837"/>
    <cellStyle name="Строка чётная 3 2 2 6" xfId="28804"/>
    <cellStyle name="Строка чётная 3 2 3" xfId="3762"/>
    <cellStyle name="Строка чётная 3 2 3 2" xfId="10517"/>
    <cellStyle name="Строка чётная 3 2 3 2 2" xfId="32582"/>
    <cellStyle name="Строка чётная 3 2 3 3" xfId="12447"/>
    <cellStyle name="Строка чётная 3 2 3 3 2" xfId="18770"/>
    <cellStyle name="Строка чётная 3 2 3 3 2 2" xfId="36246"/>
    <cellStyle name="Строка чётная 3 2 3 3 3" xfId="33493"/>
    <cellStyle name="Строка чётная 3 2 3 4" xfId="15494"/>
    <cellStyle name="Строка чётная 3 2 3 4 2" xfId="35038"/>
    <cellStyle name="Строка чётная 3 2 3 5" xfId="29005"/>
    <cellStyle name="Строка чётная 3 2 4" xfId="6616"/>
    <cellStyle name="Строка чётная 3 2 4 2" xfId="13793"/>
    <cellStyle name="Строка чётная 3 2 4 2 2" xfId="34244"/>
    <cellStyle name="Строка чётная 3 2 4 3" xfId="30693"/>
    <cellStyle name="Строка чётная 3 2 5" xfId="8799"/>
    <cellStyle name="Строка чётная 3 2 5 2" xfId="31782"/>
    <cellStyle name="Строка чётная 3 2 6" xfId="10913"/>
    <cellStyle name="Строка чётная 3 2 6 2" xfId="17244"/>
    <cellStyle name="Строка чётная 3 2 6 2 2" xfId="35623"/>
    <cellStyle name="Строка чётная 3 2 6 3" xfId="32870"/>
    <cellStyle name="Строка чётная 3 2 7" xfId="5105"/>
    <cellStyle name="Строка чётная 3 2 7 2" xfId="29741"/>
    <cellStyle name="Строка чётная 3 3" xfId="2308"/>
    <cellStyle name="Строка чётная 3 3 2" xfId="6908"/>
    <cellStyle name="Строка чётная 3 3 2 2" xfId="14082"/>
    <cellStyle name="Строка чётная 3 3 2 2 2" xfId="34411"/>
    <cellStyle name="Строка чётная 3 3 2 3" xfId="30860"/>
    <cellStyle name="Строка чётная 3 3 3" xfId="9091"/>
    <cellStyle name="Строка чётная 3 3 3 2" xfId="31949"/>
    <cellStyle name="Строка чётная 3 3 4" xfId="11115"/>
    <cellStyle name="Строка чётная 3 3 4 2" xfId="17444"/>
    <cellStyle name="Строка чётная 3 3 4 2 2" xfId="35703"/>
    <cellStyle name="Строка чётная 3 3 4 3" xfId="32950"/>
    <cellStyle name="Строка чётная 3 3 5" xfId="5344"/>
    <cellStyle name="Строка чётная 3 3 5 2" xfId="29840"/>
    <cellStyle name="Строка чётная 3 3 6" xfId="28462"/>
    <cellStyle name="Строка чётная 3 4" xfId="2197"/>
    <cellStyle name="Строка чётная 3 4 2" xfId="6797"/>
    <cellStyle name="Строка чётная 3 4 2 2" xfId="13971"/>
    <cellStyle name="Строка чётная 3 4 2 2 2" xfId="34333"/>
    <cellStyle name="Строка чётная 3 4 2 3" xfId="30782"/>
    <cellStyle name="Строка чётная 3 4 3" xfId="8980"/>
    <cellStyle name="Строка чётная 3 4 3 2" xfId="31871"/>
    <cellStyle name="Строка чётная 3 4 4" xfId="11044"/>
    <cellStyle name="Строка чётная 3 4 4 2" xfId="17373"/>
    <cellStyle name="Строка чётная 3 4 4 2 2" xfId="35665"/>
    <cellStyle name="Строка чётная 3 4 4 3" xfId="32912"/>
    <cellStyle name="Строка чётная 3 4 5" xfId="5254"/>
    <cellStyle name="Строка чётная 3 4 5 2" xfId="29790"/>
    <cellStyle name="Строка чётная 3 4 6" xfId="28425"/>
    <cellStyle name="Строка чётная 3 5" xfId="3026"/>
    <cellStyle name="Строка чётная 3 5 2" xfId="7613"/>
    <cellStyle name="Строка чётная 3 5 2 2" xfId="14777"/>
    <cellStyle name="Строка чётная 3 5 2 2 2" xfId="34726"/>
    <cellStyle name="Строка чётная 3 5 2 3" xfId="31178"/>
    <cellStyle name="Строка чётная 3 5 3" xfId="9792"/>
    <cellStyle name="Строка чётная 3 5 3 2" xfId="32266"/>
    <cellStyle name="Строка чётная 3 5 4" xfId="11729"/>
    <cellStyle name="Строка чётная 3 5 4 2" xfId="18054"/>
    <cellStyle name="Строка чётная 3 5 4 2 2" xfId="35935"/>
    <cellStyle name="Строка чётная 3 5 4 3" xfId="33182"/>
    <cellStyle name="Строка чётная 3 5 5" xfId="4875"/>
    <cellStyle name="Строка чётная 3 5 5 2" xfId="29549"/>
    <cellStyle name="Строка чётная 3 5 6" xfId="28694"/>
    <cellStyle name="Строка чётная 3 6" xfId="3531"/>
    <cellStyle name="Строка чётная 3 6 2" xfId="10286"/>
    <cellStyle name="Строка чётная 3 6 2 2" xfId="32486"/>
    <cellStyle name="Строка чётная 3 6 3" xfId="12216"/>
    <cellStyle name="Строка чётная 3 6 3 2" xfId="18539"/>
    <cellStyle name="Строка чётная 3 6 3 2 2" xfId="36150"/>
    <cellStyle name="Строка чётная 3 6 3 3" xfId="33397"/>
    <cellStyle name="Строка чётная 3 6 4" xfId="8107"/>
    <cellStyle name="Строка чётная 3 6 4 2" xfId="22104"/>
    <cellStyle name="Строка чётная 3 6 4 2 2" xfId="36714"/>
    <cellStyle name="Строка чётная 3 6 4 3" xfId="31394"/>
    <cellStyle name="Строка чётная 3 6 5" xfId="15263"/>
    <cellStyle name="Строка чётная 3 6 5 2" xfId="34942"/>
    <cellStyle name="Строка чётная 3 6 6" xfId="28909"/>
    <cellStyle name="Строка чётная 3 7" xfId="6325"/>
    <cellStyle name="Строка чётная 3 7 2" xfId="13544"/>
    <cellStyle name="Строка чётная 3 7 2 2" xfId="34039"/>
    <cellStyle name="Строка чётная 3 7 3" xfId="30482"/>
    <cellStyle name="Строка чётная 3 8" xfId="8571"/>
    <cellStyle name="Строка чётная 3 8 2" xfId="31591"/>
    <cellStyle name="Строка чётная 3 9" xfId="10695"/>
    <cellStyle name="Строка чётная 3 9 2" xfId="17027"/>
    <cellStyle name="Строка чётная 3 9 2 2" xfId="35439"/>
    <cellStyle name="Строка чётная 3 9 3" xfId="32686"/>
    <cellStyle name="Строка чётная 4" xfId="1504"/>
    <cellStyle name="Строка чётная 4 2" xfId="2260"/>
    <cellStyle name="Строка чётная 4 2 2" xfId="6860"/>
    <cellStyle name="Строка чётная 4 2 2 2" xfId="14034"/>
    <cellStyle name="Строка чётная 4 2 2 2 2" xfId="34381"/>
    <cellStyle name="Строка чётная 4 2 2 3" xfId="30830"/>
    <cellStyle name="Строка чётная 4 2 3" xfId="9043"/>
    <cellStyle name="Строка чётная 4 2 3 2" xfId="31919"/>
    <cellStyle name="Строка чётная 4 3" xfId="4843"/>
    <cellStyle name="Строка чётная 4 3 2" xfId="29519"/>
    <cellStyle name="Строка чётная 4 4" xfId="6265"/>
    <cellStyle name="Строка чётная 4 4 2" xfId="13496"/>
    <cellStyle name="Строка чётная 4 4 2 2" xfId="34006"/>
    <cellStyle name="Строка чётная 4 4 3" xfId="30440"/>
    <cellStyle name="Строка чётная 4 5" xfId="8536"/>
    <cellStyle name="Строка чётная 4 5 2" xfId="31560"/>
    <cellStyle name="Строка чётная 4 6" xfId="10671"/>
    <cellStyle name="Строка чётная 4 6 2" xfId="17003"/>
    <cellStyle name="Строка чётная 4 6 2 2" xfId="35415"/>
    <cellStyle name="Строка чётная 4 6 3" xfId="32662"/>
    <cellStyle name="Строка чётная 5" xfId="1388"/>
    <cellStyle name="Строка чётная 5 2" xfId="4788"/>
    <cellStyle name="Строка чётная 5 2 2" xfId="29467"/>
    <cellStyle name="Строка чётная 5 3" xfId="6171"/>
    <cellStyle name="Строка чётная 5 3 2" xfId="13407"/>
    <cellStyle name="Строка чётная 5 3 2 2" xfId="33944"/>
    <cellStyle name="Строка чётная 5 3 3" xfId="30374"/>
    <cellStyle name="Строка чётная 5 4" xfId="8440"/>
    <cellStyle name="Строка чётная 5 4 2" xfId="31494"/>
    <cellStyle name="Строка чётная 5 5" xfId="6063"/>
    <cellStyle name="Строка чётная 5 5 2" xfId="13307"/>
    <cellStyle name="Строка чётная 5 5 2 2" xfId="33873"/>
    <cellStyle name="Строка чётная 5 5 3" xfId="30302"/>
    <cellStyle name="Строка чётная 5 6" xfId="4503"/>
    <cellStyle name="Строка чётная 5 6 2" xfId="20515"/>
    <cellStyle name="Строка чётная 5 6 2 2" xfId="36406"/>
    <cellStyle name="Строка чётная 5 6 3" xfId="29292"/>
    <cellStyle name="Строка чётная 5 7" xfId="8403"/>
    <cellStyle name="Строка чётная 5 7 2" xfId="31470"/>
    <cellStyle name="Строка чётная 6" xfId="1980"/>
    <cellStyle name="Строка чётная 6 2" xfId="6580"/>
    <cellStyle name="Строка чётная 6 2 2" xfId="13758"/>
    <cellStyle name="Строка чётная 6 2 2 2" xfId="34224"/>
    <cellStyle name="Строка чётная 6 2 3" xfId="30673"/>
    <cellStyle name="Строка чётная 6 3" xfId="8763"/>
    <cellStyle name="Строка чётная 6 3 2" xfId="31762"/>
    <cellStyle name="Строка чётная 6 4" xfId="10877"/>
    <cellStyle name="Строка чётная 6 4 2" xfId="17209"/>
    <cellStyle name="Строка чётная 6 4 2 2" xfId="35603"/>
    <cellStyle name="Строка чётная 6 4 3" xfId="32850"/>
    <cellStyle name="Строка чётная 6 5" xfId="5085"/>
    <cellStyle name="Строка чётная 6 5 2" xfId="29726"/>
    <cellStyle name="Строка чётная 7" xfId="2192"/>
    <cellStyle name="Строка чётная 7 2" xfId="6792"/>
    <cellStyle name="Строка чётная 7 2 2" xfId="13966"/>
    <cellStyle name="Строка чётная 7 2 2 2" xfId="34329"/>
    <cellStyle name="Строка чётная 7 2 3" xfId="30778"/>
    <cellStyle name="Строка чётная 7 3" xfId="8975"/>
    <cellStyle name="Строка чётная 7 3 2" xfId="31867"/>
    <cellStyle name="Строка чётная 8" xfId="5773"/>
    <cellStyle name="Строка чётная 8 2" xfId="13056"/>
    <cellStyle name="Строка чётная 8 2 2" xfId="33739"/>
    <cellStyle name="Строка чётная 8 3" xfId="30135"/>
    <cellStyle name="Строка чётная 9" xfId="5536"/>
    <cellStyle name="Строка чётная 9 2" xfId="30000"/>
    <cellStyle name="Текст предупреждения" xfId="27995" builtinId="11" customBuiltin="1"/>
    <cellStyle name="Текст предупреждения 2" xfId="413"/>
    <cellStyle name="Текст предупреждения 3" xfId="414"/>
    <cellStyle name="Текст предупреждения 4" xfId="415"/>
    <cellStyle name="Текст предупреждения 5" xfId="416"/>
    <cellStyle name="Тысячи [0]" xfId="417"/>
    <cellStyle name="Тысячи [0] 2" xfId="813"/>
    <cellStyle name="Тысячи [0] 2 2" xfId="1459"/>
    <cellStyle name="Тысячи [0] 2 3" xfId="1152"/>
    <cellStyle name="Тысячи [0] 3" xfId="1229"/>
    <cellStyle name="Тысячи [0] 4" xfId="1259"/>
    <cellStyle name="Тысячи_010SN05" xfId="418"/>
    <cellStyle name="ҮЂғҺ‹Һ‚ҺЉ1" xfId="602"/>
    <cellStyle name="ҮЂғҺ‹Һ‚ҺЉ2" xfId="601"/>
    <cellStyle name="Финансовый 10" xfId="5"/>
    <cellStyle name="Финансовый 10 2" xfId="9"/>
    <cellStyle name="Финансовый 10 2 2" xfId="463"/>
    <cellStyle name="Финансовый 10 3" xfId="550"/>
    <cellStyle name="Финансовый 10 4" xfId="459"/>
    <cellStyle name="Финансовый 11" xfId="4"/>
    <cellStyle name="Финансовый 11 2" xfId="549"/>
    <cellStyle name="Финансовый 11 3" xfId="548"/>
    <cellStyle name="Финансовый 11 4" xfId="547"/>
    <cellStyle name="Финансовый 11 5" xfId="546"/>
    <cellStyle name="Финансовый 11 6" xfId="545"/>
    <cellStyle name="Финансовый 11 7" xfId="544"/>
    <cellStyle name="Финансовый 11 8" xfId="458"/>
    <cellStyle name="Финансовый 12" xfId="576"/>
    <cellStyle name="Финансовый 12 2" xfId="714"/>
    <cellStyle name="Финансовый 2" xfId="20"/>
    <cellStyle name="Финансовый 2 10" xfId="1728"/>
    <cellStyle name="Финансовый 2 10 2" xfId="4908"/>
    <cellStyle name="Финансовый 2 10 3" xfId="6363"/>
    <cellStyle name="Финансовый 2 11" xfId="1587"/>
    <cellStyle name="Финансовый 2 12" xfId="4422"/>
    <cellStyle name="Финансовый 2 13" xfId="4647"/>
    <cellStyle name="Финансовый 2 14" xfId="5540"/>
    <cellStyle name="Финансовый 2 15" xfId="18933"/>
    <cellStyle name="Финансовый 2 2" xfId="419"/>
    <cellStyle name="Финансовый 2 2 2" xfId="584"/>
    <cellStyle name="Финансовый 2 2 2 2" xfId="1379"/>
    <cellStyle name="Финансовый 2 2 2 3" xfId="1153"/>
    <cellStyle name="Финансовый 2 2 3" xfId="820"/>
    <cellStyle name="Финансовый 2 2 3 2" xfId="1464"/>
    <cellStyle name="Финансовый 2 2 3 3" xfId="1230"/>
    <cellStyle name="Финансовый 2 2 4" xfId="1260"/>
    <cellStyle name="Финансовый 2 3" xfId="420"/>
    <cellStyle name="Финансовый 2 3 2" xfId="1154"/>
    <cellStyle name="Финансовый 2 3 3" xfId="1231"/>
    <cellStyle name="Финансовый 2 3 4" xfId="1261"/>
    <cellStyle name="Финансовый 2 4" xfId="421"/>
    <cellStyle name="Финансовый 2 4 2" xfId="1155"/>
    <cellStyle name="Финансовый 2 4 3" xfId="1232"/>
    <cellStyle name="Финансовый 2 4 4" xfId="1262"/>
    <cellStyle name="Финансовый 2 5" xfId="422"/>
    <cellStyle name="Финансовый 2 5 2" xfId="1156"/>
    <cellStyle name="Финансовый 2 5 3" xfId="1233"/>
    <cellStyle name="Финансовый 2 5 4" xfId="1263"/>
    <cellStyle name="Финансовый 2 6" xfId="423"/>
    <cellStyle name="Финансовый 2 6 2" xfId="1157"/>
    <cellStyle name="Финансовый 2 6 3" xfId="1234"/>
    <cellStyle name="Финансовый 2 6 4" xfId="1264"/>
    <cellStyle name="Финансовый 2 7" xfId="424"/>
    <cellStyle name="Финансовый 2 7 2" xfId="1158"/>
    <cellStyle name="Финансовый 2 7 3" xfId="1235"/>
    <cellStyle name="Финансовый 2 7 4" xfId="1265"/>
    <cellStyle name="Финансовый 2 8" xfId="715"/>
    <cellStyle name="Финансовый 2 8 2" xfId="1810"/>
    <cellStyle name="Финансовый 2 8 3" xfId="1633"/>
    <cellStyle name="Финансовый 2 9" xfId="816"/>
    <cellStyle name="Финансовый 3" xfId="425"/>
    <cellStyle name="Финансовый 3 2" xfId="426"/>
    <cellStyle name="Финансовый 3 2 2" xfId="822"/>
    <cellStyle name="Финансовый 3 2 3" xfId="818"/>
    <cellStyle name="Финансовый 3 3" xfId="543"/>
    <cellStyle name="Финансовый 3 3 2" xfId="821"/>
    <cellStyle name="Финансовый 3 3 3" xfId="1367"/>
    <cellStyle name="Финансовый 3 3 4" xfId="1236"/>
    <cellStyle name="Финансовый 3 4" xfId="817"/>
    <cellStyle name="Финансовый 3 4 2" xfId="1462"/>
    <cellStyle name="Финансовый 3 4 3" xfId="1266"/>
    <cellStyle name="Финансовый 3 5" xfId="1332"/>
    <cellStyle name="Финансовый 3 5 2" xfId="1747"/>
    <cellStyle name="Финансовый 3 5 2 2" xfId="4923"/>
    <cellStyle name="Финансовый 3 5 2 3" xfId="6377"/>
    <cellStyle name="Финансовый 3 5 3" xfId="4448"/>
    <cellStyle name="Финансовый 3 5 4" xfId="4763"/>
    <cellStyle name="Финансовый 3 5 5" xfId="6127"/>
    <cellStyle name="Финансовый 3 6" xfId="4649"/>
    <cellStyle name="Финансовый 3 7" xfId="5685"/>
    <cellStyle name="Финансовый 4" xfId="440"/>
    <cellStyle name="Финансовый 4 2" xfId="542"/>
    <cellStyle name="Финансовый 4 3" xfId="520"/>
    <cellStyle name="Финансовый 4 4" xfId="1750"/>
    <cellStyle name="Финансовый 4 4 2" xfId="3109"/>
    <cellStyle name="Финансовый 4 4 3" xfId="2790"/>
    <cellStyle name="Финансовый 4 5" xfId="1634"/>
    <cellStyle name="Финансовый 4 5 2" xfId="4876"/>
    <cellStyle name="Финансовый 4 5 3" xfId="6326"/>
    <cellStyle name="Финансовый 4 6" xfId="18992"/>
    <cellStyle name="Финансовый 5" xfId="6"/>
    <cellStyle name="Финансовый 5 2" xfId="541"/>
    <cellStyle name="Финансовый 5 2 2" xfId="1365"/>
    <cellStyle name="Финансовый 5 2 3" xfId="1707"/>
    <cellStyle name="Финансовый 5 2 4" xfId="1636"/>
    <cellStyle name="Финансовый 5 2 5" xfId="1160"/>
    <cellStyle name="Финансовый 5 3" xfId="460"/>
    <cellStyle name="Финансовый 5 3 2" xfId="1339"/>
    <cellStyle name="Финансовый 5 3 3" xfId="1237"/>
    <cellStyle name="Финансовый 5 4" xfId="1267"/>
    <cellStyle name="Финансовый 5 5" xfId="1279"/>
    <cellStyle name="Финансовый 5 6" xfId="941"/>
    <cellStyle name="Финансовый 6" xfId="427"/>
    <cellStyle name="Финансовый 6 2" xfId="540"/>
    <cellStyle name="Финансовый 6 2 2" xfId="1364"/>
    <cellStyle name="Финансовый 6 2 3" xfId="1161"/>
    <cellStyle name="Финансовый 6 3" xfId="1238"/>
    <cellStyle name="Финансовый 6 4" xfId="1268"/>
    <cellStyle name="Финансовый 7" xfId="428"/>
    <cellStyle name="Финансовый 7 2" xfId="539"/>
    <cellStyle name="Финансовый 7 2 2" xfId="1363"/>
    <cellStyle name="Финансовый 7 2 3" xfId="1162"/>
    <cellStyle name="Финансовый 7 3" xfId="1239"/>
    <cellStyle name="Финансовый 7 4" xfId="1269"/>
    <cellStyle name="Финансовый 8" xfId="429"/>
    <cellStyle name="Финансовый 8 2" xfId="430"/>
    <cellStyle name="Финансовый 8 2 2" xfId="8"/>
    <cellStyle name="Финансовый 8 2 2 2" xfId="462"/>
    <cellStyle name="Финансовый 8 3" xfId="538"/>
    <cellStyle name="Финансовый 8 3 2" xfId="1362"/>
    <cellStyle name="Финансовый 8 3 3" xfId="1240"/>
    <cellStyle name="Финансовый 8 4" xfId="517"/>
    <cellStyle name="Финансовый 8 4 2" xfId="1355"/>
    <cellStyle name="Финансовый 8 4 3" xfId="1270"/>
    <cellStyle name="Финансовый 8 5" xfId="1333"/>
    <cellStyle name="Финансовый 9" xfId="446"/>
    <cellStyle name="Финансовый 9 2" xfId="537"/>
    <cellStyle name="Финансовый 9 3" xfId="1337"/>
    <cellStyle name="Финансовый 9 4" xfId="1274"/>
    <cellStyle name="Хороший" xfId="27987" builtinId="26" customBuiltin="1"/>
    <cellStyle name="Хороший 2" xfId="431"/>
    <cellStyle name="Хороший 3" xfId="432"/>
    <cellStyle name="Хороший 4" xfId="433"/>
    <cellStyle name="Хороший 5" xfId="434"/>
    <cellStyle name="Цена" xfId="435"/>
    <cellStyle name="Цена 10" xfId="5594"/>
    <cellStyle name="Цена 10 2" xfId="12939"/>
    <cellStyle name="Цена 10 2 2" xfId="33676"/>
    <cellStyle name="Цена 10 3" xfId="30037"/>
    <cellStyle name="Цена 11" xfId="6292"/>
    <cellStyle name="Цена 11 2" xfId="30460"/>
    <cellStyle name="Цена 2" xfId="436"/>
    <cellStyle name="Цена 2 10" xfId="2084"/>
    <cellStyle name="Цена 2 10 2" xfId="6684"/>
    <cellStyle name="Цена 2 10 2 2" xfId="13860"/>
    <cellStyle name="Цена 2 10 2 2 2" xfId="34270"/>
    <cellStyle name="Цена 2 10 2 3" xfId="30719"/>
    <cellStyle name="Цена 2 10 3" xfId="8867"/>
    <cellStyle name="Цена 2 10 3 2" xfId="31808"/>
    <cellStyle name="Цена 2 11" xfId="5754"/>
    <cellStyle name="Цена 2 11 2" xfId="13043"/>
    <cellStyle name="Цена 2 11 2 2" xfId="33734"/>
    <cellStyle name="Цена 2 11 3" xfId="30124"/>
    <cellStyle name="Цена 2 12" xfId="6350"/>
    <cellStyle name="Цена 2 12 2" xfId="30501"/>
    <cellStyle name="Цена 2 2" xfId="519"/>
    <cellStyle name="Цена 2 2 2" xfId="1357"/>
    <cellStyle name="Цена 2 2 2 2" xfId="1778"/>
    <cellStyle name="Цена 2 2 2 2 10" xfId="4085"/>
    <cellStyle name="Цена 2 2 2 2 10 2" xfId="29159"/>
    <cellStyle name="Цена 2 2 2 2 2" xfId="1952"/>
    <cellStyle name="Цена 2 2 2 2 2 2" xfId="3397"/>
    <cellStyle name="Цена 2 2 2 2 2 2 2" xfId="10152"/>
    <cellStyle name="Цена 2 2 2 2 2 2 2 2" xfId="32424"/>
    <cellStyle name="Цена 2 2 2 2 2 2 3" xfId="12082"/>
    <cellStyle name="Цена 2 2 2 2 2 2 3 2" xfId="18406"/>
    <cellStyle name="Цена 2 2 2 2 2 2 3 2 2" xfId="36088"/>
    <cellStyle name="Цена 2 2 2 2 2 2 3 3" xfId="33335"/>
    <cellStyle name="Цена 2 2 2 2 2 2 4" xfId="7973"/>
    <cellStyle name="Цена 2 2 2 2 2 2 4 2" xfId="21976"/>
    <cellStyle name="Цена 2 2 2 2 2 2 4 2 2" xfId="36652"/>
    <cellStyle name="Цена 2 2 2 2 2 2 4 3" xfId="31332"/>
    <cellStyle name="Цена 2 2 2 2 2 2 5" xfId="15130"/>
    <cellStyle name="Цена 2 2 2 2 2 2 5 2" xfId="34880"/>
    <cellStyle name="Цена 2 2 2 2 2 2 6" xfId="28847"/>
    <cellStyle name="Цена 2 2 2 2 2 3" xfId="3870"/>
    <cellStyle name="Цена 2 2 2 2 2 3 2" xfId="10625"/>
    <cellStyle name="Цена 2 2 2 2 2 3 2 2" xfId="32625"/>
    <cellStyle name="Цена 2 2 2 2 2 3 3" xfId="12555"/>
    <cellStyle name="Цена 2 2 2 2 2 3 3 2" xfId="18877"/>
    <cellStyle name="Цена 2 2 2 2 2 3 3 2 2" xfId="36289"/>
    <cellStyle name="Цена 2 2 2 2 2 3 3 3" xfId="33536"/>
    <cellStyle name="Цена 2 2 2 2 2 3 4" xfId="15601"/>
    <cellStyle name="Цена 2 2 2 2 2 3 4 2" xfId="35081"/>
    <cellStyle name="Цена 2 2 2 2 2 3 5" xfId="29048"/>
    <cellStyle name="Цена 2 2 2 2 2 4" xfId="6552"/>
    <cellStyle name="Цена 2 2 2 2 2 4 2" xfId="13730"/>
    <cellStyle name="Цена 2 2 2 2 2 4 2 2" xfId="34204"/>
    <cellStyle name="Цена 2 2 2 2 2 4 3" xfId="30653"/>
    <cellStyle name="Цена 2 2 2 2 2 5" xfId="8735"/>
    <cellStyle name="Цена 2 2 2 2 2 5 2" xfId="31742"/>
    <cellStyle name="Цена 2 2 2 2 2 6" xfId="10849"/>
    <cellStyle name="Цена 2 2 2 2 2 6 2" xfId="17181"/>
    <cellStyle name="Цена 2 2 2 2 2 6 2 2" xfId="35583"/>
    <cellStyle name="Цена 2 2 2 2 2 6 3" xfId="32830"/>
    <cellStyle name="Цена 2 2 2 2 2 7" xfId="5065"/>
    <cellStyle name="Цена 2 2 2 2 2 7 2" xfId="29707"/>
    <cellStyle name="Цена 2 2 2 2 3" xfId="2361"/>
    <cellStyle name="Цена 2 2 2 2 3 2" xfId="6961"/>
    <cellStyle name="Цена 2 2 2 2 3 2 2" xfId="14135"/>
    <cellStyle name="Цена 2 2 2 2 3 2 2 2" xfId="34448"/>
    <cellStyle name="Цена 2 2 2 2 3 2 3" xfId="30897"/>
    <cellStyle name="Цена 2 2 2 2 3 3" xfId="9143"/>
    <cellStyle name="Цена 2 2 2 2 3 3 2" xfId="31986"/>
    <cellStyle name="Цена 2 2 2 2 3 4" xfId="11160"/>
    <cellStyle name="Цена 2 2 2 2 3 4 2" xfId="17489"/>
    <cellStyle name="Цена 2 2 2 2 3 4 2 2" xfId="35733"/>
    <cellStyle name="Цена 2 2 2 2 3 4 3" xfId="32980"/>
    <cellStyle name="Цена 2 2 2 2 3 5" xfId="5392"/>
    <cellStyle name="Цена 2 2 2 2 3 5 2" xfId="29872"/>
    <cellStyle name="Цена 2 2 2 2 3 6" xfId="28492"/>
    <cellStyle name="Цена 2 2 2 2 4" xfId="2497"/>
    <cellStyle name="Цена 2 2 2 2 4 2" xfId="7097"/>
    <cellStyle name="Цена 2 2 2 2 4 2 2" xfId="14271"/>
    <cellStyle name="Цена 2 2 2 2 4 2 2 2" xfId="34583"/>
    <cellStyle name="Цена 2 2 2 2 4 2 3" xfId="31032"/>
    <cellStyle name="Цена 2 2 2 2 4 3" xfId="9279"/>
    <cellStyle name="Цена 2 2 2 2 4 3 2" xfId="32121"/>
    <cellStyle name="Цена 2 2 2 2 4 4" xfId="11239"/>
    <cellStyle name="Цена 2 2 2 2 4 4 2" xfId="17568"/>
    <cellStyle name="Цена 2 2 2 2 4 4 2 2" xfId="35811"/>
    <cellStyle name="Цена 2 2 2 2 4 4 3" xfId="33058"/>
    <cellStyle name="Цена 2 2 2 2 4 5" xfId="5496"/>
    <cellStyle name="Цена 2 2 2 2 4 5 2" xfId="29963"/>
    <cellStyle name="Цена 2 2 2 2 4 6" xfId="28570"/>
    <cellStyle name="Цена 2 2 2 2 5" xfId="3136"/>
    <cellStyle name="Цена 2 2 2 2 5 2" xfId="7721"/>
    <cellStyle name="Цена 2 2 2 2 5 2 2" xfId="14884"/>
    <cellStyle name="Цена 2 2 2 2 5 2 2 2" xfId="34769"/>
    <cellStyle name="Цена 2 2 2 2 5 2 3" xfId="31221"/>
    <cellStyle name="Цена 2 2 2 2 5 3" xfId="9899"/>
    <cellStyle name="Цена 2 2 2 2 5 3 2" xfId="32309"/>
    <cellStyle name="Цена 2 2 2 2 5 4" xfId="11836"/>
    <cellStyle name="Цена 2 2 2 2 5 4 2" xfId="18161"/>
    <cellStyle name="Цена 2 2 2 2 5 4 2 2" xfId="35978"/>
    <cellStyle name="Цена 2 2 2 2 5 4 3" xfId="33225"/>
    <cellStyle name="Цена 2 2 2 2 5 5" xfId="4933"/>
    <cellStyle name="Цена 2 2 2 2 5 5 2" xfId="29599"/>
    <cellStyle name="Цена 2 2 2 2 5 6" xfId="28737"/>
    <cellStyle name="Цена 2 2 2 2 6" xfId="3624"/>
    <cellStyle name="Цена 2 2 2 2 6 2" xfId="10379"/>
    <cellStyle name="Цена 2 2 2 2 6 2 2" xfId="32515"/>
    <cellStyle name="Цена 2 2 2 2 6 3" xfId="12309"/>
    <cellStyle name="Цена 2 2 2 2 6 3 2" xfId="18632"/>
    <cellStyle name="Цена 2 2 2 2 6 3 2 2" xfId="36179"/>
    <cellStyle name="Цена 2 2 2 2 6 3 3" xfId="33426"/>
    <cellStyle name="Цена 2 2 2 2 6 4" xfId="8200"/>
    <cellStyle name="Цена 2 2 2 2 6 4 2" xfId="22197"/>
    <cellStyle name="Цена 2 2 2 2 6 4 2 2" xfId="36743"/>
    <cellStyle name="Цена 2 2 2 2 6 4 3" xfId="31423"/>
    <cellStyle name="Цена 2 2 2 2 6 5" xfId="15356"/>
    <cellStyle name="Цена 2 2 2 2 6 5 2" xfId="34971"/>
    <cellStyle name="Цена 2 2 2 2 6 6" xfId="28938"/>
    <cellStyle name="Цена 2 2 2 2 7" xfId="6394"/>
    <cellStyle name="Цена 2 2 2 2 7 2" xfId="13600"/>
    <cellStyle name="Цена 2 2 2 2 7 2 2" xfId="34090"/>
    <cellStyle name="Цена 2 2 2 2 7 3" xfId="30537"/>
    <cellStyle name="Цена 2 2 2 2 8" xfId="8607"/>
    <cellStyle name="Цена 2 2 2 2 8 2" xfId="31627"/>
    <cellStyle name="Цена 2 2 2 2 9" xfId="10731"/>
    <cellStyle name="Цена 2 2 2 2 9 2" xfId="17063"/>
    <cellStyle name="Цена 2 2 2 2 9 2 2" xfId="35475"/>
    <cellStyle name="Цена 2 2 2 2 9 3" xfId="32722"/>
    <cellStyle name="Цена 2 2 2 3" xfId="1891"/>
    <cellStyle name="Цена 2 2 2 3 2" xfId="2426"/>
    <cellStyle name="Цена 2 2 2 3 2 2" xfId="7026"/>
    <cellStyle name="Цена 2 2 2 3 2 2 2" xfId="14200"/>
    <cellStyle name="Цена 2 2 2 3 2 2 2 2" xfId="34512"/>
    <cellStyle name="Цена 2 2 2 3 2 2 3" xfId="30961"/>
    <cellStyle name="Цена 2 2 2 3 2 3" xfId="9208"/>
    <cellStyle name="Цена 2 2 2 3 2 3 2" xfId="32050"/>
    <cellStyle name="Цена 2 2 2 3 3" xfId="5014"/>
    <cellStyle name="Цена 2 2 2 3 3 2" xfId="29656"/>
    <cellStyle name="Цена 2 2 2 3 4" xfId="6491"/>
    <cellStyle name="Цена 2 2 2 3 4 2" xfId="13669"/>
    <cellStyle name="Цена 2 2 2 3 4 2 2" xfId="34153"/>
    <cellStyle name="Цена 2 2 2 3 4 3" xfId="30602"/>
    <cellStyle name="Цена 2 2 2 3 5" xfId="8674"/>
    <cellStyle name="Цена 2 2 2 3 5 2" xfId="31691"/>
    <cellStyle name="Цена 2 2 2 3 6" xfId="10788"/>
    <cellStyle name="Цена 2 2 2 3 6 2" xfId="17120"/>
    <cellStyle name="Цена 2 2 2 3 6 2 2" xfId="35532"/>
    <cellStyle name="Цена 2 2 2 3 6 3" xfId="32779"/>
    <cellStyle name="Цена 2 2 2 4" xfId="872"/>
    <cellStyle name="Цена 2 2 2 4 2" xfId="4683"/>
    <cellStyle name="Цена 2 2 2 4 2 2" xfId="29381"/>
    <cellStyle name="Цена 2 2 2 4 3" xfId="5917"/>
    <cellStyle name="Цена 2 2 2 4 3 2" xfId="13178"/>
    <cellStyle name="Цена 2 2 2 4 3 2 2" xfId="33797"/>
    <cellStyle name="Цена 2 2 2 4 3 3" xfId="30209"/>
    <cellStyle name="Цена 2 2 2 4 4" xfId="6054"/>
    <cellStyle name="Цена 2 2 2 4 4 2" xfId="30297"/>
    <cellStyle name="Цена 2 2 2 4 5" xfId="5608"/>
    <cellStyle name="Цена 2 2 2 4 5 2" xfId="12950"/>
    <cellStyle name="Цена 2 2 2 4 5 2 2" xfId="33684"/>
    <cellStyle name="Цена 2 2 2 4 5 3" xfId="30047"/>
    <cellStyle name="Цена 2 2 2 4 6" xfId="4478"/>
    <cellStyle name="Цена 2 2 2 4 6 2" xfId="20511"/>
    <cellStyle name="Цена 2 2 2 4 6 2 2" xfId="36403"/>
    <cellStyle name="Цена 2 2 2 4 6 3" xfId="29289"/>
    <cellStyle name="Цена 2 2 2 4 7" xfId="5131"/>
    <cellStyle name="Цена 2 2 2 4 7 2" xfId="29758"/>
    <cellStyle name="Цена 2 2 2 5" xfId="2179"/>
    <cellStyle name="Цена 2 2 2 5 2" xfId="6779"/>
    <cellStyle name="Цена 2 2 2 5 2 2" xfId="13953"/>
    <cellStyle name="Цена 2 2 2 5 2 2 2" xfId="34319"/>
    <cellStyle name="Цена 2 2 2 5 2 3" xfId="30768"/>
    <cellStyle name="Цена 2 2 2 5 3" xfId="8962"/>
    <cellStyle name="Цена 2 2 2 5 3 2" xfId="31857"/>
    <cellStyle name="Цена 2 2 2 6" xfId="4775"/>
    <cellStyle name="Цена 2 2 2 6 2" xfId="29458"/>
    <cellStyle name="Цена 2 2 2 7" xfId="6147"/>
    <cellStyle name="Цена 2 2 2 7 2" xfId="13385"/>
    <cellStyle name="Цена 2 2 2 7 2 2" xfId="33930"/>
    <cellStyle name="Цена 2 2 2 7 3" xfId="30360"/>
    <cellStyle name="Цена 2 2 2 8" xfId="8419"/>
    <cellStyle name="Цена 2 2 2 8 2" xfId="31481"/>
    <cellStyle name="Цена 2 2 2 9" xfId="5609"/>
    <cellStyle name="Цена 2 2 2 9 2" xfId="12951"/>
    <cellStyle name="Цена 2 2 2 9 2 2" xfId="33685"/>
    <cellStyle name="Цена 2 2 2 9 3" xfId="30048"/>
    <cellStyle name="Цена 2 2 3" xfId="1478"/>
    <cellStyle name="Цена 2 2 3 2" xfId="1854"/>
    <cellStyle name="Цена 2 2 3 2 10" xfId="4024"/>
    <cellStyle name="Цена 2 2 3 2 10 2" xfId="29127"/>
    <cellStyle name="Цена 2 2 3 2 2" xfId="1949"/>
    <cellStyle name="Цена 2 2 3 2 2 2" xfId="3428"/>
    <cellStyle name="Цена 2 2 3 2 2 2 2" xfId="10183"/>
    <cellStyle name="Цена 2 2 3 2 2 2 2 2" xfId="32446"/>
    <cellStyle name="Цена 2 2 3 2 2 2 3" xfId="12113"/>
    <cellStyle name="Цена 2 2 3 2 2 2 3 2" xfId="18437"/>
    <cellStyle name="Цена 2 2 3 2 2 2 3 2 2" xfId="36110"/>
    <cellStyle name="Цена 2 2 3 2 2 2 3 3" xfId="33357"/>
    <cellStyle name="Цена 2 2 3 2 2 2 4" xfId="8004"/>
    <cellStyle name="Цена 2 2 3 2 2 2 4 2" xfId="22007"/>
    <cellStyle name="Цена 2 2 3 2 2 2 4 2 2" xfId="36674"/>
    <cellStyle name="Цена 2 2 3 2 2 2 4 3" xfId="31354"/>
    <cellStyle name="Цена 2 2 3 2 2 2 5" xfId="15161"/>
    <cellStyle name="Цена 2 2 3 2 2 2 5 2" xfId="34902"/>
    <cellStyle name="Цена 2 2 3 2 2 2 6" xfId="28869"/>
    <cellStyle name="Цена 2 2 3 2 2 3" xfId="3901"/>
    <cellStyle name="Цена 2 2 3 2 2 3 2" xfId="10656"/>
    <cellStyle name="Цена 2 2 3 2 2 3 2 2" xfId="32647"/>
    <cellStyle name="Цена 2 2 3 2 2 3 3" xfId="12586"/>
    <cellStyle name="Цена 2 2 3 2 2 3 3 2" xfId="18908"/>
    <cellStyle name="Цена 2 2 3 2 2 3 3 2 2" xfId="36311"/>
    <cellStyle name="Цена 2 2 3 2 2 3 3 3" xfId="33558"/>
    <cellStyle name="Цена 2 2 3 2 2 3 4" xfId="15632"/>
    <cellStyle name="Цена 2 2 3 2 2 3 4 2" xfId="35103"/>
    <cellStyle name="Цена 2 2 3 2 2 3 5" xfId="29070"/>
    <cellStyle name="Цена 2 2 3 2 2 4" xfId="6549"/>
    <cellStyle name="Цена 2 2 3 2 2 4 2" xfId="13727"/>
    <cellStyle name="Цена 2 2 3 2 2 4 2 2" xfId="34202"/>
    <cellStyle name="Цена 2 2 3 2 2 4 3" xfId="30651"/>
    <cellStyle name="Цена 2 2 3 2 2 5" xfId="8732"/>
    <cellStyle name="Цена 2 2 3 2 2 5 2" xfId="31740"/>
    <cellStyle name="Цена 2 2 3 2 2 6" xfId="10846"/>
    <cellStyle name="Цена 2 2 3 2 2 6 2" xfId="17178"/>
    <cellStyle name="Цена 2 2 3 2 2 6 2 2" xfId="35581"/>
    <cellStyle name="Цена 2 2 3 2 2 6 3" xfId="32828"/>
    <cellStyle name="Цена 2 2 3 2 2 7" xfId="5063"/>
    <cellStyle name="Цена 2 2 3 2 2 7 2" xfId="29705"/>
    <cellStyle name="Цена 2 2 3 2 3" xfId="2389"/>
    <cellStyle name="Цена 2 2 3 2 3 2" xfId="6989"/>
    <cellStyle name="Цена 2 2 3 2 3 2 2" xfId="14163"/>
    <cellStyle name="Цена 2 2 3 2 3 2 2 2" xfId="34475"/>
    <cellStyle name="Цена 2 2 3 2 3 2 3" xfId="30924"/>
    <cellStyle name="Цена 2 2 3 2 3 3" xfId="9171"/>
    <cellStyle name="Цена 2 2 3 2 3 3 2" xfId="32013"/>
    <cellStyle name="Цена 2 2 3 2 3 4" xfId="11186"/>
    <cellStyle name="Цена 2 2 3 2 3 4 2" xfId="17515"/>
    <cellStyle name="Цена 2 2 3 2 3 4 2 2" xfId="35758"/>
    <cellStyle name="Цена 2 2 3 2 3 4 3" xfId="33005"/>
    <cellStyle name="Цена 2 2 3 2 3 5" xfId="5419"/>
    <cellStyle name="Цена 2 2 3 2 3 5 2" xfId="29898"/>
    <cellStyle name="Цена 2 2 3 2 3 6" xfId="28517"/>
    <cellStyle name="Цена 2 2 3 2 4" xfId="2519"/>
    <cellStyle name="Цена 2 2 3 2 4 2" xfId="7119"/>
    <cellStyle name="Цена 2 2 3 2 4 2 2" xfId="14293"/>
    <cellStyle name="Цена 2 2 3 2 4 2 2 2" xfId="34605"/>
    <cellStyle name="Цена 2 2 3 2 4 2 3" xfId="31054"/>
    <cellStyle name="Цена 2 2 3 2 4 3" xfId="9301"/>
    <cellStyle name="Цена 2 2 3 2 4 3 2" xfId="32143"/>
    <cellStyle name="Цена 2 2 3 2 4 4" xfId="11261"/>
    <cellStyle name="Цена 2 2 3 2 4 4 2" xfId="17590"/>
    <cellStyle name="Цена 2 2 3 2 4 4 2 2" xfId="35833"/>
    <cellStyle name="Цена 2 2 3 2 4 4 3" xfId="33080"/>
    <cellStyle name="Цена 2 2 3 2 4 5" xfId="5518"/>
    <cellStyle name="Цена 2 2 3 2 4 5 2" xfId="29985"/>
    <cellStyle name="Цена 2 2 3 2 4 6" xfId="28592"/>
    <cellStyle name="Цена 2 2 3 2 5" xfId="3181"/>
    <cellStyle name="Цена 2 2 3 2 5 2" xfId="7757"/>
    <cellStyle name="Цена 2 2 3 2 5 2 2" xfId="14915"/>
    <cellStyle name="Цена 2 2 3 2 5 2 2 2" xfId="34791"/>
    <cellStyle name="Цена 2 2 3 2 5 2 3" xfId="31243"/>
    <cellStyle name="Цена 2 2 3 2 5 3" xfId="9936"/>
    <cellStyle name="Цена 2 2 3 2 5 3 2" xfId="32335"/>
    <cellStyle name="Цена 2 2 3 2 5 4" xfId="11867"/>
    <cellStyle name="Цена 2 2 3 2 5 4 2" xfId="18192"/>
    <cellStyle name="Цена 2 2 3 2 5 4 2 2" xfId="36000"/>
    <cellStyle name="Цена 2 2 3 2 5 4 3" xfId="33247"/>
    <cellStyle name="Цена 2 2 3 2 5 5" xfId="4977"/>
    <cellStyle name="Цена 2 2 3 2 5 5 2" xfId="29619"/>
    <cellStyle name="Цена 2 2 3 2 5 6" xfId="28759"/>
    <cellStyle name="Цена 2 2 3 2 6" xfId="3655"/>
    <cellStyle name="Цена 2 2 3 2 6 2" xfId="10410"/>
    <cellStyle name="Цена 2 2 3 2 6 2 2" xfId="32537"/>
    <cellStyle name="Цена 2 2 3 2 6 3" xfId="12340"/>
    <cellStyle name="Цена 2 2 3 2 6 3 2" xfId="18663"/>
    <cellStyle name="Цена 2 2 3 2 6 3 2 2" xfId="36201"/>
    <cellStyle name="Цена 2 2 3 2 6 3 3" xfId="33448"/>
    <cellStyle name="Цена 2 2 3 2 6 4" xfId="8231"/>
    <cellStyle name="Цена 2 2 3 2 6 4 2" xfId="22228"/>
    <cellStyle name="Цена 2 2 3 2 6 4 2 2" xfId="36765"/>
    <cellStyle name="Цена 2 2 3 2 6 4 3" xfId="31445"/>
    <cellStyle name="Цена 2 2 3 2 6 5" xfId="15387"/>
    <cellStyle name="Цена 2 2 3 2 6 5 2" xfId="34993"/>
    <cellStyle name="Цена 2 2 3 2 6 6" xfId="28960"/>
    <cellStyle name="Цена 2 2 3 2 7" xfId="6454"/>
    <cellStyle name="Цена 2 2 3 2 7 2" xfId="13632"/>
    <cellStyle name="Цена 2 2 3 2 7 2 2" xfId="34116"/>
    <cellStyle name="Цена 2 2 3 2 7 3" xfId="30565"/>
    <cellStyle name="Цена 2 2 3 2 8" xfId="8637"/>
    <cellStyle name="Цена 2 2 3 2 8 2" xfId="31654"/>
    <cellStyle name="Цена 2 2 3 2 9" xfId="10751"/>
    <cellStyle name="Цена 2 2 3 2 9 2" xfId="17083"/>
    <cellStyle name="Цена 2 2 3 2 9 2 2" xfId="35495"/>
    <cellStyle name="Цена 2 2 3 2 9 3" xfId="32742"/>
    <cellStyle name="Цена 2 2 3 3" xfId="1909"/>
    <cellStyle name="Цена 2 2 3 3 2" xfId="2444"/>
    <cellStyle name="Цена 2 2 3 3 2 2" xfId="7044"/>
    <cellStyle name="Цена 2 2 3 3 2 2 2" xfId="14218"/>
    <cellStyle name="Цена 2 2 3 3 2 2 2 2" xfId="34530"/>
    <cellStyle name="Цена 2 2 3 3 2 2 3" xfId="30979"/>
    <cellStyle name="Цена 2 2 3 3 2 3" xfId="9226"/>
    <cellStyle name="Цена 2 2 3 3 2 3 2" xfId="32068"/>
    <cellStyle name="Цена 2 2 3 3 3" xfId="5032"/>
    <cellStyle name="Цена 2 2 3 3 3 2" xfId="29674"/>
    <cellStyle name="Цена 2 2 3 3 4" xfId="6509"/>
    <cellStyle name="Цена 2 2 3 3 4 2" xfId="13687"/>
    <cellStyle name="Цена 2 2 3 3 4 2 2" xfId="34171"/>
    <cellStyle name="Цена 2 2 3 3 4 3" xfId="30620"/>
    <cellStyle name="Цена 2 2 3 3 5" xfId="8692"/>
    <cellStyle name="Цена 2 2 3 3 5 2" xfId="31709"/>
    <cellStyle name="Цена 2 2 3 3 6" xfId="10806"/>
    <cellStyle name="Цена 2 2 3 3 6 2" xfId="17138"/>
    <cellStyle name="Цена 2 2 3 3 6 2 2" xfId="35550"/>
    <cellStyle name="Цена 2 2 3 3 6 3" xfId="32797"/>
    <cellStyle name="Цена 2 2 3 4" xfId="916"/>
    <cellStyle name="Цена 2 2 3 4 2" xfId="4704"/>
    <cellStyle name="Цена 2 2 3 4 2 2" xfId="29400"/>
    <cellStyle name="Цена 2 2 3 4 3" xfId="5959"/>
    <cellStyle name="Цена 2 2 3 4 3 2" xfId="13220"/>
    <cellStyle name="Цена 2 2 3 4 3 2 2" xfId="33822"/>
    <cellStyle name="Цена 2 2 3 4 3 3" xfId="30234"/>
    <cellStyle name="Цена 2 2 3 4 4" xfId="5671"/>
    <cellStyle name="Цена 2 2 3 4 4 2" xfId="30085"/>
    <cellStyle name="Цена 2 2 3 4 5" xfId="5567"/>
    <cellStyle name="Цена 2 2 3 4 5 2" xfId="12919"/>
    <cellStyle name="Цена 2 2 3 4 5 2 2" xfId="33663"/>
    <cellStyle name="Цена 2 2 3 4 5 3" xfId="30017"/>
    <cellStyle name="Цена 2 2 3 4 6" xfId="4540"/>
    <cellStyle name="Цена 2 2 3 4 6 2" xfId="20548"/>
    <cellStyle name="Цена 2 2 3 4 6 2 2" xfId="36431"/>
    <cellStyle name="Цена 2 2 3 4 6 3" xfId="29316"/>
    <cellStyle name="Цена 2 2 3 4 7" xfId="4603"/>
    <cellStyle name="Цена 2 2 3 4 7 2" xfId="29352"/>
    <cellStyle name="Цена 2 2 3 5" xfId="2242"/>
    <cellStyle name="Цена 2 2 3 5 2" xfId="6842"/>
    <cellStyle name="Цена 2 2 3 5 2 2" xfId="14016"/>
    <cellStyle name="Цена 2 2 3 5 2 2 2" xfId="34365"/>
    <cellStyle name="Цена 2 2 3 5 2 3" xfId="30814"/>
    <cellStyle name="Цена 2 2 3 5 3" xfId="9025"/>
    <cellStyle name="Цена 2 2 3 5 3 2" xfId="31903"/>
    <cellStyle name="Цена 2 2 3 6" xfId="4828"/>
    <cellStyle name="Цена 2 2 3 6 2" xfId="29504"/>
    <cellStyle name="Цена 2 2 3 7" xfId="6249"/>
    <cellStyle name="Цена 2 2 3 7 2" xfId="13481"/>
    <cellStyle name="Цена 2 2 3 7 2 2" xfId="33991"/>
    <cellStyle name="Цена 2 2 3 7 3" xfId="30424"/>
    <cellStyle name="Цена 2 2 3 8" xfId="8518"/>
    <cellStyle name="Цена 2 2 3 8 2" xfId="31542"/>
    <cellStyle name="Цена 2 2 3 9" xfId="5694"/>
    <cellStyle name="Цена 2 2 3 9 2" xfId="13011"/>
    <cellStyle name="Цена 2 2 3 9 2 2" xfId="33713"/>
    <cellStyle name="Цена 2 2 3 9 3" xfId="30097"/>
    <cellStyle name="Цена 2 2 4" xfId="1708"/>
    <cellStyle name="Цена 2 2 4 10" xfId="3943"/>
    <cellStyle name="Цена 2 2 4 10 2" xfId="29103"/>
    <cellStyle name="Цена 2 2 4 2" xfId="1399"/>
    <cellStyle name="Цена 2 2 4 2 2" xfId="3340"/>
    <cellStyle name="Цена 2 2 4 2 2 2" xfId="10095"/>
    <cellStyle name="Цена 2 2 4 2 2 2 2" xfId="32390"/>
    <cellStyle name="Цена 2 2 4 2 2 3" xfId="12025"/>
    <cellStyle name="Цена 2 2 4 2 2 3 2" xfId="18350"/>
    <cellStyle name="Цена 2 2 4 2 2 3 2 2" xfId="36054"/>
    <cellStyle name="Цена 2 2 4 2 2 3 3" xfId="33301"/>
    <cellStyle name="Цена 2 2 4 2 2 4" xfId="7916"/>
    <cellStyle name="Цена 2 2 4 2 2 4 2" xfId="21920"/>
    <cellStyle name="Цена 2 2 4 2 2 4 2 2" xfId="36618"/>
    <cellStyle name="Цена 2 2 4 2 2 4 3" xfId="31298"/>
    <cellStyle name="Цена 2 2 4 2 2 5" xfId="15074"/>
    <cellStyle name="Цена 2 2 4 2 2 5 2" xfId="34846"/>
    <cellStyle name="Цена 2 2 4 2 2 6" xfId="28813"/>
    <cellStyle name="Цена 2 2 4 2 3" xfId="3813"/>
    <cellStyle name="Цена 2 2 4 2 3 2" xfId="10568"/>
    <cellStyle name="Цена 2 2 4 2 3 2 2" xfId="32591"/>
    <cellStyle name="Цена 2 2 4 2 3 3" xfId="12498"/>
    <cellStyle name="Цена 2 2 4 2 3 3 2" xfId="18821"/>
    <cellStyle name="Цена 2 2 4 2 3 3 2 2" xfId="36255"/>
    <cellStyle name="Цена 2 2 4 2 3 3 3" xfId="33502"/>
    <cellStyle name="Цена 2 2 4 2 3 4" xfId="15545"/>
    <cellStyle name="Цена 2 2 4 2 3 4 2" xfId="35047"/>
    <cellStyle name="Цена 2 2 4 2 3 5" xfId="29014"/>
    <cellStyle name="Цена 2 2 4 2 4" xfId="6182"/>
    <cellStyle name="Цена 2 2 4 2 4 2" xfId="13418"/>
    <cellStyle name="Цена 2 2 4 2 4 2 2" xfId="33952"/>
    <cellStyle name="Цена 2 2 4 2 4 3" xfId="30382"/>
    <cellStyle name="Цена 2 2 4 2 5" xfId="8451"/>
    <cellStyle name="Цена 2 2 4 2 5 2" xfId="31502"/>
    <cellStyle name="Цена 2 2 4 2 6" xfId="6047"/>
    <cellStyle name="Цена 2 2 4 2 6 2" xfId="13295"/>
    <cellStyle name="Цена 2 2 4 2 6 2 2" xfId="33866"/>
    <cellStyle name="Цена 2 2 4 2 6 3" xfId="30291"/>
    <cellStyle name="Цена 2 2 4 2 7" xfId="4796"/>
    <cellStyle name="Цена 2 2 4 2 7 2" xfId="29474"/>
    <cellStyle name="Цена 2 2 4 3" xfId="2322"/>
    <cellStyle name="Цена 2 2 4 3 2" xfId="6922"/>
    <cellStyle name="Цена 2 2 4 3 2 2" xfId="14096"/>
    <cellStyle name="Цена 2 2 4 3 2 2 2" xfId="34420"/>
    <cellStyle name="Цена 2 2 4 3 2 3" xfId="30869"/>
    <cellStyle name="Цена 2 2 4 3 3" xfId="9105"/>
    <cellStyle name="Цена 2 2 4 3 3 2" xfId="31958"/>
    <cellStyle name="Цена 2 2 4 3 4" xfId="11126"/>
    <cellStyle name="Цена 2 2 4 3 4 2" xfId="17455"/>
    <cellStyle name="Цена 2 2 4 3 4 2 2" xfId="35709"/>
    <cellStyle name="Цена 2 2 4 3 4 3" xfId="32956"/>
    <cellStyle name="Цена 2 2 4 3 5" xfId="5356"/>
    <cellStyle name="Цена 2 2 4 3 5 2" xfId="29847"/>
    <cellStyle name="Цена 2 2 4 3 6" xfId="28468"/>
    <cellStyle name="Цена 2 2 4 4" xfId="2463"/>
    <cellStyle name="Цена 2 2 4 4 2" xfId="7063"/>
    <cellStyle name="Цена 2 2 4 4 2 2" xfId="14237"/>
    <cellStyle name="Цена 2 2 4 4 2 2 2" xfId="34549"/>
    <cellStyle name="Цена 2 2 4 4 2 3" xfId="30998"/>
    <cellStyle name="Цена 2 2 4 4 3" xfId="9245"/>
    <cellStyle name="Цена 2 2 4 4 3 2" xfId="32087"/>
    <cellStyle name="Цена 2 2 4 4 4" xfId="11205"/>
    <cellStyle name="Цена 2 2 4 4 4 2" xfId="17534"/>
    <cellStyle name="Цена 2 2 4 4 4 2 2" xfId="35777"/>
    <cellStyle name="Цена 2 2 4 4 4 3" xfId="33024"/>
    <cellStyle name="Цена 2 2 4 4 5" xfId="5462"/>
    <cellStyle name="Цена 2 2 4 4 5 2" xfId="29929"/>
    <cellStyle name="Цена 2 2 4 4 6" xfId="28536"/>
    <cellStyle name="Цена 2 2 4 5" xfId="3077"/>
    <cellStyle name="Цена 2 2 4 5 2" xfId="7664"/>
    <cellStyle name="Цена 2 2 4 5 2 2" xfId="14828"/>
    <cellStyle name="Цена 2 2 4 5 2 2 2" xfId="34735"/>
    <cellStyle name="Цена 2 2 4 5 2 3" xfId="31187"/>
    <cellStyle name="Цена 2 2 4 5 3" xfId="9843"/>
    <cellStyle name="Цена 2 2 4 5 3 2" xfId="32275"/>
    <cellStyle name="Цена 2 2 4 5 4" xfId="11780"/>
    <cellStyle name="Цена 2 2 4 5 4 2" xfId="18105"/>
    <cellStyle name="Цена 2 2 4 5 4 2 2" xfId="35944"/>
    <cellStyle name="Цена 2 2 4 5 4 3" xfId="33191"/>
    <cellStyle name="Цена 2 2 4 5 5" xfId="4891"/>
    <cellStyle name="Цена 2 2 4 5 5 2" xfId="29561"/>
    <cellStyle name="Цена 2 2 4 5 6" xfId="28703"/>
    <cellStyle name="Цена 2 2 4 6" xfId="3578"/>
    <cellStyle name="Цена 2 2 4 6 2" xfId="10333"/>
    <cellStyle name="Цена 2 2 4 6 2 2" xfId="32491"/>
    <cellStyle name="Цена 2 2 4 6 3" xfId="12263"/>
    <cellStyle name="Цена 2 2 4 6 3 2" xfId="18586"/>
    <cellStyle name="Цена 2 2 4 6 3 2 2" xfId="36155"/>
    <cellStyle name="Цена 2 2 4 6 3 3" xfId="33402"/>
    <cellStyle name="Цена 2 2 4 6 4" xfId="8154"/>
    <cellStyle name="Цена 2 2 4 6 4 2" xfId="22151"/>
    <cellStyle name="Цена 2 2 4 6 4 2 2" xfId="36719"/>
    <cellStyle name="Цена 2 2 4 6 4 3" xfId="31399"/>
    <cellStyle name="Цена 2 2 4 6 5" xfId="15310"/>
    <cellStyle name="Цена 2 2 4 6 5 2" xfId="34947"/>
    <cellStyle name="Цена 2 2 4 6 6" xfId="28914"/>
    <cellStyle name="Цена 2 2 4 7" xfId="6353"/>
    <cellStyle name="Цена 2 2 4 7 2" xfId="13565"/>
    <cellStyle name="Цена 2 2 4 7 2 2" xfId="34058"/>
    <cellStyle name="Цена 2 2 4 7 3" xfId="30504"/>
    <cellStyle name="Цена 2 2 4 8" xfId="8579"/>
    <cellStyle name="Цена 2 2 4 8 2" xfId="31599"/>
    <cellStyle name="Цена 2 2 4 9" xfId="10703"/>
    <cellStyle name="Цена 2 2 4 9 2" xfId="17035"/>
    <cellStyle name="Цена 2 2 4 9 2 2" xfId="35447"/>
    <cellStyle name="Цена 2 2 4 9 3" xfId="32694"/>
    <cellStyle name="Цена 2 2 5" xfId="1818"/>
    <cellStyle name="Цена 2 2 5 2" xfId="2373"/>
    <cellStyle name="Цена 2 2 5 2 2" xfId="6973"/>
    <cellStyle name="Цена 2 2 5 2 2 2" xfId="14147"/>
    <cellStyle name="Цена 2 2 5 2 2 2 2" xfId="34459"/>
    <cellStyle name="Цена 2 2 5 2 2 3" xfId="30908"/>
    <cellStyle name="Цена 2 2 5 2 3" xfId="9155"/>
    <cellStyle name="Цена 2 2 5 2 3 2" xfId="31997"/>
    <cellStyle name="Цена 2 2 5 3" xfId="4962"/>
    <cellStyle name="Цена 2 2 5 3 2" xfId="29606"/>
    <cellStyle name="Цена 2 2 5 4" xfId="6426"/>
    <cellStyle name="Цена 2 2 5 4 2" xfId="13608"/>
    <cellStyle name="Цена 2 2 5 4 2 2" xfId="34097"/>
    <cellStyle name="Цена 2 2 5 4 3" xfId="30544"/>
    <cellStyle name="Цена 2 2 5 5" xfId="8615"/>
    <cellStyle name="Цена 2 2 5 5 2" xfId="31635"/>
    <cellStyle name="Цена 2 2 5 6" xfId="10738"/>
    <cellStyle name="Цена 2 2 5 6 2" xfId="17070"/>
    <cellStyle name="Цена 2 2 5 6 2 2" xfId="35482"/>
    <cellStyle name="Цена 2 2 5 6 3" xfId="32729"/>
    <cellStyle name="Цена 2 2 6" xfId="1163"/>
    <cellStyle name="Цена 2 2 6 2" xfId="2882"/>
    <cellStyle name="Цена 2 2 6 2 2" xfId="7469"/>
    <cellStyle name="Цена 2 2 6 2 2 2" xfId="14636"/>
    <cellStyle name="Цена 2 2 6 2 2 2 2" xfId="34669"/>
    <cellStyle name="Цена 2 2 6 2 2 3" xfId="31121"/>
    <cellStyle name="Цена 2 2 6 2 3" xfId="9649"/>
    <cellStyle name="Цена 2 2 6 2 3 2" xfId="32209"/>
    <cellStyle name="Цена 2 2 6 3" xfId="6052"/>
    <cellStyle name="Цена 2 2 6 3 2" xfId="13300"/>
    <cellStyle name="Цена 2 2 6 3 2 2" xfId="33871"/>
    <cellStyle name="Цена 2 2 6 3 3" xfId="30296"/>
    <cellStyle name="Цена 2 2 6 4" xfId="6427"/>
    <cellStyle name="Цена 2 2 6 4 2" xfId="30545"/>
    <cellStyle name="Цена 2 2 6 5" xfId="8620"/>
    <cellStyle name="Цена 2 2 6 5 2" xfId="15712"/>
    <cellStyle name="Цена 2 2 6 5 2 2" xfId="35140"/>
    <cellStyle name="Цена 2 2 6 5 3" xfId="31638"/>
    <cellStyle name="Цена 2 2 6 6" xfId="4405"/>
    <cellStyle name="Цена 2 2 6 6 2" xfId="20449"/>
    <cellStyle name="Цена 2 2 6 6 2 2" xfId="36365"/>
    <cellStyle name="Цена 2 2 6 6 3" xfId="29250"/>
    <cellStyle name="Цена 2 2 6 7" xfId="5448"/>
    <cellStyle name="Цена 2 2 6 7 2" xfId="29919"/>
    <cellStyle name="Цена 2 2 7" xfId="2113"/>
    <cellStyle name="Цена 2 2 7 2" xfId="6713"/>
    <cellStyle name="Цена 2 2 7 2 2" xfId="13889"/>
    <cellStyle name="Цена 2 2 7 2 2 2" xfId="34283"/>
    <cellStyle name="Цена 2 2 7 2 3" xfId="30732"/>
    <cellStyle name="Цена 2 2 7 3" xfId="8896"/>
    <cellStyle name="Цена 2 2 7 3 2" xfId="31821"/>
    <cellStyle name="Цена 2 2 8" xfId="5815"/>
    <cellStyle name="Цена 2 2 8 2" xfId="13084"/>
    <cellStyle name="Цена 2 2 8 2 2" xfId="33756"/>
    <cellStyle name="Цена 2 2 8 3" xfId="30163"/>
    <cellStyle name="Цена 2 2 9" xfId="6382"/>
    <cellStyle name="Цена 2 2 9 2" xfId="30527"/>
    <cellStyle name="Цена 2 3" xfId="1241"/>
    <cellStyle name="Цена 2 3 2" xfId="1716"/>
    <cellStyle name="Цена 2 3 2 10" xfId="4040"/>
    <cellStyle name="Цена 2 3 2 10 2" xfId="29135"/>
    <cellStyle name="Цена 2 3 2 2" xfId="1404"/>
    <cellStyle name="Цена 2 3 2 2 2" xfId="3346"/>
    <cellStyle name="Цена 2 3 2 2 2 2" xfId="10101"/>
    <cellStyle name="Цена 2 3 2 2 2 2 2" xfId="32396"/>
    <cellStyle name="Цена 2 3 2 2 2 3" xfId="12031"/>
    <cellStyle name="Цена 2 3 2 2 2 3 2" xfId="18356"/>
    <cellStyle name="Цена 2 3 2 2 2 3 2 2" xfId="36060"/>
    <cellStyle name="Цена 2 3 2 2 2 3 3" xfId="33307"/>
    <cellStyle name="Цена 2 3 2 2 2 4" xfId="7922"/>
    <cellStyle name="Цена 2 3 2 2 2 4 2" xfId="21926"/>
    <cellStyle name="Цена 2 3 2 2 2 4 2 2" xfId="36624"/>
    <cellStyle name="Цена 2 3 2 2 2 4 3" xfId="31304"/>
    <cellStyle name="Цена 2 3 2 2 2 5" xfId="15080"/>
    <cellStyle name="Цена 2 3 2 2 2 5 2" xfId="34852"/>
    <cellStyle name="Цена 2 3 2 2 2 6" xfId="28819"/>
    <cellStyle name="Цена 2 3 2 2 3" xfId="3819"/>
    <cellStyle name="Цена 2 3 2 2 3 2" xfId="10574"/>
    <cellStyle name="Цена 2 3 2 2 3 2 2" xfId="32597"/>
    <cellStyle name="Цена 2 3 2 2 3 3" xfId="12504"/>
    <cellStyle name="Цена 2 3 2 2 3 3 2" xfId="18827"/>
    <cellStyle name="Цена 2 3 2 2 3 3 2 2" xfId="36261"/>
    <cellStyle name="Цена 2 3 2 2 3 3 3" xfId="33508"/>
    <cellStyle name="Цена 2 3 2 2 3 4" xfId="15551"/>
    <cellStyle name="Цена 2 3 2 2 3 4 2" xfId="35053"/>
    <cellStyle name="Цена 2 3 2 2 3 5" xfId="29020"/>
    <cellStyle name="Цена 2 3 2 2 4" xfId="6187"/>
    <cellStyle name="Цена 2 3 2 2 4 2" xfId="13423"/>
    <cellStyle name="Цена 2 3 2 2 4 2 2" xfId="33953"/>
    <cellStyle name="Цена 2 3 2 2 4 3" xfId="30383"/>
    <cellStyle name="Цена 2 3 2 2 5" xfId="8456"/>
    <cellStyle name="Цена 2 3 2 2 5 2" xfId="31503"/>
    <cellStyle name="Цена 2 3 2 2 6" xfId="5622"/>
    <cellStyle name="Цена 2 3 2 2 6 2" xfId="12964"/>
    <cellStyle name="Цена 2 3 2 2 6 2 2" xfId="33695"/>
    <cellStyle name="Цена 2 3 2 2 6 3" xfId="30058"/>
    <cellStyle name="Цена 2 3 2 2 7" xfId="4797"/>
    <cellStyle name="Цена 2 3 2 2 7 2" xfId="29475"/>
    <cellStyle name="Цена 2 3 2 3" xfId="2329"/>
    <cellStyle name="Цена 2 3 2 3 2" xfId="6929"/>
    <cellStyle name="Цена 2 3 2 3 2 2" xfId="14103"/>
    <cellStyle name="Цена 2 3 2 3 2 2 2" xfId="34423"/>
    <cellStyle name="Цена 2 3 2 3 2 3" xfId="30872"/>
    <cellStyle name="Цена 2 3 2 3 3" xfId="9112"/>
    <cellStyle name="Цена 2 3 2 3 3 2" xfId="31961"/>
    <cellStyle name="Цена 2 3 2 3 4" xfId="11132"/>
    <cellStyle name="Цена 2 3 2 3 4 2" xfId="17461"/>
    <cellStyle name="Цена 2 3 2 3 4 2 2" xfId="35711"/>
    <cellStyle name="Цена 2 3 2 3 4 3" xfId="32958"/>
    <cellStyle name="Цена 2 3 2 3 5" xfId="5363"/>
    <cellStyle name="Цена 2 3 2 3 5 2" xfId="29849"/>
    <cellStyle name="Цена 2 3 2 3 6" xfId="28470"/>
    <cellStyle name="Цена 2 3 2 4" xfId="2469"/>
    <cellStyle name="Цена 2 3 2 4 2" xfId="7069"/>
    <cellStyle name="Цена 2 3 2 4 2 2" xfId="14243"/>
    <cellStyle name="Цена 2 3 2 4 2 2 2" xfId="34555"/>
    <cellStyle name="Цена 2 3 2 4 2 3" xfId="31004"/>
    <cellStyle name="Цена 2 3 2 4 3" xfId="9251"/>
    <cellStyle name="Цена 2 3 2 4 3 2" xfId="32093"/>
    <cellStyle name="Цена 2 3 2 4 4" xfId="11211"/>
    <cellStyle name="Цена 2 3 2 4 4 2" xfId="17540"/>
    <cellStyle name="Цена 2 3 2 4 4 2 2" xfId="35783"/>
    <cellStyle name="Цена 2 3 2 4 4 3" xfId="33030"/>
    <cellStyle name="Цена 2 3 2 4 5" xfId="5468"/>
    <cellStyle name="Цена 2 3 2 4 5 2" xfId="29935"/>
    <cellStyle name="Цена 2 3 2 4 6" xfId="28542"/>
    <cellStyle name="Цена 2 3 2 5" xfId="3083"/>
    <cellStyle name="Цена 2 3 2 5 2" xfId="7670"/>
    <cellStyle name="Цена 2 3 2 5 2 2" xfId="14834"/>
    <cellStyle name="Цена 2 3 2 5 2 2 2" xfId="34741"/>
    <cellStyle name="Цена 2 3 2 5 2 3" xfId="31193"/>
    <cellStyle name="Цена 2 3 2 5 3" xfId="9849"/>
    <cellStyle name="Цена 2 3 2 5 3 2" xfId="32281"/>
    <cellStyle name="Цена 2 3 2 5 4" xfId="11786"/>
    <cellStyle name="Цена 2 3 2 5 4 2" xfId="18111"/>
    <cellStyle name="Цена 2 3 2 5 4 2 2" xfId="35950"/>
    <cellStyle name="Цена 2 3 2 5 4 3" xfId="33197"/>
    <cellStyle name="Цена 2 3 2 5 5" xfId="4898"/>
    <cellStyle name="Цена 2 3 2 5 5 2" xfId="29568"/>
    <cellStyle name="Цена 2 3 2 5 6" xfId="28709"/>
    <cellStyle name="Цена 2 3 2 6" xfId="3580"/>
    <cellStyle name="Цена 2 3 2 6 2" xfId="10335"/>
    <cellStyle name="Цена 2 3 2 6 2 2" xfId="32493"/>
    <cellStyle name="Цена 2 3 2 6 3" xfId="12265"/>
    <cellStyle name="Цена 2 3 2 6 3 2" xfId="18588"/>
    <cellStyle name="Цена 2 3 2 6 3 2 2" xfId="36157"/>
    <cellStyle name="Цена 2 3 2 6 3 3" xfId="33404"/>
    <cellStyle name="Цена 2 3 2 6 4" xfId="8156"/>
    <cellStyle name="Цена 2 3 2 6 4 2" xfId="22153"/>
    <cellStyle name="Цена 2 3 2 6 4 2 2" xfId="36721"/>
    <cellStyle name="Цена 2 3 2 6 4 3" xfId="31401"/>
    <cellStyle name="Цена 2 3 2 6 5" xfId="15312"/>
    <cellStyle name="Цена 2 3 2 6 5 2" xfId="34949"/>
    <cellStyle name="Цена 2 3 2 6 6" xfId="28916"/>
    <cellStyle name="Цена 2 3 2 7" xfId="6357"/>
    <cellStyle name="Цена 2 3 2 7 2" xfId="13569"/>
    <cellStyle name="Цена 2 3 2 7 2 2" xfId="34061"/>
    <cellStyle name="Цена 2 3 2 7 3" xfId="30507"/>
    <cellStyle name="Цена 2 3 2 8" xfId="8582"/>
    <cellStyle name="Цена 2 3 2 8 2" xfId="31602"/>
    <cellStyle name="Цена 2 3 2 9" xfId="10706"/>
    <cellStyle name="Цена 2 3 2 9 2" xfId="17038"/>
    <cellStyle name="Цена 2 3 2 9 2 2" xfId="35450"/>
    <cellStyle name="Цена 2 3 2 9 3" xfId="32697"/>
    <cellStyle name="Цена 2 3 3" xfId="1869"/>
    <cellStyle name="Цена 2 3 3 2" xfId="2404"/>
    <cellStyle name="Цена 2 3 3 2 2" xfId="7004"/>
    <cellStyle name="Цена 2 3 3 2 2 2" xfId="14178"/>
    <cellStyle name="Цена 2 3 3 2 2 2 2" xfId="34490"/>
    <cellStyle name="Цена 2 3 3 2 2 3" xfId="30939"/>
    <cellStyle name="Цена 2 3 3 2 3" xfId="9186"/>
    <cellStyle name="Цена 2 3 3 2 3 2" xfId="32028"/>
    <cellStyle name="Цена 2 3 3 3" xfId="4992"/>
    <cellStyle name="Цена 2 3 3 3 2" xfId="29634"/>
    <cellStyle name="Цена 2 3 3 4" xfId="6469"/>
    <cellStyle name="Цена 2 3 3 4 2" xfId="13647"/>
    <cellStyle name="Цена 2 3 3 4 2 2" xfId="34131"/>
    <cellStyle name="Цена 2 3 3 4 3" xfId="30580"/>
    <cellStyle name="Цена 2 3 3 5" xfId="8652"/>
    <cellStyle name="Цена 2 3 3 5 2" xfId="31669"/>
    <cellStyle name="Цена 2 3 3 6" xfId="10766"/>
    <cellStyle name="Цена 2 3 3 6 2" xfId="17098"/>
    <cellStyle name="Цена 2 3 3 6 2 2" xfId="35510"/>
    <cellStyle name="Цена 2 3 3 6 3" xfId="32757"/>
    <cellStyle name="Цена 2 3 4" xfId="2128"/>
    <cellStyle name="Цена 2 3 4 2" xfId="5206"/>
    <cellStyle name="Цена 2 3 4 2 2" xfId="29772"/>
    <cellStyle name="Цена 2 3 4 3" xfId="6728"/>
    <cellStyle name="Цена 2 3 4 3 2" xfId="13903"/>
    <cellStyle name="Цена 2 3 4 3 2 2" xfId="34288"/>
    <cellStyle name="Цена 2 3 4 3 3" xfId="30737"/>
    <cellStyle name="Цена 2 3 4 4" xfId="8911"/>
    <cellStyle name="Цена 2 3 4 4 2" xfId="31826"/>
    <cellStyle name="Цена 2 3 4 5" xfId="4411"/>
    <cellStyle name="Цена 2 3 4 5 2" xfId="20455"/>
    <cellStyle name="Цена 2 3 4 5 2 2" xfId="36371"/>
    <cellStyle name="Цена 2 3 4 5 3" xfId="29256"/>
    <cellStyle name="Цена 2 3 4 6" xfId="5235"/>
    <cellStyle name="Цена 2 3 4 6 2" xfId="29780"/>
    <cellStyle name="Цена 2 3 5" xfId="4732"/>
    <cellStyle name="Цена 2 3 5 2" xfId="29421"/>
    <cellStyle name="Цена 2 3 6" xfId="6071"/>
    <cellStyle name="Цена 2 3 6 2" xfId="13313"/>
    <cellStyle name="Цена 2 3 6 2 2" xfId="33878"/>
    <cellStyle name="Цена 2 3 6 3" xfId="30309"/>
    <cellStyle name="Цена 2 3 7" xfId="5678"/>
    <cellStyle name="Цена 2 3 7 2" xfId="30090"/>
    <cellStyle name="Цена 2 3 8" xfId="8534"/>
    <cellStyle name="Цена 2 3 8 2" xfId="15694"/>
    <cellStyle name="Цена 2 3 8 2 2" xfId="35127"/>
    <cellStyle name="Цена 2 3 8 3" xfId="31558"/>
    <cellStyle name="Цена 2 4" xfId="1271"/>
    <cellStyle name="Цена 2 4 2" xfId="1723"/>
    <cellStyle name="Цена 2 4 2 10" xfId="4072"/>
    <cellStyle name="Цена 2 4 2 10 2" xfId="29152"/>
    <cellStyle name="Цена 2 4 2 2" xfId="899"/>
    <cellStyle name="Цена 2 4 2 2 2" xfId="3352"/>
    <cellStyle name="Цена 2 4 2 2 2 2" xfId="10107"/>
    <cellStyle name="Цена 2 4 2 2 2 2 2" xfId="32402"/>
    <cellStyle name="Цена 2 4 2 2 2 3" xfId="12037"/>
    <cellStyle name="Цена 2 4 2 2 2 3 2" xfId="18362"/>
    <cellStyle name="Цена 2 4 2 2 2 3 2 2" xfId="36066"/>
    <cellStyle name="Цена 2 4 2 2 2 3 3" xfId="33313"/>
    <cellStyle name="Цена 2 4 2 2 2 4" xfId="7928"/>
    <cellStyle name="Цена 2 4 2 2 2 4 2" xfId="21932"/>
    <cellStyle name="Цена 2 4 2 2 2 4 2 2" xfId="36630"/>
    <cellStyle name="Цена 2 4 2 2 2 4 3" xfId="31310"/>
    <cellStyle name="Цена 2 4 2 2 2 5" xfId="15086"/>
    <cellStyle name="Цена 2 4 2 2 2 5 2" xfId="34858"/>
    <cellStyle name="Цена 2 4 2 2 2 6" xfId="28825"/>
    <cellStyle name="Цена 2 4 2 2 3" xfId="3825"/>
    <cellStyle name="Цена 2 4 2 2 3 2" xfId="10580"/>
    <cellStyle name="Цена 2 4 2 2 3 2 2" xfId="32603"/>
    <cellStyle name="Цена 2 4 2 2 3 3" xfId="12510"/>
    <cellStyle name="Цена 2 4 2 2 3 3 2" xfId="18833"/>
    <cellStyle name="Цена 2 4 2 2 3 3 2 2" xfId="36267"/>
    <cellStyle name="Цена 2 4 2 2 3 3 3" xfId="33514"/>
    <cellStyle name="Цена 2 4 2 2 3 4" xfId="15557"/>
    <cellStyle name="Цена 2 4 2 2 3 4 2" xfId="35059"/>
    <cellStyle name="Цена 2 4 2 2 3 5" xfId="29026"/>
    <cellStyle name="Цена 2 4 2 2 4" xfId="5944"/>
    <cellStyle name="Цена 2 4 2 2 4 2" xfId="13205"/>
    <cellStyle name="Цена 2 4 2 2 4 2 2" xfId="33810"/>
    <cellStyle name="Цена 2 4 2 2 4 3" xfId="30222"/>
    <cellStyle name="Цена 2 4 2 2 5" xfId="5661"/>
    <cellStyle name="Цена 2 4 2 2 5 2" xfId="30076"/>
    <cellStyle name="Цена 2 4 2 2 6" xfId="5866"/>
    <cellStyle name="Цена 2 4 2 2 6 2" xfId="13128"/>
    <cellStyle name="Цена 2 4 2 2 6 2 2" xfId="33778"/>
    <cellStyle name="Цена 2 4 2 2 6 3" xfId="30190"/>
    <cellStyle name="Цена 2 4 2 2 7" xfId="4691"/>
    <cellStyle name="Цена 2 4 2 2 7 2" xfId="29388"/>
    <cellStyle name="Цена 2 4 2 3" xfId="2336"/>
    <cellStyle name="Цена 2 4 2 3 2" xfId="6936"/>
    <cellStyle name="Цена 2 4 2 3 2 2" xfId="14110"/>
    <cellStyle name="Цена 2 4 2 3 2 2 2" xfId="34426"/>
    <cellStyle name="Цена 2 4 2 3 2 3" xfId="30875"/>
    <cellStyle name="Цена 2 4 2 3 3" xfId="9119"/>
    <cellStyle name="Цена 2 4 2 3 3 2" xfId="31964"/>
    <cellStyle name="Цена 2 4 2 3 4" xfId="11138"/>
    <cellStyle name="Цена 2 4 2 3 4 2" xfId="17467"/>
    <cellStyle name="Цена 2 4 2 3 4 2 2" xfId="35713"/>
    <cellStyle name="Цена 2 4 2 3 4 3" xfId="32960"/>
    <cellStyle name="Цена 2 4 2 3 5" xfId="5369"/>
    <cellStyle name="Цена 2 4 2 3 5 2" xfId="29851"/>
    <cellStyle name="Цена 2 4 2 3 6" xfId="28472"/>
    <cellStyle name="Цена 2 4 2 4" xfId="2475"/>
    <cellStyle name="Цена 2 4 2 4 2" xfId="7075"/>
    <cellStyle name="Цена 2 4 2 4 2 2" xfId="14249"/>
    <cellStyle name="Цена 2 4 2 4 2 2 2" xfId="34561"/>
    <cellStyle name="Цена 2 4 2 4 2 3" xfId="31010"/>
    <cellStyle name="Цена 2 4 2 4 3" xfId="9257"/>
    <cellStyle name="Цена 2 4 2 4 3 2" xfId="32099"/>
    <cellStyle name="Цена 2 4 2 4 4" xfId="11217"/>
    <cellStyle name="Цена 2 4 2 4 4 2" xfId="17546"/>
    <cellStyle name="Цена 2 4 2 4 4 2 2" xfId="35789"/>
    <cellStyle name="Цена 2 4 2 4 4 3" xfId="33036"/>
    <cellStyle name="Цена 2 4 2 4 5" xfId="5474"/>
    <cellStyle name="Цена 2 4 2 4 5 2" xfId="29941"/>
    <cellStyle name="Цена 2 4 2 4 6" xfId="28548"/>
    <cellStyle name="Цена 2 4 2 5" xfId="3089"/>
    <cellStyle name="Цена 2 4 2 5 2" xfId="7676"/>
    <cellStyle name="Цена 2 4 2 5 2 2" xfId="14840"/>
    <cellStyle name="Цена 2 4 2 5 2 2 2" xfId="34747"/>
    <cellStyle name="Цена 2 4 2 5 2 3" xfId="31199"/>
    <cellStyle name="Цена 2 4 2 5 3" xfId="9855"/>
    <cellStyle name="Цена 2 4 2 5 3 2" xfId="32287"/>
    <cellStyle name="Цена 2 4 2 5 4" xfId="11792"/>
    <cellStyle name="Цена 2 4 2 5 4 2" xfId="18117"/>
    <cellStyle name="Цена 2 4 2 5 4 2 2" xfId="35956"/>
    <cellStyle name="Цена 2 4 2 5 4 3" xfId="33203"/>
    <cellStyle name="Цена 2 4 2 5 5" xfId="4905"/>
    <cellStyle name="Цена 2 4 2 5 5 2" xfId="29575"/>
    <cellStyle name="Цена 2 4 2 5 6" xfId="28715"/>
    <cellStyle name="Цена 2 4 2 6" xfId="3582"/>
    <cellStyle name="Цена 2 4 2 6 2" xfId="10337"/>
    <cellStyle name="Цена 2 4 2 6 2 2" xfId="32495"/>
    <cellStyle name="Цена 2 4 2 6 3" xfId="12267"/>
    <cellStyle name="Цена 2 4 2 6 3 2" xfId="18590"/>
    <cellStyle name="Цена 2 4 2 6 3 2 2" xfId="36159"/>
    <cellStyle name="Цена 2 4 2 6 3 3" xfId="33406"/>
    <cellStyle name="Цена 2 4 2 6 4" xfId="8158"/>
    <cellStyle name="Цена 2 4 2 6 4 2" xfId="22155"/>
    <cellStyle name="Цена 2 4 2 6 4 2 2" xfId="36723"/>
    <cellStyle name="Цена 2 4 2 6 4 3" xfId="31403"/>
    <cellStyle name="Цена 2 4 2 6 5" xfId="15314"/>
    <cellStyle name="Цена 2 4 2 6 5 2" xfId="34951"/>
    <cellStyle name="Цена 2 4 2 6 6" xfId="28918"/>
    <cellStyle name="Цена 2 4 2 7" xfId="6360"/>
    <cellStyle name="Цена 2 4 2 7 2" xfId="13572"/>
    <cellStyle name="Цена 2 4 2 7 2 2" xfId="34064"/>
    <cellStyle name="Цена 2 4 2 7 3" xfId="30510"/>
    <cellStyle name="Цена 2 4 2 8" xfId="8585"/>
    <cellStyle name="Цена 2 4 2 8 2" xfId="31605"/>
    <cellStyle name="Цена 2 4 2 9" xfId="10709"/>
    <cellStyle name="Цена 2 4 2 9 2" xfId="17041"/>
    <cellStyle name="Цена 2 4 2 9 2 2" xfId="35453"/>
    <cellStyle name="Цена 2 4 2 9 3" xfId="32700"/>
    <cellStyle name="Цена 2 4 3" xfId="1871"/>
    <cellStyle name="Цена 2 4 3 2" xfId="2406"/>
    <cellStyle name="Цена 2 4 3 2 2" xfId="7006"/>
    <cellStyle name="Цена 2 4 3 2 2 2" xfId="14180"/>
    <cellStyle name="Цена 2 4 3 2 2 2 2" xfId="34492"/>
    <cellStyle name="Цена 2 4 3 2 2 3" xfId="30941"/>
    <cellStyle name="Цена 2 4 3 2 3" xfId="9188"/>
    <cellStyle name="Цена 2 4 3 2 3 2" xfId="32030"/>
    <cellStyle name="Цена 2 4 3 3" xfId="4994"/>
    <cellStyle name="Цена 2 4 3 3 2" xfId="29636"/>
    <cellStyle name="Цена 2 4 3 4" xfId="6471"/>
    <cellStyle name="Цена 2 4 3 4 2" xfId="13649"/>
    <cellStyle name="Цена 2 4 3 4 2 2" xfId="34133"/>
    <cellStyle name="Цена 2 4 3 4 3" xfId="30582"/>
    <cellStyle name="Цена 2 4 3 5" xfId="8654"/>
    <cellStyle name="Цена 2 4 3 5 2" xfId="31671"/>
    <cellStyle name="Цена 2 4 3 6" xfId="10768"/>
    <cellStyle name="Цена 2 4 3 6 2" xfId="17100"/>
    <cellStyle name="Цена 2 4 3 6 2 2" xfId="35512"/>
    <cellStyle name="Цена 2 4 3 6 3" xfId="32759"/>
    <cellStyle name="Цена 2 4 4" xfId="2135"/>
    <cellStyle name="Цена 2 4 4 2" xfId="5213"/>
    <cellStyle name="Цена 2 4 4 2 2" xfId="29774"/>
    <cellStyle name="Цена 2 4 4 3" xfId="6735"/>
    <cellStyle name="Цена 2 4 4 3 2" xfId="13910"/>
    <cellStyle name="Цена 2 4 4 3 2 2" xfId="34290"/>
    <cellStyle name="Цена 2 4 4 3 3" xfId="30739"/>
    <cellStyle name="Цена 2 4 4 4" xfId="8918"/>
    <cellStyle name="Цена 2 4 4 4 2" xfId="31828"/>
    <cellStyle name="Цена 2 4 4 5" xfId="4417"/>
    <cellStyle name="Цена 2 4 4 5 2" xfId="20461"/>
    <cellStyle name="Цена 2 4 4 5 2 2" xfId="36377"/>
    <cellStyle name="Цена 2 4 4 5 3" xfId="29262"/>
    <cellStyle name="Цена 2 4 4 6" xfId="5445"/>
    <cellStyle name="Цена 2 4 4 6 2" xfId="29918"/>
    <cellStyle name="Цена 2 4 5" xfId="4734"/>
    <cellStyle name="Цена 2 4 5 2" xfId="29423"/>
    <cellStyle name="Цена 2 4 6" xfId="6079"/>
    <cellStyle name="Цена 2 4 6 2" xfId="13321"/>
    <cellStyle name="Цена 2 4 6 2 2" xfId="33886"/>
    <cellStyle name="Цена 2 4 6 3" xfId="30317"/>
    <cellStyle name="Цена 2 4 7" xfId="6203"/>
    <cellStyle name="Цена 2 4 7 2" xfId="30395"/>
    <cellStyle name="Цена 2 4 8" xfId="6066"/>
    <cellStyle name="Цена 2 4 8 2" xfId="13309"/>
    <cellStyle name="Цена 2 4 8 2 2" xfId="33875"/>
    <cellStyle name="Цена 2 4 8 3" xfId="30305"/>
    <cellStyle name="Цена 2 5" xfId="1335"/>
    <cellStyle name="Цена 2 5 2" xfId="1749"/>
    <cellStyle name="Цена 2 5 2 10" xfId="4078"/>
    <cellStyle name="Цена 2 5 2 10 2" xfId="29156"/>
    <cellStyle name="Цена 2 5 2 2" xfId="1997"/>
    <cellStyle name="Цена 2 5 2 2 2" xfId="3371"/>
    <cellStyle name="Цена 2 5 2 2 2 2" xfId="10126"/>
    <cellStyle name="Цена 2 5 2 2 2 2 2" xfId="32417"/>
    <cellStyle name="Цена 2 5 2 2 2 3" xfId="12056"/>
    <cellStyle name="Цена 2 5 2 2 2 3 2" xfId="18381"/>
    <cellStyle name="Цена 2 5 2 2 2 3 2 2" xfId="36081"/>
    <cellStyle name="Цена 2 5 2 2 2 3 3" xfId="33328"/>
    <cellStyle name="Цена 2 5 2 2 2 4" xfId="7947"/>
    <cellStyle name="Цена 2 5 2 2 2 4 2" xfId="21951"/>
    <cellStyle name="Цена 2 5 2 2 2 4 2 2" xfId="36645"/>
    <cellStyle name="Цена 2 5 2 2 2 4 3" xfId="31325"/>
    <cellStyle name="Цена 2 5 2 2 2 5" xfId="15105"/>
    <cellStyle name="Цена 2 5 2 2 2 5 2" xfId="34873"/>
    <cellStyle name="Цена 2 5 2 2 2 6" xfId="28840"/>
    <cellStyle name="Цена 2 5 2 2 3" xfId="3844"/>
    <cellStyle name="Цена 2 5 2 2 3 2" xfId="10599"/>
    <cellStyle name="Цена 2 5 2 2 3 2 2" xfId="32618"/>
    <cellStyle name="Цена 2 5 2 2 3 3" xfId="12529"/>
    <cellStyle name="Цена 2 5 2 2 3 3 2" xfId="18852"/>
    <cellStyle name="Цена 2 5 2 2 3 3 2 2" xfId="36282"/>
    <cellStyle name="Цена 2 5 2 2 3 3 3" xfId="33529"/>
    <cellStyle name="Цена 2 5 2 2 3 4" xfId="15576"/>
    <cellStyle name="Цена 2 5 2 2 3 4 2" xfId="35074"/>
    <cellStyle name="Цена 2 5 2 2 3 5" xfId="29041"/>
    <cellStyle name="Цена 2 5 2 2 4" xfId="6597"/>
    <cellStyle name="Цена 2 5 2 2 4 2" xfId="13775"/>
    <cellStyle name="Цена 2 5 2 2 4 2 2" xfId="34234"/>
    <cellStyle name="Цена 2 5 2 2 4 3" xfId="30683"/>
    <cellStyle name="Цена 2 5 2 2 5" xfId="8780"/>
    <cellStyle name="Цена 2 5 2 2 5 2" xfId="31772"/>
    <cellStyle name="Цена 2 5 2 2 6" xfId="10894"/>
    <cellStyle name="Цена 2 5 2 2 6 2" xfId="17226"/>
    <cellStyle name="Цена 2 5 2 2 6 2 2" xfId="35613"/>
    <cellStyle name="Цена 2 5 2 2 6 3" xfId="32860"/>
    <cellStyle name="Цена 2 5 2 2 7" xfId="5094"/>
    <cellStyle name="Цена 2 5 2 2 7 2" xfId="29733"/>
    <cellStyle name="Цена 2 5 2 3" xfId="2353"/>
    <cellStyle name="Цена 2 5 2 3 2" xfId="6953"/>
    <cellStyle name="Цена 2 5 2 3 2 2" xfId="14127"/>
    <cellStyle name="Цена 2 5 2 3 2 2 2" xfId="34441"/>
    <cellStyle name="Цена 2 5 2 3 2 3" xfId="30890"/>
    <cellStyle name="Цена 2 5 2 3 3" xfId="9136"/>
    <cellStyle name="Цена 2 5 2 3 3 2" xfId="31979"/>
    <cellStyle name="Цена 2 5 2 3 4" xfId="11154"/>
    <cellStyle name="Цена 2 5 2 3 4 2" xfId="17483"/>
    <cellStyle name="Цена 2 5 2 3 4 2 2" xfId="35727"/>
    <cellStyle name="Цена 2 5 2 3 4 3" xfId="32974"/>
    <cellStyle name="Цена 2 5 2 3 5" xfId="5384"/>
    <cellStyle name="Цена 2 5 2 3 5 2" xfId="29865"/>
    <cellStyle name="Цена 2 5 2 3 6" xfId="28486"/>
    <cellStyle name="Цена 2 5 2 4" xfId="2490"/>
    <cellStyle name="Цена 2 5 2 4 2" xfId="7090"/>
    <cellStyle name="Цена 2 5 2 4 2 2" xfId="14264"/>
    <cellStyle name="Цена 2 5 2 4 2 2 2" xfId="34576"/>
    <cellStyle name="Цена 2 5 2 4 2 3" xfId="31025"/>
    <cellStyle name="Цена 2 5 2 4 3" xfId="9272"/>
    <cellStyle name="Цена 2 5 2 4 3 2" xfId="32114"/>
    <cellStyle name="Цена 2 5 2 4 4" xfId="11232"/>
    <cellStyle name="Цена 2 5 2 4 4 2" xfId="17561"/>
    <cellStyle name="Цена 2 5 2 4 4 2 2" xfId="35804"/>
    <cellStyle name="Цена 2 5 2 4 4 3" xfId="33051"/>
    <cellStyle name="Цена 2 5 2 4 5" xfId="5489"/>
    <cellStyle name="Цена 2 5 2 4 5 2" xfId="29956"/>
    <cellStyle name="Цена 2 5 2 4 6" xfId="28563"/>
    <cellStyle name="Цена 2 5 2 5" xfId="3108"/>
    <cellStyle name="Цена 2 5 2 5 2" xfId="7695"/>
    <cellStyle name="Цена 2 5 2 5 2 2" xfId="14859"/>
    <cellStyle name="Цена 2 5 2 5 2 2 2" xfId="34762"/>
    <cellStyle name="Цена 2 5 2 5 2 3" xfId="31214"/>
    <cellStyle name="Цена 2 5 2 5 3" xfId="9874"/>
    <cellStyle name="Цена 2 5 2 5 3 2" xfId="32302"/>
    <cellStyle name="Цена 2 5 2 5 4" xfId="11811"/>
    <cellStyle name="Цена 2 5 2 5 4 2" xfId="18136"/>
    <cellStyle name="Цена 2 5 2 5 4 2 2" xfId="35971"/>
    <cellStyle name="Цена 2 5 2 5 4 3" xfId="33218"/>
    <cellStyle name="Цена 2 5 2 5 5" xfId="4925"/>
    <cellStyle name="Цена 2 5 2 5 5 2" xfId="29591"/>
    <cellStyle name="Цена 2 5 2 5 6" xfId="28730"/>
    <cellStyle name="Цена 2 5 2 6" xfId="3600"/>
    <cellStyle name="Цена 2 5 2 6 2" xfId="10355"/>
    <cellStyle name="Цена 2 5 2 6 2 2" xfId="32509"/>
    <cellStyle name="Цена 2 5 2 6 3" xfId="12285"/>
    <cellStyle name="Цена 2 5 2 6 3 2" xfId="18608"/>
    <cellStyle name="Цена 2 5 2 6 3 2 2" xfId="36173"/>
    <cellStyle name="Цена 2 5 2 6 3 3" xfId="33420"/>
    <cellStyle name="Цена 2 5 2 6 4" xfId="8176"/>
    <cellStyle name="Цена 2 5 2 6 4 2" xfId="22173"/>
    <cellStyle name="Цена 2 5 2 6 4 2 2" xfId="36737"/>
    <cellStyle name="Цена 2 5 2 6 4 3" xfId="31417"/>
    <cellStyle name="Цена 2 5 2 6 5" xfId="15332"/>
    <cellStyle name="Цена 2 5 2 6 5 2" xfId="34965"/>
    <cellStyle name="Цена 2 5 2 6 6" xfId="28932"/>
    <cellStyle name="Цена 2 5 2 7" xfId="6379"/>
    <cellStyle name="Цена 2 5 2 7 2" xfId="13587"/>
    <cellStyle name="Цена 2 5 2 7 2 2" xfId="34079"/>
    <cellStyle name="Цена 2 5 2 7 3" xfId="30525"/>
    <cellStyle name="Цена 2 5 2 8" xfId="8600"/>
    <cellStyle name="Цена 2 5 2 8 2" xfId="31620"/>
    <cellStyle name="Цена 2 5 2 9" xfId="10724"/>
    <cellStyle name="Цена 2 5 2 9 2" xfId="17056"/>
    <cellStyle name="Цена 2 5 2 9 2 2" xfId="35468"/>
    <cellStyle name="Цена 2 5 2 9 3" xfId="32715"/>
    <cellStyle name="Цена 2 5 3" xfId="1885"/>
    <cellStyle name="Цена 2 5 3 2" xfId="2420"/>
    <cellStyle name="Цена 2 5 3 2 2" xfId="7020"/>
    <cellStyle name="Цена 2 5 3 2 2 2" xfId="14194"/>
    <cellStyle name="Цена 2 5 3 2 2 2 2" xfId="34506"/>
    <cellStyle name="Цена 2 5 3 2 2 3" xfId="30955"/>
    <cellStyle name="Цена 2 5 3 2 3" xfId="9202"/>
    <cellStyle name="Цена 2 5 3 2 3 2" xfId="32044"/>
    <cellStyle name="Цена 2 5 3 3" xfId="5008"/>
    <cellStyle name="Цена 2 5 3 3 2" xfId="29650"/>
    <cellStyle name="Цена 2 5 3 4" xfId="6485"/>
    <cellStyle name="Цена 2 5 3 4 2" xfId="13663"/>
    <cellStyle name="Цена 2 5 3 4 2 2" xfId="34147"/>
    <cellStyle name="Цена 2 5 3 4 3" xfId="30596"/>
    <cellStyle name="Цена 2 5 3 5" xfId="8668"/>
    <cellStyle name="Цена 2 5 3 5 2" xfId="31685"/>
    <cellStyle name="Цена 2 5 3 6" xfId="10782"/>
    <cellStyle name="Цена 2 5 3 6 2" xfId="17114"/>
    <cellStyle name="Цена 2 5 3 6 2 2" xfId="35526"/>
    <cellStyle name="Цена 2 5 3 6 3" xfId="32773"/>
    <cellStyle name="Цена 2 5 4" xfId="871"/>
    <cellStyle name="Цена 2 5 4 2" xfId="4682"/>
    <cellStyle name="Цена 2 5 4 2 2" xfId="29380"/>
    <cellStyle name="Цена 2 5 4 3" xfId="5916"/>
    <cellStyle name="Цена 2 5 4 3 2" xfId="13177"/>
    <cellStyle name="Цена 2 5 4 3 2 2" xfId="33796"/>
    <cellStyle name="Цена 2 5 4 3 3" xfId="30208"/>
    <cellStyle name="Цена 2 5 4 4" xfId="5649"/>
    <cellStyle name="Цена 2 5 4 4 2" xfId="30071"/>
    <cellStyle name="Цена 2 5 4 5" xfId="5607"/>
    <cellStyle name="Цена 2 5 4 5 2" xfId="12949"/>
    <cellStyle name="Цена 2 5 4 5 2 2" xfId="33683"/>
    <cellStyle name="Цена 2 5 4 5 3" xfId="30046"/>
    <cellStyle name="Цена 2 5 4 6" xfId="4450"/>
    <cellStyle name="Цена 2 5 4 6 2" xfId="20485"/>
    <cellStyle name="Цена 2 5 4 6 2 2" xfId="36395"/>
    <cellStyle name="Цена 2 5 4 6 3" xfId="29280"/>
    <cellStyle name="Цена 2 5 4 7" xfId="4578"/>
    <cellStyle name="Цена 2 5 4 7 2" xfId="29340"/>
    <cellStyle name="Цена 2 5 5" xfId="2169"/>
    <cellStyle name="Цена 2 5 5 2" xfId="6769"/>
    <cellStyle name="Цена 2 5 5 2 2" xfId="13943"/>
    <cellStyle name="Цена 2 5 5 2 2 2" xfId="34310"/>
    <cellStyle name="Цена 2 5 5 2 3" xfId="30759"/>
    <cellStyle name="Цена 2 5 5 3" xfId="8952"/>
    <cellStyle name="Цена 2 5 5 3 2" xfId="31848"/>
    <cellStyle name="Цена 2 5 6" xfId="4765"/>
    <cellStyle name="Цена 2 5 6 2" xfId="29449"/>
    <cellStyle name="Цена 2 5 7" xfId="6129"/>
    <cellStyle name="Цена 2 5 7 2" xfId="13367"/>
    <cellStyle name="Цена 2 5 7 2 2" xfId="33918"/>
    <cellStyle name="Цена 2 5 7 3" xfId="30348"/>
    <cellStyle name="Цена 2 5 8" xfId="5784"/>
    <cellStyle name="Цена 2 5 8 2" xfId="30144"/>
    <cellStyle name="Цена 2 5 9" xfId="6336"/>
    <cellStyle name="Цена 2 5 9 2" xfId="13550"/>
    <cellStyle name="Цена 2 5 9 2 2" xfId="34045"/>
    <cellStyle name="Цена 2 5 9 3" xfId="30489"/>
    <cellStyle name="Цена 2 6" xfId="1471"/>
    <cellStyle name="Цена 2 6 2" xfId="1847"/>
    <cellStyle name="Цена 2 6 2 10" xfId="4113"/>
    <cellStyle name="Цена 2 6 2 10 2" xfId="29177"/>
    <cellStyle name="Цена 2 6 2 2" xfId="1398"/>
    <cellStyle name="Цена 2 6 2 2 2" xfId="3421"/>
    <cellStyle name="Цена 2 6 2 2 2 2" xfId="10176"/>
    <cellStyle name="Цена 2 6 2 2 2 2 2" xfId="32439"/>
    <cellStyle name="Цена 2 6 2 2 2 3" xfId="12106"/>
    <cellStyle name="Цена 2 6 2 2 2 3 2" xfId="18430"/>
    <cellStyle name="Цена 2 6 2 2 2 3 2 2" xfId="36103"/>
    <cellStyle name="Цена 2 6 2 2 2 3 3" xfId="33350"/>
    <cellStyle name="Цена 2 6 2 2 2 4" xfId="7997"/>
    <cellStyle name="Цена 2 6 2 2 2 4 2" xfId="22000"/>
    <cellStyle name="Цена 2 6 2 2 2 4 2 2" xfId="36667"/>
    <cellStyle name="Цена 2 6 2 2 2 4 3" xfId="31347"/>
    <cellStyle name="Цена 2 6 2 2 2 5" xfId="15154"/>
    <cellStyle name="Цена 2 6 2 2 2 5 2" xfId="34895"/>
    <cellStyle name="Цена 2 6 2 2 2 6" xfId="28862"/>
    <cellStyle name="Цена 2 6 2 2 3" xfId="3894"/>
    <cellStyle name="Цена 2 6 2 2 3 2" xfId="10649"/>
    <cellStyle name="Цена 2 6 2 2 3 2 2" xfId="32640"/>
    <cellStyle name="Цена 2 6 2 2 3 3" xfId="12579"/>
    <cellStyle name="Цена 2 6 2 2 3 3 2" xfId="18901"/>
    <cellStyle name="Цена 2 6 2 2 3 3 2 2" xfId="36304"/>
    <cellStyle name="Цена 2 6 2 2 3 3 3" xfId="33551"/>
    <cellStyle name="Цена 2 6 2 2 3 4" xfId="15625"/>
    <cellStyle name="Цена 2 6 2 2 3 4 2" xfId="35096"/>
    <cellStyle name="Цена 2 6 2 2 3 5" xfId="29063"/>
    <cellStyle name="Цена 2 6 2 2 4" xfId="6181"/>
    <cellStyle name="Цена 2 6 2 2 4 2" xfId="13417"/>
    <cellStyle name="Цена 2 6 2 2 4 2 2" xfId="33951"/>
    <cellStyle name="Цена 2 6 2 2 4 3" xfId="30381"/>
    <cellStyle name="Цена 2 6 2 2 5" xfId="8450"/>
    <cellStyle name="Цена 2 6 2 2 5 2" xfId="31501"/>
    <cellStyle name="Цена 2 6 2 2 6" xfId="6315"/>
    <cellStyle name="Цена 2 6 2 2 6 2" xfId="13536"/>
    <cellStyle name="Цена 2 6 2 2 6 2 2" xfId="34035"/>
    <cellStyle name="Цена 2 6 2 2 6 3" xfId="30477"/>
    <cellStyle name="Цена 2 6 2 2 7" xfId="4795"/>
    <cellStyle name="Цена 2 6 2 2 7 2" xfId="29473"/>
    <cellStyle name="Цена 2 6 2 3" xfId="2382"/>
    <cellStyle name="Цена 2 6 2 3 2" xfId="6982"/>
    <cellStyle name="Цена 2 6 2 3 2 2" xfId="14156"/>
    <cellStyle name="Цена 2 6 2 3 2 2 2" xfId="34468"/>
    <cellStyle name="Цена 2 6 2 3 2 3" xfId="30917"/>
    <cellStyle name="Цена 2 6 2 3 3" xfId="9164"/>
    <cellStyle name="Цена 2 6 2 3 3 2" xfId="32006"/>
    <cellStyle name="Цена 2 6 2 3 4" xfId="11179"/>
    <cellStyle name="Цена 2 6 2 3 4 2" xfId="17508"/>
    <cellStyle name="Цена 2 6 2 3 4 2 2" xfId="35751"/>
    <cellStyle name="Цена 2 6 2 3 4 3" xfId="32998"/>
    <cellStyle name="Цена 2 6 2 3 5" xfId="5412"/>
    <cellStyle name="Цена 2 6 2 3 5 2" xfId="29891"/>
    <cellStyle name="Цена 2 6 2 3 6" xfId="28510"/>
    <cellStyle name="Цена 2 6 2 4" xfId="2512"/>
    <cellStyle name="Цена 2 6 2 4 2" xfId="7112"/>
    <cellStyle name="Цена 2 6 2 4 2 2" xfId="14286"/>
    <cellStyle name="Цена 2 6 2 4 2 2 2" xfId="34598"/>
    <cellStyle name="Цена 2 6 2 4 2 3" xfId="31047"/>
    <cellStyle name="Цена 2 6 2 4 3" xfId="9294"/>
    <cellStyle name="Цена 2 6 2 4 3 2" xfId="32136"/>
    <cellStyle name="Цена 2 6 2 4 4" xfId="11254"/>
    <cellStyle name="Цена 2 6 2 4 4 2" xfId="17583"/>
    <cellStyle name="Цена 2 6 2 4 4 2 2" xfId="35826"/>
    <cellStyle name="Цена 2 6 2 4 4 3" xfId="33073"/>
    <cellStyle name="Цена 2 6 2 4 5" xfId="5511"/>
    <cellStyle name="Цена 2 6 2 4 5 2" xfId="29978"/>
    <cellStyle name="Цена 2 6 2 4 6" xfId="28585"/>
    <cellStyle name="Цена 2 6 2 5" xfId="3174"/>
    <cellStyle name="Цена 2 6 2 5 2" xfId="7750"/>
    <cellStyle name="Цена 2 6 2 5 2 2" xfId="14908"/>
    <cellStyle name="Цена 2 6 2 5 2 2 2" xfId="34784"/>
    <cellStyle name="Цена 2 6 2 5 2 3" xfId="31236"/>
    <cellStyle name="Цена 2 6 2 5 3" xfId="9929"/>
    <cellStyle name="Цена 2 6 2 5 3 2" xfId="32328"/>
    <cellStyle name="Цена 2 6 2 5 4" xfId="11860"/>
    <cellStyle name="Цена 2 6 2 5 4 2" xfId="18185"/>
    <cellStyle name="Цена 2 6 2 5 4 2 2" xfId="35993"/>
    <cellStyle name="Цена 2 6 2 5 4 3" xfId="33240"/>
    <cellStyle name="Цена 2 6 2 5 5" xfId="4970"/>
    <cellStyle name="Цена 2 6 2 5 5 2" xfId="29612"/>
    <cellStyle name="Цена 2 6 2 5 6" xfId="28752"/>
    <cellStyle name="Цена 2 6 2 6" xfId="3648"/>
    <cellStyle name="Цена 2 6 2 6 2" xfId="10403"/>
    <cellStyle name="Цена 2 6 2 6 2 2" xfId="32530"/>
    <cellStyle name="Цена 2 6 2 6 3" xfId="12333"/>
    <cellStyle name="Цена 2 6 2 6 3 2" xfId="18656"/>
    <cellStyle name="Цена 2 6 2 6 3 2 2" xfId="36194"/>
    <cellStyle name="Цена 2 6 2 6 3 3" xfId="33441"/>
    <cellStyle name="Цена 2 6 2 6 4" xfId="8224"/>
    <cellStyle name="Цена 2 6 2 6 4 2" xfId="22221"/>
    <cellStyle name="Цена 2 6 2 6 4 2 2" xfId="36758"/>
    <cellStyle name="Цена 2 6 2 6 4 3" xfId="31438"/>
    <cellStyle name="Цена 2 6 2 6 5" xfId="15380"/>
    <cellStyle name="Цена 2 6 2 6 5 2" xfId="34986"/>
    <cellStyle name="Цена 2 6 2 6 6" xfId="28953"/>
    <cellStyle name="Цена 2 6 2 7" xfId="6447"/>
    <cellStyle name="Цена 2 6 2 7 2" xfId="13625"/>
    <cellStyle name="Цена 2 6 2 7 2 2" xfId="34109"/>
    <cellStyle name="Цена 2 6 2 7 3" xfId="30558"/>
    <cellStyle name="Цена 2 6 2 8" xfId="8630"/>
    <cellStyle name="Цена 2 6 2 8 2" xfId="31647"/>
    <cellStyle name="Цена 2 6 2 9" xfId="10744"/>
    <cellStyle name="Цена 2 6 2 9 2" xfId="17076"/>
    <cellStyle name="Цена 2 6 2 9 2 2" xfId="35488"/>
    <cellStyle name="Цена 2 6 2 9 3" xfId="32735"/>
    <cellStyle name="Цена 2 6 3" xfId="1902"/>
    <cellStyle name="Цена 2 6 3 2" xfId="2437"/>
    <cellStyle name="Цена 2 6 3 2 2" xfId="7037"/>
    <cellStyle name="Цена 2 6 3 2 2 2" xfId="14211"/>
    <cellStyle name="Цена 2 6 3 2 2 2 2" xfId="34523"/>
    <cellStyle name="Цена 2 6 3 2 2 3" xfId="30972"/>
    <cellStyle name="Цена 2 6 3 2 3" xfId="9219"/>
    <cellStyle name="Цена 2 6 3 2 3 2" xfId="32061"/>
    <cellStyle name="Цена 2 6 3 3" xfId="5025"/>
    <cellStyle name="Цена 2 6 3 3 2" xfId="29667"/>
    <cellStyle name="Цена 2 6 3 4" xfId="6502"/>
    <cellStyle name="Цена 2 6 3 4 2" xfId="13680"/>
    <cellStyle name="Цена 2 6 3 4 2 2" xfId="34164"/>
    <cellStyle name="Цена 2 6 3 4 3" xfId="30613"/>
    <cellStyle name="Цена 2 6 3 5" xfId="8685"/>
    <cellStyle name="Цена 2 6 3 5 2" xfId="31702"/>
    <cellStyle name="Цена 2 6 3 6" xfId="10799"/>
    <cellStyle name="Цена 2 6 3 6 2" xfId="17131"/>
    <cellStyle name="Цена 2 6 3 6 2 2" xfId="35543"/>
    <cellStyle name="Цена 2 6 3 6 3" xfId="32790"/>
    <cellStyle name="Цена 2 6 4" xfId="1973"/>
    <cellStyle name="Цена 2 6 4 2" xfId="5078"/>
    <cellStyle name="Цена 2 6 4 2 2" xfId="29719"/>
    <cellStyle name="Цена 2 6 4 3" xfId="6573"/>
    <cellStyle name="Цена 2 6 4 3 2" xfId="13751"/>
    <cellStyle name="Цена 2 6 4 3 2 2" xfId="34217"/>
    <cellStyle name="Цена 2 6 4 3 3" xfId="30666"/>
    <cellStyle name="Цена 2 6 4 4" xfId="8756"/>
    <cellStyle name="Цена 2 6 4 4 2" xfId="31755"/>
    <cellStyle name="Цена 2 6 4 5" xfId="10870"/>
    <cellStyle name="Цена 2 6 4 5 2" xfId="17202"/>
    <cellStyle name="Цена 2 6 4 5 2 2" xfId="35596"/>
    <cellStyle name="Цена 2 6 4 5 3" xfId="32843"/>
    <cellStyle name="Цена 2 6 4 6" xfId="4533"/>
    <cellStyle name="Цена 2 6 4 6 2" xfId="20541"/>
    <cellStyle name="Цена 2 6 4 6 2 2" xfId="36424"/>
    <cellStyle name="Цена 2 6 4 6 3" xfId="29309"/>
    <cellStyle name="Цена 2 6 4 7" xfId="4642"/>
    <cellStyle name="Цена 2 6 4 7 2" xfId="29373"/>
    <cellStyle name="Цена 2 6 5" xfId="2235"/>
    <cellStyle name="Цена 2 6 5 2" xfId="6835"/>
    <cellStyle name="Цена 2 6 5 2 2" xfId="14009"/>
    <cellStyle name="Цена 2 6 5 2 2 2" xfId="34358"/>
    <cellStyle name="Цена 2 6 5 2 3" xfId="30807"/>
    <cellStyle name="Цена 2 6 5 3" xfId="9018"/>
    <cellStyle name="Цена 2 6 5 3 2" xfId="31896"/>
    <cellStyle name="Цена 2 6 6" xfId="4821"/>
    <cellStyle name="Цена 2 6 6 2" xfId="29497"/>
    <cellStyle name="Цена 2 6 7" xfId="6242"/>
    <cellStyle name="Цена 2 6 7 2" xfId="13474"/>
    <cellStyle name="Цена 2 6 7 2 2" xfId="33984"/>
    <cellStyle name="Цена 2 6 7 3" xfId="30417"/>
    <cellStyle name="Цена 2 6 8" xfId="8511"/>
    <cellStyle name="Цена 2 6 8 2" xfId="31535"/>
    <cellStyle name="Цена 2 6 9" xfId="5705"/>
    <cellStyle name="Цена 2 6 9 2" xfId="13021"/>
    <cellStyle name="Цена 2 6 9 2 2" xfId="33720"/>
    <cellStyle name="Цена 2 6 9 3" xfId="30105"/>
    <cellStyle name="Цена 2 7" xfId="1589"/>
    <cellStyle name="Цена 2 7 10" xfId="4182"/>
    <cellStyle name="Цена 2 7 10 2" xfId="29198"/>
    <cellStyle name="Цена 2 7 2" xfId="1275"/>
    <cellStyle name="Цена 2 7 2 2" xfId="3273"/>
    <cellStyle name="Цена 2 7 2 2 2" xfId="10028"/>
    <cellStyle name="Цена 2 7 2 2 2 2" xfId="32372"/>
    <cellStyle name="Цена 2 7 2 2 3" xfId="11958"/>
    <cellStyle name="Цена 2 7 2 2 3 2" xfId="18283"/>
    <cellStyle name="Цена 2 7 2 2 3 2 2" xfId="36036"/>
    <cellStyle name="Цена 2 7 2 2 3 3" xfId="33283"/>
    <cellStyle name="Цена 2 7 2 2 4" xfId="7849"/>
    <cellStyle name="Цена 2 7 2 2 4 2" xfId="21853"/>
    <cellStyle name="Цена 2 7 2 2 4 2 2" xfId="36600"/>
    <cellStyle name="Цена 2 7 2 2 4 3" xfId="31280"/>
    <cellStyle name="Цена 2 7 2 2 5" xfId="15007"/>
    <cellStyle name="Цена 2 7 2 2 5 2" xfId="34828"/>
    <cellStyle name="Цена 2 7 2 2 6" xfId="28795"/>
    <cellStyle name="Цена 2 7 2 3" xfId="3746"/>
    <cellStyle name="Цена 2 7 2 3 2" xfId="10501"/>
    <cellStyle name="Цена 2 7 2 3 2 2" xfId="32573"/>
    <cellStyle name="Цена 2 7 2 3 3" xfId="12431"/>
    <cellStyle name="Цена 2 7 2 3 3 2" xfId="18754"/>
    <cellStyle name="Цена 2 7 2 3 3 2 2" xfId="36237"/>
    <cellStyle name="Цена 2 7 2 3 3 3" xfId="33484"/>
    <cellStyle name="Цена 2 7 2 3 4" xfId="15478"/>
    <cellStyle name="Цена 2 7 2 3 4 2" xfId="35029"/>
    <cellStyle name="Цена 2 7 2 3 5" xfId="28996"/>
    <cellStyle name="Цена 2 7 2 4" xfId="6081"/>
    <cellStyle name="Цена 2 7 2 4 2" xfId="13323"/>
    <cellStyle name="Цена 2 7 2 4 2 2" xfId="33888"/>
    <cellStyle name="Цена 2 7 2 4 3" xfId="30319"/>
    <cellStyle name="Цена 2 7 2 5" xfId="5765"/>
    <cellStyle name="Цена 2 7 2 5 2" xfId="30131"/>
    <cellStyle name="Цена 2 7 2 6" xfId="8532"/>
    <cellStyle name="Цена 2 7 2 6 2" xfId="15693"/>
    <cellStyle name="Цена 2 7 2 6 2 2" xfId="35126"/>
    <cellStyle name="Цена 2 7 2 6 3" xfId="31556"/>
    <cellStyle name="Цена 2 7 2 7" xfId="4736"/>
    <cellStyle name="Цена 2 7 2 7 2" xfId="29425"/>
    <cellStyle name="Цена 2 7 3" xfId="2292"/>
    <cellStyle name="Цена 2 7 3 2" xfId="6892"/>
    <cellStyle name="Цена 2 7 3 2 2" xfId="14066"/>
    <cellStyle name="Цена 2 7 3 2 2 2" xfId="34397"/>
    <cellStyle name="Цена 2 7 3 2 3" xfId="30846"/>
    <cellStyle name="Цена 2 7 3 3" xfId="9075"/>
    <cellStyle name="Цена 2 7 3 3 2" xfId="31935"/>
    <cellStyle name="Цена 2 7 3 4" xfId="11103"/>
    <cellStyle name="Цена 2 7 3 4 2" xfId="17432"/>
    <cellStyle name="Цена 2 7 3 4 2 2" xfId="35693"/>
    <cellStyle name="Цена 2 7 3 4 3" xfId="32940"/>
    <cellStyle name="Цена 2 7 3 5" xfId="5331"/>
    <cellStyle name="Цена 2 7 3 5 2" xfId="29830"/>
    <cellStyle name="Цена 2 7 3 6" xfId="28452"/>
    <cellStyle name="Цена 2 7 4" xfId="2210"/>
    <cellStyle name="Цена 2 7 4 2" xfId="6810"/>
    <cellStyle name="Цена 2 7 4 2 2" xfId="13984"/>
    <cellStyle name="Цена 2 7 4 2 2 2" xfId="34344"/>
    <cellStyle name="Цена 2 7 4 2 3" xfId="30793"/>
    <cellStyle name="Цена 2 7 4 3" xfId="8993"/>
    <cellStyle name="Цена 2 7 4 3 2" xfId="31882"/>
    <cellStyle name="Цена 2 7 4 4" xfId="11054"/>
    <cellStyle name="Цена 2 7 4 4 2" xfId="17383"/>
    <cellStyle name="Цена 2 7 4 4 2 2" xfId="35673"/>
    <cellStyle name="Цена 2 7 4 4 3" xfId="32920"/>
    <cellStyle name="Цена 2 7 4 5" xfId="5266"/>
    <cellStyle name="Цена 2 7 4 5 2" xfId="29801"/>
    <cellStyle name="Цена 2 7 4 6" xfId="28433"/>
    <cellStyle name="Цена 2 7 5" xfId="3009"/>
    <cellStyle name="Цена 2 7 5 2" xfId="7596"/>
    <cellStyle name="Цена 2 7 5 2 2" xfId="14760"/>
    <cellStyle name="Цена 2 7 5 2 2 2" xfId="34717"/>
    <cellStyle name="Цена 2 7 5 2 3" xfId="31169"/>
    <cellStyle name="Цена 2 7 5 3" xfId="9775"/>
    <cellStyle name="Цена 2 7 5 3 2" xfId="32257"/>
    <cellStyle name="Цена 2 7 5 4" xfId="11712"/>
    <cellStyle name="Цена 2 7 5 4 2" xfId="18037"/>
    <cellStyle name="Цена 2 7 5 4 2 2" xfId="35926"/>
    <cellStyle name="Цена 2 7 5 4 3" xfId="33173"/>
    <cellStyle name="Цена 2 7 5 5" xfId="4861"/>
    <cellStyle name="Цена 2 7 5 5 2" xfId="29537"/>
    <cellStyle name="Цена 2 7 5 6" xfId="28685"/>
    <cellStyle name="Цена 2 7 6" xfId="3518"/>
    <cellStyle name="Цена 2 7 6 2" xfId="10273"/>
    <cellStyle name="Цена 2 7 6 2 2" xfId="32479"/>
    <cellStyle name="Цена 2 7 6 3" xfId="12203"/>
    <cellStyle name="Цена 2 7 6 3 2" xfId="18526"/>
    <cellStyle name="Цена 2 7 6 3 2 2" xfId="36143"/>
    <cellStyle name="Цена 2 7 6 3 3" xfId="33390"/>
    <cellStyle name="Цена 2 7 6 4" xfId="8094"/>
    <cellStyle name="Цена 2 7 6 4 2" xfId="22091"/>
    <cellStyle name="Цена 2 7 6 4 2 2" xfId="36707"/>
    <cellStyle name="Цена 2 7 6 4 3" xfId="31387"/>
    <cellStyle name="Цена 2 7 6 5" xfId="15250"/>
    <cellStyle name="Цена 2 7 6 5 2" xfId="34935"/>
    <cellStyle name="Цена 2 7 6 6" xfId="28902"/>
    <cellStyle name="Цена 2 7 7" xfId="6299"/>
    <cellStyle name="Цена 2 7 7 2" xfId="13524"/>
    <cellStyle name="Цена 2 7 7 2 2" xfId="34026"/>
    <cellStyle name="Цена 2 7 7 3" xfId="30465"/>
    <cellStyle name="Цена 2 7 8" xfId="8550"/>
    <cellStyle name="Цена 2 7 8 2" xfId="31573"/>
    <cellStyle name="Цена 2 7 9" xfId="10684"/>
    <cellStyle name="Цена 2 7 9 2" xfId="17016"/>
    <cellStyle name="Цена 2 7 9 2 2" xfId="35428"/>
    <cellStyle name="Цена 2 7 9 3" xfId="32675"/>
    <cellStyle name="Цена 2 8" xfId="1515"/>
    <cellStyle name="Цена 2 8 2" xfId="2269"/>
    <cellStyle name="Цена 2 8 2 2" xfId="6869"/>
    <cellStyle name="Цена 2 8 2 2 2" xfId="14043"/>
    <cellStyle name="Цена 2 8 2 2 2 2" xfId="34390"/>
    <cellStyle name="Цена 2 8 2 2 3" xfId="30839"/>
    <cellStyle name="Цена 2 8 2 3" xfId="9052"/>
    <cellStyle name="Цена 2 8 2 3 2" xfId="31928"/>
    <cellStyle name="Цена 2 8 3" xfId="4852"/>
    <cellStyle name="Цена 2 8 3 2" xfId="29528"/>
    <cellStyle name="Цена 2 8 4" xfId="6275"/>
    <cellStyle name="Цена 2 8 4 2" xfId="13506"/>
    <cellStyle name="Цена 2 8 4 2 2" xfId="34016"/>
    <cellStyle name="Цена 2 8 4 3" xfId="30450"/>
    <cellStyle name="Цена 2 8 5" xfId="8545"/>
    <cellStyle name="Цена 2 8 5 2" xfId="31569"/>
    <cellStyle name="Цена 2 8 6" xfId="10680"/>
    <cellStyle name="Цена 2 8 6 2" xfId="17012"/>
    <cellStyle name="Цена 2 8 6 2 2" xfId="35424"/>
    <cellStyle name="Цена 2 8 6 3" xfId="32671"/>
    <cellStyle name="Цена 2 9" xfId="948"/>
    <cellStyle name="Цена 2 9 2" xfId="4717"/>
    <cellStyle name="Цена 2 9 2 2" xfId="29413"/>
    <cellStyle name="Цена 2 9 3" xfId="5990"/>
    <cellStyle name="Цена 2 9 3 2" xfId="13251"/>
    <cellStyle name="Цена 2 9 3 2 2" xfId="33838"/>
    <cellStyle name="Цена 2 9 3 3" xfId="30250"/>
    <cellStyle name="Цена 2 9 4" xfId="6035"/>
    <cellStyle name="Цена 2 9 4 2" xfId="30282"/>
    <cellStyle name="Цена 2 9 5" xfId="6335"/>
    <cellStyle name="Цена 2 9 5 2" xfId="13549"/>
    <cellStyle name="Цена 2 9 5 2 2" xfId="34044"/>
    <cellStyle name="Цена 2 9 5 3" xfId="30488"/>
    <cellStyle name="Цена 2 9 6" xfId="4354"/>
    <cellStyle name="Цена 2 9 6 2" xfId="20398"/>
    <cellStyle name="Цена 2 9 6 2 2" xfId="36356"/>
    <cellStyle name="Цена 2 9 6 3" xfId="29241"/>
    <cellStyle name="Цена 2 9 7" xfId="5293"/>
    <cellStyle name="Цена 2 9 7 2" xfId="29813"/>
    <cellStyle name="Цена 3" xfId="518"/>
    <cellStyle name="Цена 3 2" xfId="1477"/>
    <cellStyle name="Цена 3 2 2" xfId="1853"/>
    <cellStyle name="Цена 3 2 2 10" xfId="4089"/>
    <cellStyle name="Цена 3 2 2 10 2" xfId="29162"/>
    <cellStyle name="Цена 3 2 2 2" xfId="1940"/>
    <cellStyle name="Цена 3 2 2 2 2" xfId="3427"/>
    <cellStyle name="Цена 3 2 2 2 2 2" xfId="10182"/>
    <cellStyle name="Цена 3 2 2 2 2 2 2" xfId="32445"/>
    <cellStyle name="Цена 3 2 2 2 2 3" xfId="12112"/>
    <cellStyle name="Цена 3 2 2 2 2 3 2" xfId="18436"/>
    <cellStyle name="Цена 3 2 2 2 2 3 2 2" xfId="36109"/>
    <cellStyle name="Цена 3 2 2 2 2 3 3" xfId="33356"/>
    <cellStyle name="Цена 3 2 2 2 2 4" xfId="8003"/>
    <cellStyle name="Цена 3 2 2 2 2 4 2" xfId="22006"/>
    <cellStyle name="Цена 3 2 2 2 2 4 2 2" xfId="36673"/>
    <cellStyle name="Цена 3 2 2 2 2 4 3" xfId="31353"/>
    <cellStyle name="Цена 3 2 2 2 2 5" xfId="15160"/>
    <cellStyle name="Цена 3 2 2 2 2 5 2" xfId="34901"/>
    <cellStyle name="Цена 3 2 2 2 2 6" xfId="28868"/>
    <cellStyle name="Цена 3 2 2 2 3" xfId="3900"/>
    <cellStyle name="Цена 3 2 2 2 3 2" xfId="10655"/>
    <cellStyle name="Цена 3 2 2 2 3 2 2" xfId="32646"/>
    <cellStyle name="Цена 3 2 2 2 3 3" xfId="12585"/>
    <cellStyle name="Цена 3 2 2 2 3 3 2" xfId="18907"/>
    <cellStyle name="Цена 3 2 2 2 3 3 2 2" xfId="36310"/>
    <cellStyle name="Цена 3 2 2 2 3 3 3" xfId="33557"/>
    <cellStyle name="Цена 3 2 2 2 3 4" xfId="15631"/>
    <cellStyle name="Цена 3 2 2 2 3 4 2" xfId="35102"/>
    <cellStyle name="Цена 3 2 2 2 3 5" xfId="29069"/>
    <cellStyle name="Цена 3 2 2 2 4" xfId="6540"/>
    <cellStyle name="Цена 3 2 2 2 4 2" xfId="13718"/>
    <cellStyle name="Цена 3 2 2 2 4 2 2" xfId="34196"/>
    <cellStyle name="Цена 3 2 2 2 4 3" xfId="30645"/>
    <cellStyle name="Цена 3 2 2 2 5" xfId="8723"/>
    <cellStyle name="Цена 3 2 2 2 5 2" xfId="31734"/>
    <cellStyle name="Цена 3 2 2 2 6" xfId="10837"/>
    <cellStyle name="Цена 3 2 2 2 6 2" xfId="17169"/>
    <cellStyle name="Цена 3 2 2 2 6 2 2" xfId="35575"/>
    <cellStyle name="Цена 3 2 2 2 6 3" xfId="32822"/>
    <cellStyle name="Цена 3 2 2 2 7" xfId="5057"/>
    <cellStyle name="Цена 3 2 2 2 7 2" xfId="29699"/>
    <cellStyle name="Цена 3 2 2 3" xfId="2388"/>
    <cellStyle name="Цена 3 2 2 3 2" xfId="6988"/>
    <cellStyle name="Цена 3 2 2 3 2 2" xfId="14162"/>
    <cellStyle name="Цена 3 2 2 3 2 2 2" xfId="34474"/>
    <cellStyle name="Цена 3 2 2 3 2 3" xfId="30923"/>
    <cellStyle name="Цена 3 2 2 3 3" xfId="9170"/>
    <cellStyle name="Цена 3 2 2 3 3 2" xfId="32012"/>
    <cellStyle name="Цена 3 2 2 3 4" xfId="11185"/>
    <cellStyle name="Цена 3 2 2 3 4 2" xfId="17514"/>
    <cellStyle name="Цена 3 2 2 3 4 2 2" xfId="35757"/>
    <cellStyle name="Цена 3 2 2 3 4 3" xfId="33004"/>
    <cellStyle name="Цена 3 2 2 3 5" xfId="5418"/>
    <cellStyle name="Цена 3 2 2 3 5 2" xfId="29897"/>
    <cellStyle name="Цена 3 2 2 3 6" xfId="28516"/>
    <cellStyle name="Цена 3 2 2 4" xfId="2518"/>
    <cellStyle name="Цена 3 2 2 4 2" xfId="7118"/>
    <cellStyle name="Цена 3 2 2 4 2 2" xfId="14292"/>
    <cellStyle name="Цена 3 2 2 4 2 2 2" xfId="34604"/>
    <cellStyle name="Цена 3 2 2 4 2 3" xfId="31053"/>
    <cellStyle name="Цена 3 2 2 4 3" xfId="9300"/>
    <cellStyle name="Цена 3 2 2 4 3 2" xfId="32142"/>
    <cellStyle name="Цена 3 2 2 4 4" xfId="11260"/>
    <cellStyle name="Цена 3 2 2 4 4 2" xfId="17589"/>
    <cellStyle name="Цена 3 2 2 4 4 2 2" xfId="35832"/>
    <cellStyle name="Цена 3 2 2 4 4 3" xfId="33079"/>
    <cellStyle name="Цена 3 2 2 4 5" xfId="5517"/>
    <cellStyle name="Цена 3 2 2 4 5 2" xfId="29984"/>
    <cellStyle name="Цена 3 2 2 4 6" xfId="28591"/>
    <cellStyle name="Цена 3 2 2 5" xfId="3180"/>
    <cellStyle name="Цена 3 2 2 5 2" xfId="7756"/>
    <cellStyle name="Цена 3 2 2 5 2 2" xfId="14914"/>
    <cellStyle name="Цена 3 2 2 5 2 2 2" xfId="34790"/>
    <cellStyle name="Цена 3 2 2 5 2 3" xfId="31242"/>
    <cellStyle name="Цена 3 2 2 5 3" xfId="9935"/>
    <cellStyle name="Цена 3 2 2 5 3 2" xfId="32334"/>
    <cellStyle name="Цена 3 2 2 5 4" xfId="11866"/>
    <cellStyle name="Цена 3 2 2 5 4 2" xfId="18191"/>
    <cellStyle name="Цена 3 2 2 5 4 2 2" xfId="35999"/>
    <cellStyle name="Цена 3 2 2 5 4 3" xfId="33246"/>
    <cellStyle name="Цена 3 2 2 5 5" xfId="4976"/>
    <cellStyle name="Цена 3 2 2 5 5 2" xfId="29618"/>
    <cellStyle name="Цена 3 2 2 5 6" xfId="28758"/>
    <cellStyle name="Цена 3 2 2 6" xfId="3654"/>
    <cellStyle name="Цена 3 2 2 6 2" xfId="10409"/>
    <cellStyle name="Цена 3 2 2 6 2 2" xfId="32536"/>
    <cellStyle name="Цена 3 2 2 6 3" xfId="12339"/>
    <cellStyle name="Цена 3 2 2 6 3 2" xfId="18662"/>
    <cellStyle name="Цена 3 2 2 6 3 2 2" xfId="36200"/>
    <cellStyle name="Цена 3 2 2 6 3 3" xfId="33447"/>
    <cellStyle name="Цена 3 2 2 6 4" xfId="8230"/>
    <cellStyle name="Цена 3 2 2 6 4 2" xfId="22227"/>
    <cellStyle name="Цена 3 2 2 6 4 2 2" xfId="36764"/>
    <cellStyle name="Цена 3 2 2 6 4 3" xfId="31444"/>
    <cellStyle name="Цена 3 2 2 6 5" xfId="15386"/>
    <cellStyle name="Цена 3 2 2 6 5 2" xfId="34992"/>
    <cellStyle name="Цена 3 2 2 6 6" xfId="28959"/>
    <cellStyle name="Цена 3 2 2 7" xfId="6453"/>
    <cellStyle name="Цена 3 2 2 7 2" xfId="13631"/>
    <cellStyle name="Цена 3 2 2 7 2 2" xfId="34115"/>
    <cellStyle name="Цена 3 2 2 7 3" xfId="30564"/>
    <cellStyle name="Цена 3 2 2 8" xfId="8636"/>
    <cellStyle name="Цена 3 2 2 8 2" xfId="31653"/>
    <cellStyle name="Цена 3 2 2 9" xfId="10750"/>
    <cellStyle name="Цена 3 2 2 9 2" xfId="17082"/>
    <cellStyle name="Цена 3 2 2 9 2 2" xfId="35494"/>
    <cellStyle name="Цена 3 2 2 9 3" xfId="32741"/>
    <cellStyle name="Цена 3 2 3" xfId="1908"/>
    <cellStyle name="Цена 3 2 3 2" xfId="2443"/>
    <cellStyle name="Цена 3 2 3 2 2" xfId="7043"/>
    <cellStyle name="Цена 3 2 3 2 2 2" xfId="14217"/>
    <cellStyle name="Цена 3 2 3 2 2 2 2" xfId="34529"/>
    <cellStyle name="Цена 3 2 3 2 2 3" xfId="30978"/>
    <cellStyle name="Цена 3 2 3 2 3" xfId="9225"/>
    <cellStyle name="Цена 3 2 3 2 3 2" xfId="32067"/>
    <cellStyle name="Цена 3 2 3 3" xfId="5031"/>
    <cellStyle name="Цена 3 2 3 3 2" xfId="29673"/>
    <cellStyle name="Цена 3 2 3 4" xfId="6508"/>
    <cellStyle name="Цена 3 2 3 4 2" xfId="13686"/>
    <cellStyle name="Цена 3 2 3 4 2 2" xfId="34170"/>
    <cellStyle name="Цена 3 2 3 4 3" xfId="30619"/>
    <cellStyle name="Цена 3 2 3 5" xfId="8691"/>
    <cellStyle name="Цена 3 2 3 5 2" xfId="31708"/>
    <cellStyle name="Цена 3 2 3 6" xfId="10805"/>
    <cellStyle name="Цена 3 2 3 6 2" xfId="17137"/>
    <cellStyle name="Цена 3 2 3 6 2 2" xfId="35549"/>
    <cellStyle name="Цена 3 2 3 6 3" xfId="32796"/>
    <cellStyle name="Цена 3 2 4" xfId="915"/>
    <cellStyle name="Цена 3 2 4 2" xfId="4703"/>
    <cellStyle name="Цена 3 2 4 2 2" xfId="29399"/>
    <cellStyle name="Цена 3 2 4 3" xfId="5958"/>
    <cellStyle name="Цена 3 2 4 3 2" xfId="13219"/>
    <cellStyle name="Цена 3 2 4 3 2 2" xfId="33821"/>
    <cellStyle name="Цена 3 2 4 3 3" xfId="30233"/>
    <cellStyle name="Цена 3 2 4 4" xfId="5670"/>
    <cellStyle name="Цена 3 2 4 4 2" xfId="30084"/>
    <cellStyle name="Цена 3 2 4 5" xfId="5755"/>
    <cellStyle name="Цена 3 2 4 5 2" xfId="13044"/>
    <cellStyle name="Цена 3 2 4 5 2 2" xfId="33735"/>
    <cellStyle name="Цена 3 2 4 5 3" xfId="30125"/>
    <cellStyle name="Цена 3 2 4 6" xfId="4539"/>
    <cellStyle name="Цена 3 2 4 6 2" xfId="20547"/>
    <cellStyle name="Цена 3 2 4 6 2 2" xfId="36430"/>
    <cellStyle name="Цена 3 2 4 6 3" xfId="29315"/>
    <cellStyle name="Цена 3 2 4 7" xfId="5071"/>
    <cellStyle name="Цена 3 2 4 7 2" xfId="29713"/>
    <cellStyle name="Цена 3 2 5" xfId="2241"/>
    <cellStyle name="Цена 3 2 5 2" xfId="6841"/>
    <cellStyle name="Цена 3 2 5 2 2" xfId="14015"/>
    <cellStyle name="Цена 3 2 5 2 2 2" xfId="34364"/>
    <cellStyle name="Цена 3 2 5 2 3" xfId="30813"/>
    <cellStyle name="Цена 3 2 5 3" xfId="9024"/>
    <cellStyle name="Цена 3 2 5 3 2" xfId="31902"/>
    <cellStyle name="Цена 3 2 6" xfId="4827"/>
    <cellStyle name="Цена 3 2 6 2" xfId="29503"/>
    <cellStyle name="Цена 3 2 7" xfId="6248"/>
    <cellStyle name="Цена 3 2 7 2" xfId="13480"/>
    <cellStyle name="Цена 3 2 7 2 2" xfId="33990"/>
    <cellStyle name="Цена 3 2 7 3" xfId="30423"/>
    <cellStyle name="Цена 3 2 8" xfId="8517"/>
    <cellStyle name="Цена 3 2 8 2" xfId="31541"/>
    <cellStyle name="Цена 3 2 9" xfId="5707"/>
    <cellStyle name="Цена 3 2 9 2" xfId="13023"/>
    <cellStyle name="Цена 3 2 9 2 2" xfId="33722"/>
    <cellStyle name="Цена 3 2 9 3" xfId="30107"/>
    <cellStyle name="Цена 3 3" xfId="1777"/>
    <cellStyle name="Цена 3 3 10" xfId="4109"/>
    <cellStyle name="Цена 3 3 10 2" xfId="29175"/>
    <cellStyle name="Цена 3 3 2" xfId="1938"/>
    <cellStyle name="Цена 3 3 2 2" xfId="3396"/>
    <cellStyle name="Цена 3 3 2 2 2" xfId="10151"/>
    <cellStyle name="Цена 3 3 2 2 2 2" xfId="32423"/>
    <cellStyle name="Цена 3 3 2 2 3" xfId="12081"/>
    <cellStyle name="Цена 3 3 2 2 3 2" xfId="18405"/>
    <cellStyle name="Цена 3 3 2 2 3 2 2" xfId="36087"/>
    <cellStyle name="Цена 3 3 2 2 3 3" xfId="33334"/>
    <cellStyle name="Цена 3 3 2 2 4" xfId="7972"/>
    <cellStyle name="Цена 3 3 2 2 4 2" xfId="21975"/>
    <cellStyle name="Цена 3 3 2 2 4 2 2" xfId="36651"/>
    <cellStyle name="Цена 3 3 2 2 4 3" xfId="31331"/>
    <cellStyle name="Цена 3 3 2 2 5" xfId="15129"/>
    <cellStyle name="Цена 3 3 2 2 5 2" xfId="34879"/>
    <cellStyle name="Цена 3 3 2 2 6" xfId="28846"/>
    <cellStyle name="Цена 3 3 2 3" xfId="3869"/>
    <cellStyle name="Цена 3 3 2 3 2" xfId="10624"/>
    <cellStyle name="Цена 3 3 2 3 2 2" xfId="32624"/>
    <cellStyle name="Цена 3 3 2 3 3" xfId="12554"/>
    <cellStyle name="Цена 3 3 2 3 3 2" xfId="18876"/>
    <cellStyle name="Цена 3 3 2 3 3 2 2" xfId="36288"/>
    <cellStyle name="Цена 3 3 2 3 3 3" xfId="33535"/>
    <cellStyle name="Цена 3 3 2 3 4" xfId="15600"/>
    <cellStyle name="Цена 3 3 2 3 4 2" xfId="35080"/>
    <cellStyle name="Цена 3 3 2 3 5" xfId="29047"/>
    <cellStyle name="Цена 3 3 2 4" xfId="6538"/>
    <cellStyle name="Цена 3 3 2 4 2" xfId="13716"/>
    <cellStyle name="Цена 3 3 2 4 2 2" xfId="34195"/>
    <cellStyle name="Цена 3 3 2 4 3" xfId="30644"/>
    <cellStyle name="Цена 3 3 2 5" xfId="8721"/>
    <cellStyle name="Цена 3 3 2 5 2" xfId="31733"/>
    <cellStyle name="Цена 3 3 2 6" xfId="10835"/>
    <cellStyle name="Цена 3 3 2 6 2" xfId="17167"/>
    <cellStyle name="Цена 3 3 2 6 2 2" xfId="35574"/>
    <cellStyle name="Цена 3 3 2 6 3" xfId="32821"/>
    <cellStyle name="Цена 3 3 2 7" xfId="5056"/>
    <cellStyle name="Цена 3 3 2 7 2" xfId="29698"/>
    <cellStyle name="Цена 3 3 3" xfId="2360"/>
    <cellStyle name="Цена 3 3 3 2" xfId="6960"/>
    <cellStyle name="Цена 3 3 3 2 2" xfId="14134"/>
    <cellStyle name="Цена 3 3 3 2 2 2" xfId="34447"/>
    <cellStyle name="Цена 3 3 3 2 3" xfId="30896"/>
    <cellStyle name="Цена 3 3 3 3" xfId="9142"/>
    <cellStyle name="Цена 3 3 3 3 2" xfId="31985"/>
    <cellStyle name="Цена 3 3 3 4" xfId="11159"/>
    <cellStyle name="Цена 3 3 3 4 2" xfId="17488"/>
    <cellStyle name="Цена 3 3 3 4 2 2" xfId="35732"/>
    <cellStyle name="Цена 3 3 3 4 3" xfId="32979"/>
    <cellStyle name="Цена 3 3 3 5" xfId="5391"/>
    <cellStyle name="Цена 3 3 3 5 2" xfId="29871"/>
    <cellStyle name="Цена 3 3 3 6" xfId="28491"/>
    <cellStyle name="Цена 3 3 4" xfId="2496"/>
    <cellStyle name="Цена 3 3 4 2" xfId="7096"/>
    <cellStyle name="Цена 3 3 4 2 2" xfId="14270"/>
    <cellStyle name="Цена 3 3 4 2 2 2" xfId="34582"/>
    <cellStyle name="Цена 3 3 4 2 3" xfId="31031"/>
    <cellStyle name="Цена 3 3 4 3" xfId="9278"/>
    <cellStyle name="Цена 3 3 4 3 2" xfId="32120"/>
    <cellStyle name="Цена 3 3 4 4" xfId="11238"/>
    <cellStyle name="Цена 3 3 4 4 2" xfId="17567"/>
    <cellStyle name="Цена 3 3 4 4 2 2" xfId="35810"/>
    <cellStyle name="Цена 3 3 4 4 3" xfId="33057"/>
    <cellStyle name="Цена 3 3 4 5" xfId="5495"/>
    <cellStyle name="Цена 3 3 4 5 2" xfId="29962"/>
    <cellStyle name="Цена 3 3 4 6" xfId="28569"/>
    <cellStyle name="Цена 3 3 5" xfId="3135"/>
    <cellStyle name="Цена 3 3 5 2" xfId="7720"/>
    <cellStyle name="Цена 3 3 5 2 2" xfId="14883"/>
    <cellStyle name="Цена 3 3 5 2 2 2" xfId="34768"/>
    <cellStyle name="Цена 3 3 5 2 3" xfId="31220"/>
    <cellStyle name="Цена 3 3 5 3" xfId="9898"/>
    <cellStyle name="Цена 3 3 5 3 2" xfId="32308"/>
    <cellStyle name="Цена 3 3 5 4" xfId="11835"/>
    <cellStyle name="Цена 3 3 5 4 2" xfId="18160"/>
    <cellStyle name="Цена 3 3 5 4 2 2" xfId="35977"/>
    <cellStyle name="Цена 3 3 5 4 3" xfId="33224"/>
    <cellStyle name="Цена 3 3 5 5" xfId="4932"/>
    <cellStyle name="Цена 3 3 5 5 2" xfId="29598"/>
    <cellStyle name="Цена 3 3 5 6" xfId="28736"/>
    <cellStyle name="Цена 3 3 6" xfId="3623"/>
    <cellStyle name="Цена 3 3 6 2" xfId="10378"/>
    <cellStyle name="Цена 3 3 6 2 2" xfId="32514"/>
    <cellStyle name="Цена 3 3 6 3" xfId="12308"/>
    <cellStyle name="Цена 3 3 6 3 2" xfId="18631"/>
    <cellStyle name="Цена 3 3 6 3 2 2" xfId="36178"/>
    <cellStyle name="Цена 3 3 6 3 3" xfId="33425"/>
    <cellStyle name="Цена 3 3 6 4" xfId="8199"/>
    <cellStyle name="Цена 3 3 6 4 2" xfId="22196"/>
    <cellStyle name="Цена 3 3 6 4 2 2" xfId="36742"/>
    <cellStyle name="Цена 3 3 6 4 3" xfId="31422"/>
    <cellStyle name="Цена 3 3 6 5" xfId="15355"/>
    <cellStyle name="Цена 3 3 6 5 2" xfId="34970"/>
    <cellStyle name="Цена 3 3 6 6" xfId="28937"/>
    <cellStyle name="Цена 3 3 7" xfId="6393"/>
    <cellStyle name="Цена 3 3 7 2" xfId="13599"/>
    <cellStyle name="Цена 3 3 7 2 2" xfId="34089"/>
    <cellStyle name="Цена 3 3 7 3" xfId="30536"/>
    <cellStyle name="Цена 3 3 8" xfId="8606"/>
    <cellStyle name="Цена 3 3 8 2" xfId="31626"/>
    <cellStyle name="Цена 3 3 9" xfId="10730"/>
    <cellStyle name="Цена 3 3 9 2" xfId="17062"/>
    <cellStyle name="Цена 3 3 9 2 2" xfId="35474"/>
    <cellStyle name="Цена 3 3 9 3" xfId="32721"/>
    <cellStyle name="Цена 3 4" xfId="1890"/>
    <cellStyle name="Цена 3 4 2" xfId="2425"/>
    <cellStyle name="Цена 3 4 2 2" xfId="7025"/>
    <cellStyle name="Цена 3 4 2 2 2" xfId="14199"/>
    <cellStyle name="Цена 3 4 2 2 2 2" xfId="34511"/>
    <cellStyle name="Цена 3 4 2 2 3" xfId="30960"/>
    <cellStyle name="Цена 3 4 2 3" xfId="9207"/>
    <cellStyle name="Цена 3 4 2 3 2" xfId="32049"/>
    <cellStyle name="Цена 3 4 3" xfId="5013"/>
    <cellStyle name="Цена 3 4 3 2" xfId="29655"/>
    <cellStyle name="Цена 3 4 4" xfId="6490"/>
    <cellStyle name="Цена 3 4 4 2" xfId="13668"/>
    <cellStyle name="Цена 3 4 4 2 2" xfId="34152"/>
    <cellStyle name="Цена 3 4 4 3" xfId="30601"/>
    <cellStyle name="Цена 3 4 5" xfId="8673"/>
    <cellStyle name="Цена 3 4 5 2" xfId="31690"/>
    <cellStyle name="Цена 3 4 6" xfId="10787"/>
    <cellStyle name="Цена 3 4 6 2" xfId="17119"/>
    <cellStyle name="Цена 3 4 6 2 2" xfId="35531"/>
    <cellStyle name="Цена 3 4 6 3" xfId="32778"/>
    <cellStyle name="Цена 3 5" xfId="1356"/>
    <cellStyle name="Цена 3 5 2" xfId="2937"/>
    <cellStyle name="Цена 3 5 2 2" xfId="7524"/>
    <cellStyle name="Цена 3 5 2 2 2" xfId="14691"/>
    <cellStyle name="Цена 3 5 2 2 2 2" xfId="34683"/>
    <cellStyle name="Цена 3 5 2 2 3" xfId="31135"/>
    <cellStyle name="Цена 3 5 2 3" xfId="9704"/>
    <cellStyle name="Цена 3 5 2 3 2" xfId="32223"/>
    <cellStyle name="Цена 3 5 3" xfId="6146"/>
    <cellStyle name="Цена 3 5 3 2" xfId="13384"/>
    <cellStyle name="Цена 3 5 3 2 2" xfId="33929"/>
    <cellStyle name="Цена 3 5 3 3" xfId="30359"/>
    <cellStyle name="Цена 3 5 4" xfId="8418"/>
    <cellStyle name="Цена 3 5 4 2" xfId="31480"/>
    <cellStyle name="Цена 3 5 5" xfId="5619"/>
    <cellStyle name="Цена 3 5 5 2" xfId="12961"/>
    <cellStyle name="Цена 3 5 5 2 2" xfId="33693"/>
    <cellStyle name="Цена 3 5 5 3" xfId="30056"/>
    <cellStyle name="Цена 3 5 6" xfId="4477"/>
    <cellStyle name="Цена 3 5 6 2" xfId="20510"/>
    <cellStyle name="Цена 3 5 6 2 2" xfId="36402"/>
    <cellStyle name="Цена 3 5 6 3" xfId="29288"/>
    <cellStyle name="Цена 3 5 7" xfId="4054"/>
    <cellStyle name="Цена 3 5 7 2" xfId="29141"/>
    <cellStyle name="Цена 3 6" xfId="1977"/>
    <cellStyle name="Цена 3 6 2" xfId="6577"/>
    <cellStyle name="Цена 3 6 2 2" xfId="13755"/>
    <cellStyle name="Цена 3 6 2 2 2" xfId="34221"/>
    <cellStyle name="Цена 3 6 2 3" xfId="30670"/>
    <cellStyle name="Цена 3 6 3" xfId="8760"/>
    <cellStyle name="Цена 3 6 3 2" xfId="31759"/>
    <cellStyle name="Цена 3 6 4" xfId="10874"/>
    <cellStyle name="Цена 3 6 4 2" xfId="17206"/>
    <cellStyle name="Цена 3 6 4 2 2" xfId="35600"/>
    <cellStyle name="Цена 3 6 4 3" xfId="32847"/>
    <cellStyle name="Цена 3 6 5" xfId="5082"/>
    <cellStyle name="Цена 3 6 5 2" xfId="29723"/>
    <cellStyle name="Цена 3 7" xfId="2178"/>
    <cellStyle name="Цена 3 7 2" xfId="6778"/>
    <cellStyle name="Цена 3 7 2 2" xfId="13952"/>
    <cellStyle name="Цена 3 7 2 2 2" xfId="34318"/>
    <cellStyle name="Цена 3 7 2 3" xfId="30767"/>
    <cellStyle name="Цена 3 7 3" xfId="8961"/>
    <cellStyle name="Цена 3 7 3 2" xfId="31856"/>
    <cellStyle name="Цена 3 8" xfId="5577"/>
    <cellStyle name="Цена 3 8 2" xfId="12927"/>
    <cellStyle name="Цена 3 8 2 2" xfId="33667"/>
    <cellStyle name="Цена 3 8 3" xfId="30023"/>
    <cellStyle name="Цена 3 9" xfId="5589"/>
    <cellStyle name="Цена 3 9 2" xfId="30033"/>
    <cellStyle name="Цена 4" xfId="1334"/>
    <cellStyle name="Цена 4 2" xfId="1748"/>
    <cellStyle name="Цена 4 2 10" xfId="4103"/>
    <cellStyle name="Цена 4 2 10 2" xfId="29173"/>
    <cellStyle name="Цена 4 2 2" xfId="1410"/>
    <cellStyle name="Цена 4 2 2 2" xfId="3370"/>
    <cellStyle name="Цена 4 2 2 2 2" xfId="10125"/>
    <cellStyle name="Цена 4 2 2 2 2 2" xfId="32416"/>
    <cellStyle name="Цена 4 2 2 2 3" xfId="12055"/>
    <cellStyle name="Цена 4 2 2 2 3 2" xfId="18380"/>
    <cellStyle name="Цена 4 2 2 2 3 2 2" xfId="36080"/>
    <cellStyle name="Цена 4 2 2 2 3 3" xfId="33327"/>
    <cellStyle name="Цена 4 2 2 2 4" xfId="7946"/>
    <cellStyle name="Цена 4 2 2 2 4 2" xfId="21950"/>
    <cellStyle name="Цена 4 2 2 2 4 2 2" xfId="36644"/>
    <cellStyle name="Цена 4 2 2 2 4 3" xfId="31324"/>
    <cellStyle name="Цена 4 2 2 2 5" xfId="15104"/>
    <cellStyle name="Цена 4 2 2 2 5 2" xfId="34872"/>
    <cellStyle name="Цена 4 2 2 2 6" xfId="28839"/>
    <cellStyle name="Цена 4 2 2 3" xfId="3843"/>
    <cellStyle name="Цена 4 2 2 3 2" xfId="10598"/>
    <cellStyle name="Цена 4 2 2 3 2 2" xfId="32617"/>
    <cellStyle name="Цена 4 2 2 3 3" xfId="12528"/>
    <cellStyle name="Цена 4 2 2 3 3 2" xfId="18851"/>
    <cellStyle name="Цена 4 2 2 3 3 2 2" xfId="36281"/>
    <cellStyle name="Цена 4 2 2 3 3 3" xfId="33528"/>
    <cellStyle name="Цена 4 2 2 3 4" xfId="15575"/>
    <cellStyle name="Цена 4 2 2 3 4 2" xfId="35073"/>
    <cellStyle name="Цена 4 2 2 3 5" xfId="29040"/>
    <cellStyle name="Цена 4 2 2 4" xfId="6193"/>
    <cellStyle name="Цена 4 2 2 4 2" xfId="13429"/>
    <cellStyle name="Цена 4 2 2 4 2 2" xfId="33957"/>
    <cellStyle name="Цена 4 2 2 4 3" xfId="30387"/>
    <cellStyle name="Цена 4 2 2 5" xfId="8462"/>
    <cellStyle name="Цена 4 2 2 5 2" xfId="31507"/>
    <cellStyle name="Цена 4 2 2 6" xfId="5679"/>
    <cellStyle name="Цена 4 2 2 6 2" xfId="13000"/>
    <cellStyle name="Цена 4 2 2 6 2 2" xfId="33709"/>
    <cellStyle name="Цена 4 2 2 6 3" xfId="30091"/>
    <cellStyle name="Цена 4 2 2 7" xfId="4801"/>
    <cellStyle name="Цена 4 2 2 7 2" xfId="29479"/>
    <cellStyle name="Цена 4 2 3" xfId="2352"/>
    <cellStyle name="Цена 4 2 3 2" xfId="6952"/>
    <cellStyle name="Цена 4 2 3 2 2" xfId="14126"/>
    <cellStyle name="Цена 4 2 3 2 2 2" xfId="34440"/>
    <cellStyle name="Цена 4 2 3 2 3" xfId="30889"/>
    <cellStyle name="Цена 4 2 3 3" xfId="9135"/>
    <cellStyle name="Цена 4 2 3 3 2" xfId="31978"/>
    <cellStyle name="Цена 4 2 3 4" xfId="11153"/>
    <cellStyle name="Цена 4 2 3 4 2" xfId="17482"/>
    <cellStyle name="Цена 4 2 3 4 2 2" xfId="35726"/>
    <cellStyle name="Цена 4 2 3 4 3" xfId="32973"/>
    <cellStyle name="Цена 4 2 3 5" xfId="5383"/>
    <cellStyle name="Цена 4 2 3 5 2" xfId="29864"/>
    <cellStyle name="Цена 4 2 3 6" xfId="28485"/>
    <cellStyle name="Цена 4 2 4" xfId="2489"/>
    <cellStyle name="Цена 4 2 4 2" xfId="7089"/>
    <cellStyle name="Цена 4 2 4 2 2" xfId="14263"/>
    <cellStyle name="Цена 4 2 4 2 2 2" xfId="34575"/>
    <cellStyle name="Цена 4 2 4 2 3" xfId="31024"/>
    <cellStyle name="Цена 4 2 4 3" xfId="9271"/>
    <cellStyle name="Цена 4 2 4 3 2" xfId="32113"/>
    <cellStyle name="Цена 4 2 4 4" xfId="11231"/>
    <cellStyle name="Цена 4 2 4 4 2" xfId="17560"/>
    <cellStyle name="Цена 4 2 4 4 2 2" xfId="35803"/>
    <cellStyle name="Цена 4 2 4 4 3" xfId="33050"/>
    <cellStyle name="Цена 4 2 4 5" xfId="5488"/>
    <cellStyle name="Цена 4 2 4 5 2" xfId="29955"/>
    <cellStyle name="Цена 4 2 4 6" xfId="28562"/>
    <cellStyle name="Цена 4 2 5" xfId="3107"/>
    <cellStyle name="Цена 4 2 5 2" xfId="7694"/>
    <cellStyle name="Цена 4 2 5 2 2" xfId="14858"/>
    <cellStyle name="Цена 4 2 5 2 2 2" xfId="34761"/>
    <cellStyle name="Цена 4 2 5 2 3" xfId="31213"/>
    <cellStyle name="Цена 4 2 5 3" xfId="9873"/>
    <cellStyle name="Цена 4 2 5 3 2" xfId="32301"/>
    <cellStyle name="Цена 4 2 5 4" xfId="11810"/>
    <cellStyle name="Цена 4 2 5 4 2" xfId="18135"/>
    <cellStyle name="Цена 4 2 5 4 2 2" xfId="35970"/>
    <cellStyle name="Цена 4 2 5 4 3" xfId="33217"/>
    <cellStyle name="Цена 4 2 5 5" xfId="4924"/>
    <cellStyle name="Цена 4 2 5 5 2" xfId="29590"/>
    <cellStyle name="Цена 4 2 5 6" xfId="28729"/>
    <cellStyle name="Цена 4 2 6" xfId="3599"/>
    <cellStyle name="Цена 4 2 6 2" xfId="10354"/>
    <cellStyle name="Цена 4 2 6 2 2" xfId="32508"/>
    <cellStyle name="Цена 4 2 6 3" xfId="12284"/>
    <cellStyle name="Цена 4 2 6 3 2" xfId="18607"/>
    <cellStyle name="Цена 4 2 6 3 2 2" xfId="36172"/>
    <cellStyle name="Цена 4 2 6 3 3" xfId="33419"/>
    <cellStyle name="Цена 4 2 6 4" xfId="8175"/>
    <cellStyle name="Цена 4 2 6 4 2" xfId="22172"/>
    <cellStyle name="Цена 4 2 6 4 2 2" xfId="36736"/>
    <cellStyle name="Цена 4 2 6 4 3" xfId="31416"/>
    <cellStyle name="Цена 4 2 6 5" xfId="15331"/>
    <cellStyle name="Цена 4 2 6 5 2" xfId="34964"/>
    <cellStyle name="Цена 4 2 6 6" xfId="28931"/>
    <cellStyle name="Цена 4 2 7" xfId="6378"/>
    <cellStyle name="Цена 4 2 7 2" xfId="13586"/>
    <cellStyle name="Цена 4 2 7 2 2" xfId="34078"/>
    <cellStyle name="Цена 4 2 7 3" xfId="30524"/>
    <cellStyle name="Цена 4 2 8" xfId="8599"/>
    <cellStyle name="Цена 4 2 8 2" xfId="31619"/>
    <cellStyle name="Цена 4 2 9" xfId="10723"/>
    <cellStyle name="Цена 4 2 9 2" xfId="17055"/>
    <cellStyle name="Цена 4 2 9 2 2" xfId="35467"/>
    <cellStyle name="Цена 4 2 9 3" xfId="32714"/>
    <cellStyle name="Цена 4 3" xfId="1884"/>
    <cellStyle name="Цена 4 3 2" xfId="2419"/>
    <cellStyle name="Цена 4 3 2 2" xfId="7019"/>
    <cellStyle name="Цена 4 3 2 2 2" xfId="14193"/>
    <cellStyle name="Цена 4 3 2 2 2 2" xfId="34505"/>
    <cellStyle name="Цена 4 3 2 2 3" xfId="30954"/>
    <cellStyle name="Цена 4 3 2 3" xfId="9201"/>
    <cellStyle name="Цена 4 3 2 3 2" xfId="32043"/>
    <cellStyle name="Цена 4 3 3" xfId="5007"/>
    <cellStyle name="Цена 4 3 3 2" xfId="29649"/>
    <cellStyle name="Цена 4 3 4" xfId="6484"/>
    <cellStyle name="Цена 4 3 4 2" xfId="13662"/>
    <cellStyle name="Цена 4 3 4 2 2" xfId="34146"/>
    <cellStyle name="Цена 4 3 4 3" xfId="30595"/>
    <cellStyle name="Цена 4 3 5" xfId="8667"/>
    <cellStyle name="Цена 4 3 5 2" xfId="31684"/>
    <cellStyle name="Цена 4 3 6" xfId="10781"/>
    <cellStyle name="Цена 4 3 6 2" xfId="17113"/>
    <cellStyle name="Цена 4 3 6 2 2" xfId="35525"/>
    <cellStyle name="Цена 4 3 6 3" xfId="32772"/>
    <cellStyle name="Цена 4 4" xfId="2007"/>
    <cellStyle name="Цена 4 4 2" xfId="5099"/>
    <cellStyle name="Цена 4 4 2 2" xfId="29736"/>
    <cellStyle name="Цена 4 4 3" xfId="6607"/>
    <cellStyle name="Цена 4 4 3 2" xfId="13784"/>
    <cellStyle name="Цена 4 4 3 2 2" xfId="34239"/>
    <cellStyle name="Цена 4 4 3 3" xfId="30688"/>
    <cellStyle name="Цена 4 4 4" xfId="8790"/>
    <cellStyle name="Цена 4 4 4 2" xfId="31777"/>
    <cellStyle name="Цена 4 4 5" xfId="10904"/>
    <cellStyle name="Цена 4 4 5 2" xfId="17235"/>
    <cellStyle name="Цена 4 4 5 2 2" xfId="35618"/>
    <cellStyle name="Цена 4 4 5 3" xfId="32865"/>
    <cellStyle name="Цена 4 4 6" xfId="4449"/>
    <cellStyle name="Цена 4 4 6 2" xfId="20484"/>
    <cellStyle name="Цена 4 4 6 2 2" xfId="36394"/>
    <cellStyle name="Цена 4 4 6 3" xfId="29279"/>
    <cellStyle name="Цена 4 4 7" xfId="5345"/>
    <cellStyle name="Цена 4 4 7 2" xfId="29841"/>
    <cellStyle name="Цена 4 5" xfId="2168"/>
    <cellStyle name="Цена 4 5 2" xfId="6768"/>
    <cellStyle name="Цена 4 5 2 2" xfId="13942"/>
    <cellStyle name="Цена 4 5 2 2 2" xfId="34309"/>
    <cellStyle name="Цена 4 5 2 3" xfId="30758"/>
    <cellStyle name="Цена 4 5 3" xfId="8951"/>
    <cellStyle name="Цена 4 5 3 2" xfId="31847"/>
    <cellStyle name="Цена 4 6" xfId="4764"/>
    <cellStyle name="Цена 4 6 2" xfId="29448"/>
    <cellStyle name="Цена 4 7" xfId="6128"/>
    <cellStyle name="Цена 4 7 2" xfId="13366"/>
    <cellStyle name="Цена 4 7 2 2" xfId="33917"/>
    <cellStyle name="Цена 4 7 3" xfId="30347"/>
    <cellStyle name="Цена 4 8" xfId="5802"/>
    <cellStyle name="Цена 4 8 2" xfId="30153"/>
    <cellStyle name="Цена 4 9" xfId="6437"/>
    <cellStyle name="Цена 4 9 2" xfId="13617"/>
    <cellStyle name="Цена 4 9 2 2" xfId="34102"/>
    <cellStyle name="Цена 4 9 3" xfId="30551"/>
    <cellStyle name="Цена 5" xfId="1470"/>
    <cellStyle name="Цена 5 2" xfId="1846"/>
    <cellStyle name="Цена 5 2 10" xfId="3928"/>
    <cellStyle name="Цена 5 2 10 2" xfId="29094"/>
    <cellStyle name="Цена 5 2 2" xfId="1393"/>
    <cellStyle name="Цена 5 2 2 2" xfId="3420"/>
    <cellStyle name="Цена 5 2 2 2 2" xfId="10175"/>
    <cellStyle name="Цена 5 2 2 2 2 2" xfId="32438"/>
    <cellStyle name="Цена 5 2 2 2 3" xfId="12105"/>
    <cellStyle name="Цена 5 2 2 2 3 2" xfId="18429"/>
    <cellStyle name="Цена 5 2 2 2 3 2 2" xfId="36102"/>
    <cellStyle name="Цена 5 2 2 2 3 3" xfId="33349"/>
    <cellStyle name="Цена 5 2 2 2 4" xfId="7996"/>
    <cellStyle name="Цена 5 2 2 2 4 2" xfId="21999"/>
    <cellStyle name="Цена 5 2 2 2 4 2 2" xfId="36666"/>
    <cellStyle name="Цена 5 2 2 2 4 3" xfId="31346"/>
    <cellStyle name="Цена 5 2 2 2 5" xfId="15153"/>
    <cellStyle name="Цена 5 2 2 2 5 2" xfId="34894"/>
    <cellStyle name="Цена 5 2 2 2 6" xfId="28861"/>
    <cellStyle name="Цена 5 2 2 3" xfId="3893"/>
    <cellStyle name="Цена 5 2 2 3 2" xfId="10648"/>
    <cellStyle name="Цена 5 2 2 3 2 2" xfId="32639"/>
    <cellStyle name="Цена 5 2 2 3 3" xfId="12578"/>
    <cellStyle name="Цена 5 2 2 3 3 2" xfId="18900"/>
    <cellStyle name="Цена 5 2 2 3 3 2 2" xfId="36303"/>
    <cellStyle name="Цена 5 2 2 3 3 3" xfId="33550"/>
    <cellStyle name="Цена 5 2 2 3 4" xfId="15624"/>
    <cellStyle name="Цена 5 2 2 3 4 2" xfId="35095"/>
    <cellStyle name="Цена 5 2 2 3 5" xfId="29062"/>
    <cellStyle name="Цена 5 2 2 4" xfId="6176"/>
    <cellStyle name="Цена 5 2 2 4 2" xfId="13412"/>
    <cellStyle name="Цена 5 2 2 4 2 2" xfId="33948"/>
    <cellStyle name="Цена 5 2 2 4 3" xfId="30378"/>
    <cellStyle name="Цена 5 2 2 5" xfId="8445"/>
    <cellStyle name="Цена 5 2 2 5 2" xfId="31498"/>
    <cellStyle name="Цена 5 2 2 6" xfId="6162"/>
    <cellStyle name="Цена 5 2 2 6 2" xfId="13399"/>
    <cellStyle name="Цена 5 2 2 6 2 2" xfId="33939"/>
    <cellStyle name="Цена 5 2 2 6 3" xfId="30369"/>
    <cellStyle name="Цена 5 2 2 7" xfId="4792"/>
    <cellStyle name="Цена 5 2 2 7 2" xfId="29470"/>
    <cellStyle name="Цена 5 2 3" xfId="2381"/>
    <cellStyle name="Цена 5 2 3 2" xfId="6981"/>
    <cellStyle name="Цена 5 2 3 2 2" xfId="14155"/>
    <cellStyle name="Цена 5 2 3 2 2 2" xfId="34467"/>
    <cellStyle name="Цена 5 2 3 2 3" xfId="30916"/>
    <cellStyle name="Цена 5 2 3 3" xfId="9163"/>
    <cellStyle name="Цена 5 2 3 3 2" xfId="32005"/>
    <cellStyle name="Цена 5 2 3 4" xfId="11178"/>
    <cellStyle name="Цена 5 2 3 4 2" xfId="17507"/>
    <cellStyle name="Цена 5 2 3 4 2 2" xfId="35750"/>
    <cellStyle name="Цена 5 2 3 4 3" xfId="32997"/>
    <cellStyle name="Цена 5 2 3 5" xfId="5411"/>
    <cellStyle name="Цена 5 2 3 5 2" xfId="29890"/>
    <cellStyle name="Цена 5 2 3 6" xfId="28509"/>
    <cellStyle name="Цена 5 2 4" xfId="2511"/>
    <cellStyle name="Цена 5 2 4 2" xfId="7111"/>
    <cellStyle name="Цена 5 2 4 2 2" xfId="14285"/>
    <cellStyle name="Цена 5 2 4 2 2 2" xfId="34597"/>
    <cellStyle name="Цена 5 2 4 2 3" xfId="31046"/>
    <cellStyle name="Цена 5 2 4 3" xfId="9293"/>
    <cellStyle name="Цена 5 2 4 3 2" xfId="32135"/>
    <cellStyle name="Цена 5 2 4 4" xfId="11253"/>
    <cellStyle name="Цена 5 2 4 4 2" xfId="17582"/>
    <cellStyle name="Цена 5 2 4 4 2 2" xfId="35825"/>
    <cellStyle name="Цена 5 2 4 4 3" xfId="33072"/>
    <cellStyle name="Цена 5 2 4 5" xfId="5510"/>
    <cellStyle name="Цена 5 2 4 5 2" xfId="29977"/>
    <cellStyle name="Цена 5 2 4 6" xfId="28584"/>
    <cellStyle name="Цена 5 2 5" xfId="3173"/>
    <cellStyle name="Цена 5 2 5 2" xfId="7749"/>
    <cellStyle name="Цена 5 2 5 2 2" xfId="14907"/>
    <cellStyle name="Цена 5 2 5 2 2 2" xfId="34783"/>
    <cellStyle name="Цена 5 2 5 2 3" xfId="31235"/>
    <cellStyle name="Цена 5 2 5 3" xfId="9928"/>
    <cellStyle name="Цена 5 2 5 3 2" xfId="32327"/>
    <cellStyle name="Цена 5 2 5 4" xfId="11859"/>
    <cellStyle name="Цена 5 2 5 4 2" xfId="18184"/>
    <cellStyle name="Цена 5 2 5 4 2 2" xfId="35992"/>
    <cellStyle name="Цена 5 2 5 4 3" xfId="33239"/>
    <cellStyle name="Цена 5 2 5 5" xfId="4969"/>
    <cellStyle name="Цена 5 2 5 5 2" xfId="29611"/>
    <cellStyle name="Цена 5 2 5 6" xfId="28751"/>
    <cellStyle name="Цена 5 2 6" xfId="3647"/>
    <cellStyle name="Цена 5 2 6 2" xfId="10402"/>
    <cellStyle name="Цена 5 2 6 2 2" xfId="32529"/>
    <cellStyle name="Цена 5 2 6 3" xfId="12332"/>
    <cellStyle name="Цена 5 2 6 3 2" xfId="18655"/>
    <cellStyle name="Цена 5 2 6 3 2 2" xfId="36193"/>
    <cellStyle name="Цена 5 2 6 3 3" xfId="33440"/>
    <cellStyle name="Цена 5 2 6 4" xfId="8223"/>
    <cellStyle name="Цена 5 2 6 4 2" xfId="22220"/>
    <cellStyle name="Цена 5 2 6 4 2 2" xfId="36757"/>
    <cellStyle name="Цена 5 2 6 4 3" xfId="31437"/>
    <cellStyle name="Цена 5 2 6 5" xfId="15379"/>
    <cellStyle name="Цена 5 2 6 5 2" xfId="34985"/>
    <cellStyle name="Цена 5 2 6 6" xfId="28952"/>
    <cellStyle name="Цена 5 2 7" xfId="6446"/>
    <cellStyle name="Цена 5 2 7 2" xfId="13624"/>
    <cellStyle name="Цена 5 2 7 2 2" xfId="34108"/>
    <cellStyle name="Цена 5 2 7 3" xfId="30557"/>
    <cellStyle name="Цена 5 2 8" xfId="8629"/>
    <cellStyle name="Цена 5 2 8 2" xfId="31646"/>
    <cellStyle name="Цена 5 2 9" xfId="10743"/>
    <cellStyle name="Цена 5 2 9 2" xfId="17075"/>
    <cellStyle name="Цена 5 2 9 2 2" xfId="35487"/>
    <cellStyle name="Цена 5 2 9 3" xfId="32734"/>
    <cellStyle name="Цена 5 3" xfId="1901"/>
    <cellStyle name="Цена 5 3 2" xfId="2436"/>
    <cellStyle name="Цена 5 3 2 2" xfId="7036"/>
    <cellStyle name="Цена 5 3 2 2 2" xfId="14210"/>
    <cellStyle name="Цена 5 3 2 2 2 2" xfId="34522"/>
    <cellStyle name="Цена 5 3 2 2 3" xfId="30971"/>
    <cellStyle name="Цена 5 3 2 3" xfId="9218"/>
    <cellStyle name="Цена 5 3 2 3 2" xfId="32060"/>
    <cellStyle name="Цена 5 3 3" xfId="5024"/>
    <cellStyle name="Цена 5 3 3 2" xfId="29666"/>
    <cellStyle name="Цена 5 3 4" xfId="6501"/>
    <cellStyle name="Цена 5 3 4 2" xfId="13679"/>
    <cellStyle name="Цена 5 3 4 2 2" xfId="34163"/>
    <cellStyle name="Цена 5 3 4 3" xfId="30612"/>
    <cellStyle name="Цена 5 3 5" xfId="8684"/>
    <cellStyle name="Цена 5 3 5 2" xfId="31701"/>
    <cellStyle name="Цена 5 3 6" xfId="10798"/>
    <cellStyle name="Цена 5 3 6 2" xfId="17130"/>
    <cellStyle name="Цена 5 3 6 2 2" xfId="35542"/>
    <cellStyle name="Цена 5 3 6 3" xfId="32789"/>
    <cellStyle name="Цена 5 4" xfId="1407"/>
    <cellStyle name="Цена 5 4 2" xfId="4799"/>
    <cellStyle name="Цена 5 4 2 2" xfId="29477"/>
    <cellStyle name="Цена 5 4 3" xfId="6190"/>
    <cellStyle name="Цена 5 4 3 2" xfId="13426"/>
    <cellStyle name="Цена 5 4 3 2 2" xfId="33955"/>
    <cellStyle name="Цена 5 4 3 3" xfId="30385"/>
    <cellStyle name="Цена 5 4 4" xfId="8459"/>
    <cellStyle name="Цена 5 4 4 2" xfId="31505"/>
    <cellStyle name="Цена 5 4 5" xfId="6384"/>
    <cellStyle name="Цена 5 4 5 2" xfId="13590"/>
    <cellStyle name="Цена 5 4 5 2 2" xfId="34082"/>
    <cellStyle name="Цена 5 4 5 3" xfId="30529"/>
    <cellStyle name="Цена 5 4 6" xfId="4532"/>
    <cellStyle name="Цена 5 4 6 2" xfId="20540"/>
    <cellStyle name="Цена 5 4 6 2 2" xfId="36423"/>
    <cellStyle name="Цена 5 4 6 3" xfId="29308"/>
    <cellStyle name="Цена 5 4 7" xfId="5455"/>
    <cellStyle name="Цена 5 4 7 2" xfId="29922"/>
    <cellStyle name="Цена 5 5" xfId="2234"/>
    <cellStyle name="Цена 5 5 2" xfId="6834"/>
    <cellStyle name="Цена 5 5 2 2" xfId="14008"/>
    <cellStyle name="Цена 5 5 2 2 2" xfId="34357"/>
    <cellStyle name="Цена 5 5 2 3" xfId="30806"/>
    <cellStyle name="Цена 5 5 3" xfId="9017"/>
    <cellStyle name="Цена 5 5 3 2" xfId="31895"/>
    <cellStyle name="Цена 5 6" xfId="4820"/>
    <cellStyle name="Цена 5 6 2" xfId="29496"/>
    <cellStyle name="Цена 5 7" xfId="6241"/>
    <cellStyle name="Цена 5 7 2" xfId="13473"/>
    <cellStyle name="Цена 5 7 2 2" xfId="33983"/>
    <cellStyle name="Цена 5 7 3" xfId="30416"/>
    <cellStyle name="Цена 5 8" xfId="8510"/>
    <cellStyle name="Цена 5 8 2" xfId="31534"/>
    <cellStyle name="Цена 5 9" xfId="5751"/>
    <cellStyle name="Цена 5 9 2" xfId="13040"/>
    <cellStyle name="Цена 5 9 2 2" xfId="33732"/>
    <cellStyle name="Цена 5 9 3" xfId="30122"/>
    <cellStyle name="Цена 6" xfId="1588"/>
    <cellStyle name="Цена 6 10" xfId="4181"/>
    <cellStyle name="Цена 6 10 2" xfId="29197"/>
    <cellStyle name="Цена 6 2" xfId="886"/>
    <cellStyle name="Цена 6 2 2" xfId="3272"/>
    <cellStyle name="Цена 6 2 2 2" xfId="10027"/>
    <cellStyle name="Цена 6 2 2 2 2" xfId="32371"/>
    <cellStyle name="Цена 6 2 2 3" xfId="11957"/>
    <cellStyle name="Цена 6 2 2 3 2" xfId="18282"/>
    <cellStyle name="Цена 6 2 2 3 2 2" xfId="36035"/>
    <cellStyle name="Цена 6 2 2 3 3" xfId="33282"/>
    <cellStyle name="Цена 6 2 2 4" xfId="7848"/>
    <cellStyle name="Цена 6 2 2 4 2" xfId="21852"/>
    <cellStyle name="Цена 6 2 2 4 2 2" xfId="36599"/>
    <cellStyle name="Цена 6 2 2 4 3" xfId="31279"/>
    <cellStyle name="Цена 6 2 2 5" xfId="15006"/>
    <cellStyle name="Цена 6 2 2 5 2" xfId="34827"/>
    <cellStyle name="Цена 6 2 2 6" xfId="28794"/>
    <cellStyle name="Цена 6 2 3" xfId="3745"/>
    <cellStyle name="Цена 6 2 3 2" xfId="10500"/>
    <cellStyle name="Цена 6 2 3 2 2" xfId="32572"/>
    <cellStyle name="Цена 6 2 3 3" xfId="12430"/>
    <cellStyle name="Цена 6 2 3 3 2" xfId="18753"/>
    <cellStyle name="Цена 6 2 3 3 2 2" xfId="36236"/>
    <cellStyle name="Цена 6 2 3 3 3" xfId="33483"/>
    <cellStyle name="Цена 6 2 3 4" xfId="15477"/>
    <cellStyle name="Цена 6 2 3 4 2" xfId="35028"/>
    <cellStyle name="Цена 6 2 3 5" xfId="28995"/>
    <cellStyle name="Цена 6 2 4" xfId="5931"/>
    <cellStyle name="Цена 6 2 4 2" xfId="13192"/>
    <cellStyle name="Цена 6 2 4 2 2" xfId="33806"/>
    <cellStyle name="Цена 6 2 4 3" xfId="30218"/>
    <cellStyle name="Цена 6 2 5" xfId="5852"/>
    <cellStyle name="Цена 6 2 5 2" xfId="30184"/>
    <cellStyle name="Цена 6 2 6" xfId="5999"/>
    <cellStyle name="Цена 6 2 6 2" xfId="13258"/>
    <cellStyle name="Цена 6 2 6 2 2" xfId="33844"/>
    <cellStyle name="Цена 6 2 6 3" xfId="30258"/>
    <cellStyle name="Цена 6 2 7" xfId="4690"/>
    <cellStyle name="Цена 6 2 7 2" xfId="29387"/>
    <cellStyle name="Цена 6 3" xfId="2291"/>
    <cellStyle name="Цена 6 3 2" xfId="6891"/>
    <cellStyle name="Цена 6 3 2 2" xfId="14065"/>
    <cellStyle name="Цена 6 3 2 2 2" xfId="34396"/>
    <cellStyle name="Цена 6 3 2 3" xfId="30845"/>
    <cellStyle name="Цена 6 3 3" xfId="9074"/>
    <cellStyle name="Цена 6 3 3 2" xfId="31934"/>
    <cellStyle name="Цена 6 3 4" xfId="11102"/>
    <cellStyle name="Цена 6 3 4 2" xfId="17431"/>
    <cellStyle name="Цена 6 3 4 2 2" xfId="35692"/>
    <cellStyle name="Цена 6 3 4 3" xfId="32939"/>
    <cellStyle name="Цена 6 3 5" xfId="5330"/>
    <cellStyle name="Цена 6 3 5 2" xfId="29829"/>
    <cellStyle name="Цена 6 3 6" xfId="28451"/>
    <cellStyle name="Цена 6 4" xfId="2106"/>
    <cellStyle name="Цена 6 4 2" xfId="6706"/>
    <cellStyle name="Цена 6 4 2 2" xfId="13882"/>
    <cellStyle name="Цена 6 4 2 2 2" xfId="34282"/>
    <cellStyle name="Цена 6 4 2 3" xfId="30731"/>
    <cellStyle name="Цена 6 4 3" xfId="8889"/>
    <cellStyle name="Цена 6 4 3 2" xfId="31820"/>
    <cellStyle name="Цена 6 4 4" xfId="10989"/>
    <cellStyle name="Цена 6 4 4 2" xfId="17319"/>
    <cellStyle name="Цена 6 4 4 2 2" xfId="35648"/>
    <cellStyle name="Цена 6 4 4 3" xfId="32895"/>
    <cellStyle name="Цена 6 4 5" xfId="5185"/>
    <cellStyle name="Цена 6 4 5 2" xfId="29768"/>
    <cellStyle name="Цена 6 4 6" xfId="28408"/>
    <cellStyle name="Цена 6 5" xfId="3008"/>
    <cellStyle name="Цена 6 5 2" xfId="7595"/>
    <cellStyle name="Цена 6 5 2 2" xfId="14759"/>
    <cellStyle name="Цена 6 5 2 2 2" xfId="34716"/>
    <cellStyle name="Цена 6 5 2 3" xfId="31168"/>
    <cellStyle name="Цена 6 5 3" xfId="9774"/>
    <cellStyle name="Цена 6 5 3 2" xfId="32256"/>
    <cellStyle name="Цена 6 5 4" xfId="11711"/>
    <cellStyle name="Цена 6 5 4 2" xfId="18036"/>
    <cellStyle name="Цена 6 5 4 2 2" xfId="35925"/>
    <cellStyle name="Цена 6 5 4 3" xfId="33172"/>
    <cellStyle name="Цена 6 5 5" xfId="4860"/>
    <cellStyle name="Цена 6 5 5 2" xfId="29536"/>
    <cellStyle name="Цена 6 5 6" xfId="28684"/>
    <cellStyle name="Цена 6 6" xfId="3517"/>
    <cellStyle name="Цена 6 6 2" xfId="10272"/>
    <cellStyle name="Цена 6 6 2 2" xfId="32478"/>
    <cellStyle name="Цена 6 6 3" xfId="12202"/>
    <cellStyle name="Цена 6 6 3 2" xfId="18525"/>
    <cellStyle name="Цена 6 6 3 2 2" xfId="36142"/>
    <cellStyle name="Цена 6 6 3 3" xfId="33389"/>
    <cellStyle name="Цена 6 6 4" xfId="8093"/>
    <cellStyle name="Цена 6 6 4 2" xfId="22090"/>
    <cellStyle name="Цена 6 6 4 2 2" xfId="36706"/>
    <cellStyle name="Цена 6 6 4 3" xfId="31386"/>
    <cellStyle name="Цена 6 6 5" xfId="15249"/>
    <cellStyle name="Цена 6 6 5 2" xfId="34934"/>
    <cellStyle name="Цена 6 6 6" xfId="28901"/>
    <cellStyle name="Цена 6 7" xfId="6298"/>
    <cellStyle name="Цена 6 7 2" xfId="13523"/>
    <cellStyle name="Цена 6 7 2 2" xfId="34025"/>
    <cellStyle name="Цена 6 7 3" xfId="30464"/>
    <cellStyle name="Цена 6 8" xfId="8549"/>
    <cellStyle name="Цена 6 8 2" xfId="31572"/>
    <cellStyle name="Цена 6 9" xfId="10683"/>
    <cellStyle name="Цена 6 9 2" xfId="17015"/>
    <cellStyle name="Цена 6 9 2 2" xfId="35427"/>
    <cellStyle name="Цена 6 9 3" xfId="32674"/>
    <cellStyle name="Цена 7" xfId="1670"/>
    <cellStyle name="Цена 7 2" xfId="2313"/>
    <cellStyle name="Цена 7 2 2" xfId="6913"/>
    <cellStyle name="Цена 7 2 2 2" xfId="14087"/>
    <cellStyle name="Цена 7 2 2 2 2" xfId="34416"/>
    <cellStyle name="Цена 7 2 2 3" xfId="30865"/>
    <cellStyle name="Цена 7 2 3" xfId="9096"/>
    <cellStyle name="Цена 7 2 3 2" xfId="31954"/>
    <cellStyle name="Цена 7 3" xfId="4884"/>
    <cellStyle name="Цена 7 3 2" xfId="29554"/>
    <cellStyle name="Цена 7 4" xfId="6339"/>
    <cellStyle name="Цена 7 4 2" xfId="13553"/>
    <cellStyle name="Цена 7 4 2 2" xfId="34048"/>
    <cellStyle name="Цена 7 4 3" xfId="30492"/>
    <cellStyle name="Цена 7 5" xfId="8576"/>
    <cellStyle name="Цена 7 5 2" xfId="31596"/>
    <cellStyle name="Цена 7 6" xfId="10700"/>
    <cellStyle name="Цена 7 6 2" xfId="17032"/>
    <cellStyle name="Цена 7 6 2 2" xfId="35444"/>
    <cellStyle name="Цена 7 6 3" xfId="32691"/>
    <cellStyle name="Цена 8" xfId="947"/>
    <cellStyle name="Цена 8 2" xfId="4716"/>
    <cellStyle name="Цена 8 2 2" xfId="29412"/>
    <cellStyle name="Цена 8 3" xfId="5989"/>
    <cellStyle name="Цена 8 3 2" xfId="13250"/>
    <cellStyle name="Цена 8 3 2 2" xfId="33837"/>
    <cellStyle name="Цена 8 3 3" xfId="30249"/>
    <cellStyle name="Цена 8 4" xfId="6058"/>
    <cellStyle name="Цена 8 4 2" xfId="30299"/>
    <cellStyle name="Цена 8 5" xfId="5834"/>
    <cellStyle name="Цена 8 5 2" xfId="13099"/>
    <cellStyle name="Цена 8 5 2 2" xfId="33769"/>
    <cellStyle name="Цена 8 5 3" xfId="30178"/>
    <cellStyle name="Цена 8 6" xfId="4353"/>
    <cellStyle name="Цена 8 6 2" xfId="20397"/>
    <cellStyle name="Цена 8 6 2 2" xfId="36355"/>
    <cellStyle name="Цена 8 6 3" xfId="29240"/>
    <cellStyle name="Цена 8 7" xfId="4593"/>
    <cellStyle name="Цена 8 7 2" xfId="29347"/>
    <cellStyle name="Цена 9" xfId="2083"/>
    <cellStyle name="Цена 9 2" xfId="6683"/>
    <cellStyle name="Цена 9 2 2" xfId="13859"/>
    <cellStyle name="Цена 9 2 2 2" xfId="34269"/>
    <cellStyle name="Цена 9 2 3" xfId="30718"/>
    <cellStyle name="Цена 9 3" xfId="8866"/>
    <cellStyle name="Цена 9 3 2" xfId="31807"/>
    <cellStyle name="Џђ?–…?’?›?" xfId="600"/>
    <cellStyle name="Џђһ–…қ’қ›ү" xfId="599"/>
    <cellStyle name="Џђћ–…ќ’ќ›‰" xfId="437"/>
    <cellStyle name="Џђћ–…ќ’ќ›‰ 2" xfId="438"/>
    <cellStyle name="Џђћ–…ќ’ќ›‰ 2 2" xfId="814"/>
    <cellStyle name="Џђћ–…ќ’ќ›‰ 2 2 2" xfId="1460"/>
    <cellStyle name="Џђћ–…ќ’ќ›‰ 2 2 3" xfId="1164"/>
    <cellStyle name="Џђћ–…ќ’ќ›‰ 2 3" xfId="1242"/>
    <cellStyle name="Џђћ–…ќ’ќ›‰ 2 4" xfId="1272"/>
    <cellStyle name="Џђћ–…ќ’ќ›‰ 3" xfId="439"/>
    <cellStyle name="Џђћ–…ќ’ќ›‰ 3 2" xfId="815"/>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65"/>
  <sheetViews>
    <sheetView tabSelected="1" view="pageBreakPreview" zoomScale="65" zoomScaleNormal="50" zoomScaleSheetLayoutView="65" zoomScalePageLayoutView="50" workbookViewId="0">
      <pane xSplit="1" topLeftCell="B1" activePane="topRight" state="frozen"/>
      <selection activeCell="A718" sqref="A718"/>
      <selection pane="topRight" activeCell="C1399" sqref="C1399"/>
    </sheetView>
  </sheetViews>
  <sheetFormatPr defaultRowHeight="12.75" outlineLevelRow="1"/>
  <cols>
    <col min="1" max="1" width="8.42578125" style="19" customWidth="1"/>
    <col min="2" max="2" width="9.42578125" style="19" customWidth="1"/>
    <col min="3" max="3" width="10.140625" style="19" customWidth="1"/>
    <col min="4" max="4" width="13" style="544" customWidth="1"/>
    <col min="5" max="5" width="9.28515625" style="544" customWidth="1"/>
    <col min="6" max="6" width="15.5703125" style="544" customWidth="1"/>
    <col min="7" max="7" width="9.85546875" style="544" customWidth="1"/>
    <col min="8" max="8" width="15" style="544" customWidth="1"/>
    <col min="9" max="9" width="11.7109375" style="544" customWidth="1"/>
    <col min="10" max="11" width="6.42578125" style="19" customWidth="1"/>
    <col min="12" max="12" width="10.28515625" style="19" customWidth="1"/>
    <col min="13" max="13" width="12.42578125" style="19" customWidth="1"/>
    <col min="14" max="14" width="9" style="19" customWidth="1"/>
    <col min="15" max="15" width="13.140625" style="19" customWidth="1"/>
    <col min="16" max="16" width="6.140625" style="19" customWidth="1"/>
    <col min="17" max="17" width="11" style="19" customWidth="1"/>
    <col min="18" max="18" width="12.7109375" style="19" customWidth="1"/>
    <col min="19" max="20" width="6.7109375" style="19" customWidth="1"/>
    <col min="21" max="21" width="11.140625" style="23" customWidth="1"/>
    <col min="22" max="22" width="17.140625" style="635" customWidth="1"/>
    <col min="23" max="23" width="16.140625" style="629" customWidth="1"/>
    <col min="24" max="24" width="17.85546875" style="629" customWidth="1"/>
    <col min="25" max="26" width="6.42578125" style="19" customWidth="1"/>
    <col min="27" max="27" width="10.85546875" style="19" customWidth="1"/>
    <col min="28" max="28" width="9" style="582" customWidth="1"/>
    <col min="29" max="29" width="9.140625" style="582"/>
    <col min="30" max="30" width="14" style="545" customWidth="1"/>
    <col min="31" max="31" width="18.28515625" style="19" customWidth="1"/>
    <col min="32" max="16384" width="9.140625" style="19"/>
  </cols>
  <sheetData>
    <row r="1" spans="1:35" ht="15" customHeight="1">
      <c r="A1" s="13"/>
      <c r="B1" s="14"/>
      <c r="C1" s="14"/>
      <c r="D1" s="14"/>
      <c r="E1" s="14"/>
      <c r="F1" s="15"/>
      <c r="G1" s="15"/>
      <c r="H1" s="14"/>
      <c r="I1" s="14"/>
      <c r="J1" s="14"/>
      <c r="K1" s="14"/>
      <c r="L1" s="14"/>
      <c r="M1" s="14"/>
      <c r="N1" s="14"/>
      <c r="O1" s="14"/>
      <c r="P1" s="16" t="s">
        <v>629</v>
      </c>
      <c r="Q1" s="13"/>
      <c r="R1" s="14"/>
      <c r="S1" s="13"/>
      <c r="T1" s="14"/>
      <c r="U1" s="17"/>
      <c r="V1" s="18"/>
      <c r="W1" s="18"/>
      <c r="X1" s="631"/>
    </row>
    <row r="2" spans="1:35" ht="15" customHeight="1">
      <c r="A2" s="13"/>
      <c r="B2" s="14"/>
      <c r="C2" s="14"/>
      <c r="D2" s="14"/>
      <c r="E2" s="14"/>
      <c r="F2" s="15"/>
      <c r="G2" s="15"/>
      <c r="H2" s="14"/>
      <c r="I2" s="14"/>
      <c r="J2" s="14"/>
      <c r="K2" s="14"/>
      <c r="L2" s="14"/>
      <c r="M2" s="14"/>
      <c r="N2" s="14"/>
      <c r="O2" s="14"/>
      <c r="P2" s="16" t="s">
        <v>1507</v>
      </c>
      <c r="Q2" s="13"/>
      <c r="R2" s="14"/>
      <c r="S2" s="13"/>
      <c r="T2" s="14"/>
      <c r="U2" s="17"/>
      <c r="V2" s="18"/>
      <c r="W2" s="632"/>
      <c r="X2" s="633"/>
    </row>
    <row r="3" spans="1:35" ht="15" customHeight="1">
      <c r="A3" s="13"/>
      <c r="B3" s="13"/>
      <c r="C3" s="13"/>
      <c r="D3" s="13"/>
      <c r="E3" s="13"/>
      <c r="F3" s="20"/>
      <c r="G3" s="20"/>
      <c r="H3" s="13"/>
      <c r="I3" s="13"/>
      <c r="J3" s="13"/>
      <c r="K3" s="13"/>
      <c r="L3" s="13"/>
      <c r="M3" s="13"/>
      <c r="N3" s="13"/>
      <c r="O3" s="13"/>
      <c r="P3" s="16" t="s">
        <v>1508</v>
      </c>
      <c r="Q3" s="13"/>
      <c r="R3" s="13"/>
      <c r="S3" s="13"/>
      <c r="T3" s="13"/>
      <c r="U3" s="17"/>
      <c r="V3" s="18"/>
      <c r="W3" s="632"/>
      <c r="X3" s="633"/>
    </row>
    <row r="4" spans="1:35" ht="15" customHeight="1">
      <c r="A4" s="13"/>
      <c r="B4" s="13"/>
      <c r="C4" s="13"/>
      <c r="D4" s="13"/>
      <c r="E4" s="13"/>
      <c r="F4" s="20"/>
      <c r="G4" s="20"/>
      <c r="H4" s="13"/>
      <c r="I4" s="13"/>
      <c r="J4" s="13"/>
      <c r="K4" s="13"/>
      <c r="L4" s="13"/>
      <c r="M4" s="13"/>
      <c r="N4" s="13"/>
      <c r="O4" s="13"/>
      <c r="P4" s="16" t="s">
        <v>1509</v>
      </c>
      <c r="Q4" s="13"/>
      <c r="R4" s="13"/>
      <c r="S4" s="13"/>
      <c r="T4" s="13"/>
      <c r="U4" s="17"/>
      <c r="V4" s="18"/>
      <c r="W4" s="632"/>
      <c r="X4" s="633"/>
    </row>
    <row r="5" spans="1:35" ht="7.5" customHeight="1">
      <c r="A5" s="719" t="s">
        <v>1510</v>
      </c>
      <c r="B5" s="719"/>
      <c r="C5" s="719"/>
      <c r="D5" s="719"/>
      <c r="E5" s="719"/>
      <c r="F5" s="719"/>
      <c r="G5" s="719"/>
      <c r="H5" s="719"/>
      <c r="I5" s="719"/>
      <c r="J5" s="719"/>
      <c r="K5" s="719"/>
      <c r="L5" s="719"/>
      <c r="M5" s="719"/>
      <c r="N5" s="719"/>
      <c r="O5" s="719"/>
      <c r="P5" s="719"/>
      <c r="Q5" s="719"/>
      <c r="R5" s="719"/>
      <c r="S5" s="719"/>
      <c r="T5" s="719"/>
      <c r="U5" s="720"/>
      <c r="V5" s="720"/>
      <c r="W5" s="719"/>
      <c r="X5" s="719"/>
    </row>
    <row r="6" spans="1:35" ht="15" customHeight="1">
      <c r="A6" s="718" t="s">
        <v>1483</v>
      </c>
      <c r="B6" s="718"/>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row>
    <row r="7" spans="1:35" ht="6.75" customHeight="1">
      <c r="A7" s="21"/>
      <c r="B7" s="21"/>
      <c r="C7" s="21"/>
      <c r="D7" s="22"/>
      <c r="E7" s="22"/>
      <c r="F7" s="22"/>
      <c r="G7" s="22"/>
      <c r="H7" s="22"/>
      <c r="I7" s="22"/>
      <c r="J7" s="21"/>
      <c r="K7" s="21"/>
      <c r="L7" s="709"/>
      <c r="M7" s="709"/>
      <c r="N7" s="21"/>
      <c r="O7" s="21"/>
      <c r="P7" s="21"/>
      <c r="Q7" s="21"/>
      <c r="R7" s="21"/>
      <c r="S7" s="21"/>
      <c r="T7" s="21"/>
      <c r="U7" s="21"/>
      <c r="V7" s="630"/>
      <c r="W7" s="630"/>
      <c r="X7" s="634"/>
      <c r="Y7" s="21"/>
      <c r="Z7" s="21"/>
      <c r="AA7" s="21"/>
      <c r="AB7" s="581"/>
    </row>
    <row r="8" spans="1:35" ht="15" customHeight="1">
      <c r="D8" s="19"/>
      <c r="E8" s="19"/>
      <c r="F8" s="19"/>
      <c r="G8" s="19"/>
      <c r="H8" s="19"/>
      <c r="I8" s="19"/>
      <c r="P8" s="16" t="s">
        <v>1511</v>
      </c>
      <c r="X8" s="636"/>
    </row>
    <row r="9" spans="1:35" ht="15" customHeight="1">
      <c r="D9" s="19"/>
      <c r="E9" s="19"/>
      <c r="F9" s="19"/>
      <c r="G9" s="19"/>
      <c r="H9" s="19"/>
      <c r="I9" s="19"/>
      <c r="P9" s="16" t="s">
        <v>1611</v>
      </c>
      <c r="X9" s="637"/>
    </row>
    <row r="10" spans="1:35" ht="15" customHeight="1">
      <c r="D10" s="19"/>
      <c r="E10" s="19"/>
      <c r="F10" s="19"/>
      <c r="G10" s="19"/>
      <c r="H10" s="19"/>
      <c r="I10" s="19"/>
      <c r="P10" s="16" t="s">
        <v>1612</v>
      </c>
      <c r="X10" s="637"/>
    </row>
    <row r="11" spans="1:35" ht="15" customHeight="1">
      <c r="D11" s="19"/>
      <c r="E11" s="19"/>
      <c r="F11" s="19"/>
      <c r="G11" s="19"/>
      <c r="H11" s="19"/>
      <c r="I11" s="19"/>
      <c r="P11" s="16" t="s">
        <v>1613</v>
      </c>
      <c r="X11" s="637"/>
    </row>
    <row r="12" spans="1:35" ht="15" customHeight="1">
      <c r="D12" s="19"/>
      <c r="E12" s="19"/>
      <c r="F12" s="19"/>
      <c r="G12" s="19"/>
      <c r="H12" s="19"/>
      <c r="I12" s="19"/>
      <c r="P12" s="16" t="s">
        <v>1853</v>
      </c>
    </row>
    <row r="13" spans="1:35" ht="15" customHeight="1">
      <c r="D13" s="19"/>
      <c r="E13" s="19"/>
      <c r="F13" s="19"/>
      <c r="G13" s="19"/>
      <c r="H13" s="19"/>
      <c r="I13" s="19"/>
      <c r="P13" s="16" t="s">
        <v>4496</v>
      </c>
    </row>
    <row r="14" spans="1:35" ht="134.25" customHeight="1">
      <c r="A14" s="24" t="s">
        <v>0</v>
      </c>
      <c r="B14" s="24" t="s">
        <v>1</v>
      </c>
      <c r="C14" s="24" t="s">
        <v>2</v>
      </c>
      <c r="D14" s="24" t="s">
        <v>3</v>
      </c>
      <c r="E14" s="24" t="s">
        <v>4</v>
      </c>
      <c r="F14" s="24" t="s">
        <v>5</v>
      </c>
      <c r="G14" s="24" t="s">
        <v>6</v>
      </c>
      <c r="H14" s="24" t="s">
        <v>7</v>
      </c>
      <c r="I14" s="24" t="s">
        <v>8</v>
      </c>
      <c r="J14" s="24" t="s">
        <v>9</v>
      </c>
      <c r="K14" s="24" t="s">
        <v>10</v>
      </c>
      <c r="L14" s="24" t="s">
        <v>11</v>
      </c>
      <c r="M14" s="24" t="s">
        <v>12</v>
      </c>
      <c r="N14" s="24" t="s">
        <v>13</v>
      </c>
      <c r="O14" s="24" t="s">
        <v>14</v>
      </c>
      <c r="P14" s="24" t="s">
        <v>15</v>
      </c>
      <c r="Q14" s="24" t="s">
        <v>16</v>
      </c>
      <c r="R14" s="24" t="s">
        <v>17</v>
      </c>
      <c r="S14" s="24" t="s">
        <v>18</v>
      </c>
      <c r="T14" s="24" t="s">
        <v>19</v>
      </c>
      <c r="U14" s="25" t="s">
        <v>20</v>
      </c>
      <c r="V14" s="25" t="s">
        <v>21</v>
      </c>
      <c r="W14" s="25" t="s">
        <v>22</v>
      </c>
      <c r="X14" s="25" t="s">
        <v>23</v>
      </c>
      <c r="Y14" s="24" t="s">
        <v>24</v>
      </c>
      <c r="Z14" s="24" t="s">
        <v>25</v>
      </c>
      <c r="AA14" s="24" t="s">
        <v>26</v>
      </c>
      <c r="AB14" s="673" t="s">
        <v>61</v>
      </c>
      <c r="AC14" s="583"/>
      <c r="AD14" s="583"/>
      <c r="AE14" s="583"/>
      <c r="AF14" s="583"/>
      <c r="AG14" s="583"/>
      <c r="AH14" s="583"/>
      <c r="AI14" s="583"/>
    </row>
    <row r="15" spans="1:35" s="28" customFormat="1" ht="28.5" customHeight="1">
      <c r="A15" s="24">
        <v>1</v>
      </c>
      <c r="B15" s="24">
        <v>2</v>
      </c>
      <c r="C15" s="26">
        <v>3</v>
      </c>
      <c r="D15" s="26">
        <v>4</v>
      </c>
      <c r="E15" s="26" t="s">
        <v>27</v>
      </c>
      <c r="F15" s="26">
        <v>5</v>
      </c>
      <c r="G15" s="26" t="s">
        <v>28</v>
      </c>
      <c r="H15" s="26">
        <v>6</v>
      </c>
      <c r="I15" s="26" t="s">
        <v>29</v>
      </c>
      <c r="J15" s="26">
        <v>7</v>
      </c>
      <c r="K15" s="26">
        <v>8</v>
      </c>
      <c r="L15" s="26">
        <v>9</v>
      </c>
      <c r="M15" s="26">
        <v>10</v>
      </c>
      <c r="N15" s="26">
        <v>11</v>
      </c>
      <c r="O15" s="26">
        <v>12</v>
      </c>
      <c r="P15" s="26">
        <v>13</v>
      </c>
      <c r="Q15" s="26">
        <v>14</v>
      </c>
      <c r="R15" s="26">
        <v>15</v>
      </c>
      <c r="S15" s="26">
        <v>16</v>
      </c>
      <c r="T15" s="26">
        <v>17</v>
      </c>
      <c r="U15" s="26">
        <v>18</v>
      </c>
      <c r="V15" s="638">
        <v>19</v>
      </c>
      <c r="W15" s="638">
        <v>20</v>
      </c>
      <c r="X15" s="638">
        <v>21</v>
      </c>
      <c r="Y15" s="27">
        <v>22</v>
      </c>
      <c r="Z15" s="27">
        <v>23</v>
      </c>
      <c r="AA15" s="27">
        <v>24</v>
      </c>
      <c r="AB15" s="674">
        <v>25</v>
      </c>
      <c r="AC15" s="675"/>
      <c r="AD15" s="675"/>
      <c r="AE15" s="675"/>
      <c r="AF15" s="675"/>
      <c r="AG15" s="675"/>
      <c r="AH15" s="675"/>
      <c r="AI15" s="675"/>
    </row>
    <row r="16" spans="1:35" ht="33" customHeight="1">
      <c r="A16" s="29" t="s">
        <v>168</v>
      </c>
      <c r="B16" s="30"/>
      <c r="C16" s="31"/>
      <c r="D16" s="32"/>
      <c r="E16" s="32"/>
      <c r="F16" s="32"/>
      <c r="G16" s="32"/>
      <c r="H16" s="32"/>
      <c r="I16" s="32"/>
      <c r="J16" s="31"/>
      <c r="K16" s="31"/>
      <c r="L16" s="31"/>
      <c r="M16" s="31"/>
      <c r="N16" s="31"/>
      <c r="O16" s="31"/>
      <c r="P16" s="31"/>
      <c r="Q16" s="31"/>
      <c r="R16" s="31"/>
      <c r="S16" s="31"/>
      <c r="T16" s="31"/>
      <c r="U16" s="31"/>
      <c r="V16" s="639"/>
      <c r="W16" s="639"/>
      <c r="X16" s="640"/>
      <c r="Y16" s="33"/>
      <c r="Z16" s="33"/>
      <c r="AA16" s="33"/>
      <c r="AB16" s="676"/>
      <c r="AC16" s="583"/>
      <c r="AD16" s="583"/>
      <c r="AE16" s="583"/>
      <c r="AF16" s="583"/>
      <c r="AG16" s="583"/>
      <c r="AH16" s="583"/>
      <c r="AI16" s="583"/>
    </row>
    <row r="17" spans="1:35" ht="102" customHeight="1">
      <c r="A17" s="34" t="s">
        <v>722</v>
      </c>
      <c r="B17" s="34" t="s">
        <v>1615</v>
      </c>
      <c r="C17" s="34" t="s">
        <v>132</v>
      </c>
      <c r="D17" s="34" t="s">
        <v>133</v>
      </c>
      <c r="E17" s="34" t="s">
        <v>134</v>
      </c>
      <c r="F17" s="34" t="s">
        <v>135</v>
      </c>
      <c r="G17" s="34" t="s">
        <v>136</v>
      </c>
      <c r="H17" s="34" t="s">
        <v>137</v>
      </c>
      <c r="I17" s="34" t="s">
        <v>138</v>
      </c>
      <c r="J17" s="34" t="s">
        <v>31</v>
      </c>
      <c r="K17" s="34">
        <v>0</v>
      </c>
      <c r="L17" s="35">
        <v>711000000</v>
      </c>
      <c r="M17" s="34" t="s">
        <v>4618</v>
      </c>
      <c r="N17" s="36" t="s">
        <v>91</v>
      </c>
      <c r="O17" s="37" t="s">
        <v>512</v>
      </c>
      <c r="P17" s="34" t="s">
        <v>139</v>
      </c>
      <c r="Q17" s="34" t="s">
        <v>140</v>
      </c>
      <c r="R17" s="34" t="s">
        <v>141</v>
      </c>
      <c r="S17" s="34">
        <v>114</v>
      </c>
      <c r="T17" s="34" t="s">
        <v>142</v>
      </c>
      <c r="U17" s="38">
        <v>123035.833</v>
      </c>
      <c r="V17" s="38">
        <v>16779.47</v>
      </c>
      <c r="W17" s="38">
        <v>2064476068.74</v>
      </c>
      <c r="X17" s="38">
        <f t="shared" ref="X17:X82" si="0">W17*1.12</f>
        <v>2312213196.9888</v>
      </c>
      <c r="Y17" s="34"/>
      <c r="Z17" s="34">
        <v>2015</v>
      </c>
      <c r="AA17" s="34" t="s">
        <v>487</v>
      </c>
      <c r="AB17" s="604" t="s">
        <v>143</v>
      </c>
      <c r="AC17" s="583"/>
      <c r="AD17" s="583"/>
      <c r="AE17" s="583"/>
      <c r="AF17" s="583"/>
      <c r="AG17" s="583"/>
      <c r="AH17" s="583"/>
      <c r="AI17" s="583"/>
    </row>
    <row r="18" spans="1:35" ht="102" customHeight="1">
      <c r="A18" s="34" t="s">
        <v>723</v>
      </c>
      <c r="B18" s="34" t="s">
        <v>55</v>
      </c>
      <c r="C18" s="34" t="s">
        <v>132</v>
      </c>
      <c r="D18" s="34" t="s">
        <v>133</v>
      </c>
      <c r="E18" s="34" t="s">
        <v>134</v>
      </c>
      <c r="F18" s="34" t="s">
        <v>135</v>
      </c>
      <c r="G18" s="34" t="s">
        <v>136</v>
      </c>
      <c r="H18" s="34" t="s">
        <v>144</v>
      </c>
      <c r="I18" s="34" t="s">
        <v>145</v>
      </c>
      <c r="J18" s="34" t="s">
        <v>31</v>
      </c>
      <c r="K18" s="34">
        <v>0</v>
      </c>
      <c r="L18" s="35">
        <v>711000000</v>
      </c>
      <c r="M18" s="34" t="s">
        <v>4618</v>
      </c>
      <c r="N18" s="36" t="s">
        <v>91</v>
      </c>
      <c r="O18" s="37" t="s">
        <v>513</v>
      </c>
      <c r="P18" s="34" t="s">
        <v>139</v>
      </c>
      <c r="Q18" s="34" t="s">
        <v>140</v>
      </c>
      <c r="R18" s="34" t="s">
        <v>141</v>
      </c>
      <c r="S18" s="34">
        <v>114</v>
      </c>
      <c r="T18" s="34" t="s">
        <v>142</v>
      </c>
      <c r="U18" s="38">
        <v>3758.748</v>
      </c>
      <c r="V18" s="38">
        <v>16779.47</v>
      </c>
      <c r="W18" s="38">
        <v>63069799.303560004</v>
      </c>
      <c r="X18" s="38">
        <f t="shared" si="0"/>
        <v>70638175.219987214</v>
      </c>
      <c r="Y18" s="34"/>
      <c r="Z18" s="34">
        <v>2015</v>
      </c>
      <c r="AA18" s="34" t="s">
        <v>487</v>
      </c>
      <c r="AB18" s="604" t="s">
        <v>143</v>
      </c>
      <c r="AC18" s="583"/>
      <c r="AD18" s="583"/>
      <c r="AE18" s="583"/>
      <c r="AF18" s="583"/>
      <c r="AG18" s="583"/>
      <c r="AH18" s="583"/>
      <c r="AI18" s="583"/>
    </row>
    <row r="19" spans="1:35" ht="102" customHeight="1">
      <c r="A19" s="34" t="s">
        <v>724</v>
      </c>
      <c r="B19" s="34" t="s">
        <v>55</v>
      </c>
      <c r="C19" s="34" t="s">
        <v>132</v>
      </c>
      <c r="D19" s="34" t="s">
        <v>133</v>
      </c>
      <c r="E19" s="34" t="s">
        <v>134</v>
      </c>
      <c r="F19" s="34" t="s">
        <v>135</v>
      </c>
      <c r="G19" s="34" t="s">
        <v>136</v>
      </c>
      <c r="H19" s="34" t="s">
        <v>146</v>
      </c>
      <c r="I19" s="34" t="s">
        <v>147</v>
      </c>
      <c r="J19" s="34" t="s">
        <v>31</v>
      </c>
      <c r="K19" s="34">
        <v>0</v>
      </c>
      <c r="L19" s="35">
        <v>711000000</v>
      </c>
      <c r="M19" s="34" t="s">
        <v>4618</v>
      </c>
      <c r="N19" s="36" t="s">
        <v>91</v>
      </c>
      <c r="O19" s="34" t="s">
        <v>148</v>
      </c>
      <c r="P19" s="34" t="s">
        <v>139</v>
      </c>
      <c r="Q19" s="34" t="s">
        <v>140</v>
      </c>
      <c r="R19" s="34" t="s">
        <v>141</v>
      </c>
      <c r="S19" s="34">
        <v>114</v>
      </c>
      <c r="T19" s="34" t="s">
        <v>142</v>
      </c>
      <c r="U19" s="38">
        <v>11009.817999999999</v>
      </c>
      <c r="V19" s="38">
        <v>16779.47</v>
      </c>
      <c r="W19" s="38">
        <v>184738910.83645999</v>
      </c>
      <c r="X19" s="38">
        <f t="shared" si="0"/>
        <v>206907580.13683522</v>
      </c>
      <c r="Y19" s="34"/>
      <c r="Z19" s="34">
        <v>2015</v>
      </c>
      <c r="AA19" s="34" t="s">
        <v>487</v>
      </c>
      <c r="AB19" s="604" t="s">
        <v>143</v>
      </c>
      <c r="AC19" s="583"/>
      <c r="AD19" s="583"/>
      <c r="AE19" s="583"/>
      <c r="AF19" s="583"/>
      <c r="AG19" s="583"/>
      <c r="AH19" s="583"/>
      <c r="AI19" s="583"/>
    </row>
    <row r="20" spans="1:35" ht="102" customHeight="1">
      <c r="A20" s="34" t="s">
        <v>725</v>
      </c>
      <c r="B20" s="34" t="s">
        <v>149</v>
      </c>
      <c r="C20" s="34" t="s">
        <v>132</v>
      </c>
      <c r="D20" s="34" t="s">
        <v>133</v>
      </c>
      <c r="E20" s="34" t="s">
        <v>134</v>
      </c>
      <c r="F20" s="34" t="s">
        <v>135</v>
      </c>
      <c r="G20" s="34" t="s">
        <v>136</v>
      </c>
      <c r="H20" s="34" t="s">
        <v>150</v>
      </c>
      <c r="I20" s="34" t="s">
        <v>151</v>
      </c>
      <c r="J20" s="34" t="s">
        <v>31</v>
      </c>
      <c r="K20" s="34">
        <v>0</v>
      </c>
      <c r="L20" s="35">
        <v>711000000</v>
      </c>
      <c r="M20" s="34" t="s">
        <v>4618</v>
      </c>
      <c r="N20" s="36" t="s">
        <v>91</v>
      </c>
      <c r="O20" s="34" t="s">
        <v>152</v>
      </c>
      <c r="P20" s="34" t="s">
        <v>139</v>
      </c>
      <c r="Q20" s="34" t="s">
        <v>140</v>
      </c>
      <c r="R20" s="34" t="s">
        <v>141</v>
      </c>
      <c r="S20" s="34">
        <v>114</v>
      </c>
      <c r="T20" s="34" t="s">
        <v>142</v>
      </c>
      <c r="U20" s="38">
        <v>435933.73241651442</v>
      </c>
      <c r="V20" s="38">
        <v>15636.64</v>
      </c>
      <c r="W20" s="38">
        <v>6816538831.1400003</v>
      </c>
      <c r="X20" s="38">
        <f t="shared" si="0"/>
        <v>7634523490.8768015</v>
      </c>
      <c r="Y20" s="34"/>
      <c r="Z20" s="34">
        <v>2015</v>
      </c>
      <c r="AA20" s="34" t="s">
        <v>487</v>
      </c>
      <c r="AB20" s="604" t="s">
        <v>143</v>
      </c>
      <c r="AC20" s="583"/>
      <c r="AD20" s="583"/>
      <c r="AE20" s="583"/>
      <c r="AF20" s="583"/>
      <c r="AG20" s="583"/>
      <c r="AH20" s="583"/>
      <c r="AI20" s="583"/>
    </row>
    <row r="21" spans="1:35" ht="102" customHeight="1">
      <c r="A21" s="34" t="s">
        <v>726</v>
      </c>
      <c r="B21" s="34" t="s">
        <v>149</v>
      </c>
      <c r="C21" s="34" t="s">
        <v>132</v>
      </c>
      <c r="D21" s="34" t="s">
        <v>133</v>
      </c>
      <c r="E21" s="34" t="s">
        <v>134</v>
      </c>
      <c r="F21" s="34" t="s">
        <v>135</v>
      </c>
      <c r="G21" s="34" t="s">
        <v>136</v>
      </c>
      <c r="H21" s="34" t="s">
        <v>153</v>
      </c>
      <c r="I21" s="34" t="s">
        <v>154</v>
      </c>
      <c r="J21" s="34" t="s">
        <v>31</v>
      </c>
      <c r="K21" s="34">
        <v>0</v>
      </c>
      <c r="L21" s="35">
        <v>711000000</v>
      </c>
      <c r="M21" s="34" t="s">
        <v>4618</v>
      </c>
      <c r="N21" s="36" t="s">
        <v>91</v>
      </c>
      <c r="O21" s="34" t="s">
        <v>155</v>
      </c>
      <c r="P21" s="34" t="s">
        <v>139</v>
      </c>
      <c r="Q21" s="34" t="s">
        <v>140</v>
      </c>
      <c r="R21" s="34" t="s">
        <v>141</v>
      </c>
      <c r="S21" s="34">
        <v>114</v>
      </c>
      <c r="T21" s="34" t="s">
        <v>142</v>
      </c>
      <c r="U21" s="38">
        <v>97911.295224831265</v>
      </c>
      <c r="V21" s="38">
        <v>15636.64</v>
      </c>
      <c r="W21" s="38">
        <v>1531003671.8399999</v>
      </c>
      <c r="X21" s="38">
        <f t="shared" si="0"/>
        <v>1714724112.4608002</v>
      </c>
      <c r="Y21" s="34"/>
      <c r="Z21" s="34">
        <v>2015</v>
      </c>
      <c r="AA21" s="34" t="s">
        <v>487</v>
      </c>
      <c r="AB21" s="604" t="s">
        <v>143</v>
      </c>
      <c r="AC21" s="583"/>
      <c r="AD21" s="583"/>
      <c r="AE21" s="583"/>
      <c r="AF21" s="583"/>
      <c r="AG21" s="583"/>
      <c r="AH21" s="583"/>
      <c r="AI21" s="583"/>
    </row>
    <row r="22" spans="1:35" ht="102" customHeight="1">
      <c r="A22" s="34" t="s">
        <v>727</v>
      </c>
      <c r="B22" s="34" t="s">
        <v>156</v>
      </c>
      <c r="C22" s="34" t="s">
        <v>132</v>
      </c>
      <c r="D22" s="34" t="s">
        <v>133</v>
      </c>
      <c r="E22" s="34" t="s">
        <v>134</v>
      </c>
      <c r="F22" s="34" t="s">
        <v>135</v>
      </c>
      <c r="G22" s="34" t="s">
        <v>136</v>
      </c>
      <c r="H22" s="34" t="s">
        <v>157</v>
      </c>
      <c r="I22" s="34" t="s">
        <v>158</v>
      </c>
      <c r="J22" s="34" t="s">
        <v>31</v>
      </c>
      <c r="K22" s="34">
        <v>0</v>
      </c>
      <c r="L22" s="35">
        <v>711000000</v>
      </c>
      <c r="M22" s="34" t="s">
        <v>4618</v>
      </c>
      <c r="N22" s="36" t="s">
        <v>91</v>
      </c>
      <c r="O22" s="34" t="s">
        <v>159</v>
      </c>
      <c r="P22" s="34" t="s">
        <v>139</v>
      </c>
      <c r="Q22" s="34" t="s">
        <v>140</v>
      </c>
      <c r="R22" s="34" t="s">
        <v>141</v>
      </c>
      <c r="S22" s="34">
        <v>114</v>
      </c>
      <c r="T22" s="34" t="s">
        <v>142</v>
      </c>
      <c r="U22" s="38">
        <v>1962.751</v>
      </c>
      <c r="V22" s="38">
        <v>18032.84</v>
      </c>
      <c r="W22" s="38">
        <v>35393974.740000002</v>
      </c>
      <c r="X22" s="38">
        <f t="shared" si="0"/>
        <v>39641251.708800003</v>
      </c>
      <c r="Y22" s="34"/>
      <c r="Z22" s="34">
        <v>2015</v>
      </c>
      <c r="AA22" s="34" t="s">
        <v>487</v>
      </c>
      <c r="AB22" s="604" t="s">
        <v>143</v>
      </c>
      <c r="AC22" s="583"/>
      <c r="AD22" s="583"/>
      <c r="AE22" s="583"/>
      <c r="AF22" s="583"/>
      <c r="AG22" s="583"/>
      <c r="AH22" s="583"/>
      <c r="AI22" s="583"/>
    </row>
    <row r="23" spans="1:35" s="43" customFormat="1" ht="102" customHeight="1">
      <c r="A23" s="39" t="s">
        <v>728</v>
      </c>
      <c r="B23" s="39" t="s">
        <v>55</v>
      </c>
      <c r="C23" s="39" t="s">
        <v>132</v>
      </c>
      <c r="D23" s="39" t="s">
        <v>133</v>
      </c>
      <c r="E23" s="39" t="s">
        <v>134</v>
      </c>
      <c r="F23" s="39" t="s">
        <v>135</v>
      </c>
      <c r="G23" s="39" t="s">
        <v>136</v>
      </c>
      <c r="H23" s="39" t="s">
        <v>160</v>
      </c>
      <c r="I23" s="39" t="s">
        <v>161</v>
      </c>
      <c r="J23" s="39" t="s">
        <v>31</v>
      </c>
      <c r="K23" s="39">
        <v>0</v>
      </c>
      <c r="L23" s="40">
        <v>711000000</v>
      </c>
      <c r="M23" s="39" t="s">
        <v>4618</v>
      </c>
      <c r="N23" s="41" t="s">
        <v>91</v>
      </c>
      <c r="O23" s="39" t="s">
        <v>162</v>
      </c>
      <c r="P23" s="39" t="s">
        <v>139</v>
      </c>
      <c r="Q23" s="39" t="s">
        <v>140</v>
      </c>
      <c r="R23" s="39" t="s">
        <v>141</v>
      </c>
      <c r="S23" s="39">
        <v>114</v>
      </c>
      <c r="T23" s="39" t="s">
        <v>142</v>
      </c>
      <c r="U23" s="42">
        <v>40162.411999999997</v>
      </c>
      <c r="V23" s="42">
        <v>15636.64</v>
      </c>
      <c r="W23" s="42">
        <v>0</v>
      </c>
      <c r="X23" s="42">
        <v>0</v>
      </c>
      <c r="Y23" s="39"/>
      <c r="Z23" s="39">
        <v>2015</v>
      </c>
      <c r="AA23" s="39" t="s">
        <v>487</v>
      </c>
      <c r="AB23" s="594" t="s">
        <v>143</v>
      </c>
      <c r="AC23" s="677"/>
      <c r="AD23" s="677"/>
      <c r="AE23" s="677"/>
      <c r="AF23" s="677"/>
      <c r="AG23" s="677"/>
      <c r="AH23" s="677"/>
      <c r="AI23" s="677"/>
    </row>
    <row r="24" spans="1:35" ht="102" customHeight="1">
      <c r="A24" s="44" t="s">
        <v>1614</v>
      </c>
      <c r="B24" s="45" t="s">
        <v>1615</v>
      </c>
      <c r="C24" s="45" t="s">
        <v>132</v>
      </c>
      <c r="D24" s="45" t="s">
        <v>133</v>
      </c>
      <c r="E24" s="45" t="s">
        <v>134</v>
      </c>
      <c r="F24" s="45" t="s">
        <v>135</v>
      </c>
      <c r="G24" s="45" t="s">
        <v>1616</v>
      </c>
      <c r="H24" s="45" t="s">
        <v>160</v>
      </c>
      <c r="I24" s="45" t="s">
        <v>161</v>
      </c>
      <c r="J24" s="45" t="s">
        <v>31</v>
      </c>
      <c r="K24" s="45">
        <v>0</v>
      </c>
      <c r="L24" s="45">
        <v>711000000</v>
      </c>
      <c r="M24" s="139" t="s">
        <v>4617</v>
      </c>
      <c r="N24" s="45" t="s">
        <v>1618</v>
      </c>
      <c r="O24" s="45" t="s">
        <v>162</v>
      </c>
      <c r="P24" s="45" t="s">
        <v>139</v>
      </c>
      <c r="Q24" s="45" t="s">
        <v>140</v>
      </c>
      <c r="R24" s="45" t="s">
        <v>141</v>
      </c>
      <c r="S24" s="45">
        <v>114</v>
      </c>
      <c r="T24" s="45" t="s">
        <v>1619</v>
      </c>
      <c r="U24" s="46">
        <v>40162.411999999997</v>
      </c>
      <c r="V24" s="46">
        <v>18200</v>
      </c>
      <c r="W24" s="46">
        <v>730955898.39999998</v>
      </c>
      <c r="X24" s="46">
        <v>818670606.20800006</v>
      </c>
      <c r="Y24" s="45"/>
      <c r="Z24" s="45">
        <v>2015</v>
      </c>
      <c r="AA24" s="45" t="s">
        <v>1620</v>
      </c>
      <c r="AB24" s="546" t="s">
        <v>1621</v>
      </c>
      <c r="AC24" s="583"/>
      <c r="AD24" s="583"/>
      <c r="AE24" s="583"/>
      <c r="AF24" s="583"/>
      <c r="AG24" s="583"/>
      <c r="AH24" s="583"/>
      <c r="AI24" s="583"/>
    </row>
    <row r="25" spans="1:35" s="43" customFormat="1" ht="102" customHeight="1">
      <c r="A25" s="39" t="s">
        <v>729</v>
      </c>
      <c r="B25" s="39" t="s">
        <v>55</v>
      </c>
      <c r="C25" s="39" t="s">
        <v>132</v>
      </c>
      <c r="D25" s="39" t="s">
        <v>133</v>
      </c>
      <c r="E25" s="39" t="s">
        <v>134</v>
      </c>
      <c r="F25" s="39" t="s">
        <v>135</v>
      </c>
      <c r="G25" s="39" t="s">
        <v>136</v>
      </c>
      <c r="H25" s="39" t="s">
        <v>163</v>
      </c>
      <c r="I25" s="39" t="s">
        <v>164</v>
      </c>
      <c r="J25" s="39" t="s">
        <v>31</v>
      </c>
      <c r="K25" s="39">
        <v>0</v>
      </c>
      <c r="L25" s="40">
        <v>711000000</v>
      </c>
      <c r="M25" s="39" t="s">
        <v>4618</v>
      </c>
      <c r="N25" s="41" t="s">
        <v>91</v>
      </c>
      <c r="O25" s="39" t="s">
        <v>165</v>
      </c>
      <c r="P25" s="39" t="s">
        <v>139</v>
      </c>
      <c r="Q25" s="39" t="s">
        <v>140</v>
      </c>
      <c r="R25" s="39" t="s">
        <v>141</v>
      </c>
      <c r="S25" s="39">
        <v>114</v>
      </c>
      <c r="T25" s="39" t="s">
        <v>142</v>
      </c>
      <c r="U25" s="42">
        <v>14521.102999999999</v>
      </c>
      <c r="V25" s="42">
        <v>15636.64</v>
      </c>
      <c r="W25" s="42">
        <v>0</v>
      </c>
      <c r="X25" s="42">
        <f t="shared" si="0"/>
        <v>0</v>
      </c>
      <c r="Y25" s="39"/>
      <c r="Z25" s="39">
        <v>2015</v>
      </c>
      <c r="AA25" s="39" t="s">
        <v>487</v>
      </c>
      <c r="AB25" s="594" t="s">
        <v>143</v>
      </c>
      <c r="AC25" s="677"/>
      <c r="AD25" s="677"/>
      <c r="AE25" s="677"/>
      <c r="AF25" s="677"/>
      <c r="AG25" s="677"/>
      <c r="AH25" s="677"/>
      <c r="AI25" s="677"/>
    </row>
    <row r="26" spans="1:35" ht="102" customHeight="1">
      <c r="A26" s="44" t="s">
        <v>1622</v>
      </c>
      <c r="B26" s="45" t="s">
        <v>1615</v>
      </c>
      <c r="C26" s="45" t="s">
        <v>132</v>
      </c>
      <c r="D26" s="45" t="s">
        <v>133</v>
      </c>
      <c r="E26" s="45" t="s">
        <v>133</v>
      </c>
      <c r="F26" s="45" t="s">
        <v>135</v>
      </c>
      <c r="G26" s="45" t="s">
        <v>1616</v>
      </c>
      <c r="H26" s="45" t="s">
        <v>163</v>
      </c>
      <c r="I26" s="45" t="s">
        <v>164</v>
      </c>
      <c r="J26" s="45" t="s">
        <v>31</v>
      </c>
      <c r="K26" s="45">
        <v>0</v>
      </c>
      <c r="L26" s="45">
        <v>711000000</v>
      </c>
      <c r="M26" s="139" t="s">
        <v>4617</v>
      </c>
      <c r="N26" s="45" t="s">
        <v>1618</v>
      </c>
      <c r="O26" s="45" t="s">
        <v>165</v>
      </c>
      <c r="P26" s="45" t="s">
        <v>139</v>
      </c>
      <c r="Q26" s="45" t="s">
        <v>140</v>
      </c>
      <c r="R26" s="45" t="s">
        <v>141</v>
      </c>
      <c r="S26" s="45">
        <v>114</v>
      </c>
      <c r="T26" s="45" t="s">
        <v>1619</v>
      </c>
      <c r="U26" s="46">
        <v>14521.102999999999</v>
      </c>
      <c r="V26" s="46">
        <v>18200</v>
      </c>
      <c r="W26" s="46">
        <v>264284074.59999999</v>
      </c>
      <c r="X26" s="46">
        <v>295998163.55200005</v>
      </c>
      <c r="Y26" s="45"/>
      <c r="Z26" s="45">
        <v>2015</v>
      </c>
      <c r="AA26" s="45" t="s">
        <v>1620</v>
      </c>
      <c r="AB26" s="546" t="s">
        <v>1621</v>
      </c>
      <c r="AC26" s="583"/>
      <c r="AD26" s="583"/>
      <c r="AE26" s="583"/>
      <c r="AF26" s="583"/>
      <c r="AG26" s="583"/>
      <c r="AH26" s="583"/>
      <c r="AI26" s="583"/>
    </row>
    <row r="27" spans="1:35" ht="102" customHeight="1">
      <c r="A27" s="34" t="s">
        <v>730</v>
      </c>
      <c r="B27" s="34" t="s">
        <v>55</v>
      </c>
      <c r="C27" s="34" t="s">
        <v>132</v>
      </c>
      <c r="D27" s="34" t="s">
        <v>133</v>
      </c>
      <c r="E27" s="34" t="s">
        <v>134</v>
      </c>
      <c r="F27" s="34" t="s">
        <v>135</v>
      </c>
      <c r="G27" s="34" t="s">
        <v>136</v>
      </c>
      <c r="H27" s="34" t="s">
        <v>166</v>
      </c>
      <c r="I27" s="34" t="s">
        <v>167</v>
      </c>
      <c r="J27" s="34" t="s">
        <v>31</v>
      </c>
      <c r="K27" s="34">
        <v>0</v>
      </c>
      <c r="L27" s="45">
        <v>711000000</v>
      </c>
      <c r="M27" s="34" t="s">
        <v>4618</v>
      </c>
      <c r="N27" s="36" t="s">
        <v>91</v>
      </c>
      <c r="O27" s="47" t="s">
        <v>245</v>
      </c>
      <c r="P27" s="34" t="s">
        <v>139</v>
      </c>
      <c r="Q27" s="34" t="s">
        <v>140</v>
      </c>
      <c r="R27" s="34" t="s">
        <v>141</v>
      </c>
      <c r="S27" s="34">
        <v>114</v>
      </c>
      <c r="T27" s="34" t="s">
        <v>142</v>
      </c>
      <c r="U27" s="38">
        <v>456.83199999999999</v>
      </c>
      <c r="V27" s="38">
        <v>7753.7</v>
      </c>
      <c r="W27" s="38">
        <v>3542138.28</v>
      </c>
      <c r="X27" s="38">
        <f t="shared" si="0"/>
        <v>3967194.8736</v>
      </c>
      <c r="Y27" s="34"/>
      <c r="Z27" s="34">
        <v>2015</v>
      </c>
      <c r="AA27" s="34" t="s">
        <v>487</v>
      </c>
      <c r="AB27" s="604" t="s">
        <v>143</v>
      </c>
      <c r="AC27" s="583"/>
      <c r="AD27" s="583"/>
      <c r="AE27" s="583"/>
      <c r="AF27" s="583"/>
      <c r="AG27" s="583"/>
      <c r="AH27" s="583"/>
      <c r="AI27" s="583"/>
    </row>
    <row r="28" spans="1:35" ht="102" customHeight="1">
      <c r="A28" s="34" t="s">
        <v>731</v>
      </c>
      <c r="B28" s="48" t="s">
        <v>169</v>
      </c>
      <c r="C28" s="49" t="s">
        <v>647</v>
      </c>
      <c r="D28" s="49" t="s">
        <v>648</v>
      </c>
      <c r="E28" s="49" t="s">
        <v>649</v>
      </c>
      <c r="F28" s="49" t="s">
        <v>650</v>
      </c>
      <c r="G28" s="49" t="s">
        <v>651</v>
      </c>
      <c r="H28" s="50"/>
      <c r="I28" s="50"/>
      <c r="J28" s="51" t="s">
        <v>31</v>
      </c>
      <c r="K28" s="51">
        <v>100</v>
      </c>
      <c r="L28" s="45">
        <v>711000000</v>
      </c>
      <c r="M28" s="34" t="s">
        <v>4618</v>
      </c>
      <c r="N28" s="51" t="s">
        <v>646</v>
      </c>
      <c r="O28" s="52" t="s">
        <v>652</v>
      </c>
      <c r="P28" s="51" t="s">
        <v>653</v>
      </c>
      <c r="Q28" s="51" t="s">
        <v>654</v>
      </c>
      <c r="R28" s="34" t="s">
        <v>1512</v>
      </c>
      <c r="S28" s="51">
        <v>112</v>
      </c>
      <c r="T28" s="51" t="s">
        <v>655</v>
      </c>
      <c r="U28" s="53">
        <v>11912</v>
      </c>
      <c r="V28" s="54">
        <v>97</v>
      </c>
      <c r="W28" s="54">
        <v>1155464</v>
      </c>
      <c r="X28" s="38">
        <f t="shared" si="0"/>
        <v>1294119.6800000002</v>
      </c>
      <c r="Y28" s="55" t="s">
        <v>203</v>
      </c>
      <c r="Z28" s="51">
        <v>2015</v>
      </c>
      <c r="AA28" s="56" t="s">
        <v>491</v>
      </c>
      <c r="AB28" s="604" t="s">
        <v>616</v>
      </c>
      <c r="AC28" s="583"/>
      <c r="AD28" s="583"/>
      <c r="AE28" s="583"/>
      <c r="AF28" s="583"/>
      <c r="AG28" s="583"/>
      <c r="AH28" s="583"/>
      <c r="AI28" s="583"/>
    </row>
    <row r="29" spans="1:35" ht="102" customHeight="1">
      <c r="A29" s="34" t="s">
        <v>732</v>
      </c>
      <c r="B29" s="48" t="s">
        <v>169</v>
      </c>
      <c r="C29" s="49" t="s">
        <v>647</v>
      </c>
      <c r="D29" s="49" t="s">
        <v>648</v>
      </c>
      <c r="E29" s="49" t="s">
        <v>649</v>
      </c>
      <c r="F29" s="49" t="s">
        <v>650</v>
      </c>
      <c r="G29" s="49" t="s">
        <v>651</v>
      </c>
      <c r="H29" s="50"/>
      <c r="I29" s="50"/>
      <c r="J29" s="51" t="s">
        <v>31</v>
      </c>
      <c r="K29" s="51">
        <v>100</v>
      </c>
      <c r="L29" s="45">
        <v>711000000</v>
      </c>
      <c r="M29" s="34" t="s">
        <v>4618</v>
      </c>
      <c r="N29" s="51" t="s">
        <v>646</v>
      </c>
      <c r="O29" s="52" t="s">
        <v>656</v>
      </c>
      <c r="P29" s="51" t="s">
        <v>653</v>
      </c>
      <c r="Q29" s="51" t="s">
        <v>654</v>
      </c>
      <c r="R29" s="34" t="s">
        <v>1512</v>
      </c>
      <c r="S29" s="51">
        <v>112</v>
      </c>
      <c r="T29" s="51" t="s">
        <v>655</v>
      </c>
      <c r="U29" s="53">
        <v>8031</v>
      </c>
      <c r="V29" s="54">
        <v>97</v>
      </c>
      <c r="W29" s="54">
        <v>779007</v>
      </c>
      <c r="X29" s="38">
        <f t="shared" si="0"/>
        <v>872487.84000000008</v>
      </c>
      <c r="Y29" s="55" t="s">
        <v>203</v>
      </c>
      <c r="Z29" s="51">
        <v>2015</v>
      </c>
      <c r="AA29" s="56" t="s">
        <v>491</v>
      </c>
      <c r="AB29" s="604" t="s">
        <v>616</v>
      </c>
      <c r="AC29" s="583"/>
      <c r="AD29" s="583"/>
      <c r="AE29" s="583"/>
      <c r="AF29" s="583"/>
      <c r="AG29" s="583"/>
      <c r="AH29" s="583"/>
      <c r="AI29" s="583"/>
    </row>
    <row r="30" spans="1:35" ht="102" customHeight="1">
      <c r="A30" s="34" t="s">
        <v>733</v>
      </c>
      <c r="B30" s="48" t="s">
        <v>169</v>
      </c>
      <c r="C30" s="49" t="s">
        <v>647</v>
      </c>
      <c r="D30" s="49" t="s">
        <v>648</v>
      </c>
      <c r="E30" s="49" t="s">
        <v>649</v>
      </c>
      <c r="F30" s="49" t="s">
        <v>650</v>
      </c>
      <c r="G30" s="49" t="s">
        <v>651</v>
      </c>
      <c r="H30" s="50"/>
      <c r="I30" s="50"/>
      <c r="J30" s="51" t="s">
        <v>31</v>
      </c>
      <c r="K30" s="51">
        <v>100</v>
      </c>
      <c r="L30" s="45">
        <v>711000000</v>
      </c>
      <c r="M30" s="34" t="s">
        <v>4618</v>
      </c>
      <c r="N30" s="51" t="s">
        <v>646</v>
      </c>
      <c r="O30" s="52" t="s">
        <v>657</v>
      </c>
      <c r="P30" s="51" t="s">
        <v>653</v>
      </c>
      <c r="Q30" s="51" t="s">
        <v>654</v>
      </c>
      <c r="R30" s="34" t="s">
        <v>1512</v>
      </c>
      <c r="S30" s="51">
        <v>112</v>
      </c>
      <c r="T30" s="51" t="s">
        <v>655</v>
      </c>
      <c r="U30" s="53">
        <v>4373</v>
      </c>
      <c r="V30" s="54">
        <v>97</v>
      </c>
      <c r="W30" s="54">
        <v>424181</v>
      </c>
      <c r="X30" s="38">
        <f t="shared" si="0"/>
        <v>475082.72000000003</v>
      </c>
      <c r="Y30" s="55" t="s">
        <v>203</v>
      </c>
      <c r="Z30" s="51">
        <v>2015</v>
      </c>
      <c r="AA30" s="56" t="s">
        <v>491</v>
      </c>
      <c r="AB30" s="604" t="s">
        <v>616</v>
      </c>
      <c r="AC30" s="583"/>
      <c r="AD30" s="583"/>
      <c r="AE30" s="583"/>
      <c r="AF30" s="583"/>
      <c r="AG30" s="583"/>
      <c r="AH30" s="583"/>
      <c r="AI30" s="583"/>
    </row>
    <row r="31" spans="1:35" ht="102" customHeight="1">
      <c r="A31" s="34" t="s">
        <v>734</v>
      </c>
      <c r="B31" s="48" t="s">
        <v>169</v>
      </c>
      <c r="C31" s="49" t="s">
        <v>647</v>
      </c>
      <c r="D31" s="49" t="s">
        <v>648</v>
      </c>
      <c r="E31" s="49" t="s">
        <v>649</v>
      </c>
      <c r="F31" s="49" t="s">
        <v>650</v>
      </c>
      <c r="G31" s="49" t="s">
        <v>651</v>
      </c>
      <c r="H31" s="50"/>
      <c r="I31" s="50"/>
      <c r="J31" s="51" t="s">
        <v>31</v>
      </c>
      <c r="K31" s="51">
        <v>100</v>
      </c>
      <c r="L31" s="45">
        <v>711000000</v>
      </c>
      <c r="M31" s="34" t="s">
        <v>4618</v>
      </c>
      <c r="N31" s="51" t="s">
        <v>646</v>
      </c>
      <c r="O31" s="52" t="s">
        <v>658</v>
      </c>
      <c r="P31" s="51" t="s">
        <v>653</v>
      </c>
      <c r="Q31" s="51" t="s">
        <v>654</v>
      </c>
      <c r="R31" s="34" t="s">
        <v>1512</v>
      </c>
      <c r="S31" s="51">
        <v>112</v>
      </c>
      <c r="T31" s="51" t="s">
        <v>655</v>
      </c>
      <c r="U31" s="53">
        <v>4402</v>
      </c>
      <c r="V31" s="54">
        <v>97</v>
      </c>
      <c r="W31" s="54">
        <v>426994</v>
      </c>
      <c r="X31" s="38">
        <f t="shared" si="0"/>
        <v>478233.28</v>
      </c>
      <c r="Y31" s="55" t="s">
        <v>203</v>
      </c>
      <c r="Z31" s="51">
        <v>2015</v>
      </c>
      <c r="AA31" s="56" t="s">
        <v>491</v>
      </c>
      <c r="AB31" s="604" t="s">
        <v>616</v>
      </c>
      <c r="AC31" s="583"/>
      <c r="AD31" s="583"/>
      <c r="AE31" s="583"/>
      <c r="AF31" s="583"/>
      <c r="AG31" s="583"/>
      <c r="AH31" s="583"/>
      <c r="AI31" s="583"/>
    </row>
    <row r="32" spans="1:35" ht="102" customHeight="1">
      <c r="A32" s="34" t="s">
        <v>735</v>
      </c>
      <c r="B32" s="48" t="s">
        <v>169</v>
      </c>
      <c r="C32" s="49" t="s">
        <v>647</v>
      </c>
      <c r="D32" s="49" t="s">
        <v>648</v>
      </c>
      <c r="E32" s="49" t="s">
        <v>649</v>
      </c>
      <c r="F32" s="49" t="s">
        <v>650</v>
      </c>
      <c r="G32" s="49" t="s">
        <v>651</v>
      </c>
      <c r="H32" s="50"/>
      <c r="I32" s="50"/>
      <c r="J32" s="51" t="s">
        <v>31</v>
      </c>
      <c r="K32" s="51">
        <v>100</v>
      </c>
      <c r="L32" s="45">
        <v>711000000</v>
      </c>
      <c r="M32" s="34" t="s">
        <v>4618</v>
      </c>
      <c r="N32" s="51" t="s">
        <v>646</v>
      </c>
      <c r="O32" s="52" t="s">
        <v>659</v>
      </c>
      <c r="P32" s="51" t="s">
        <v>653</v>
      </c>
      <c r="Q32" s="51" t="s">
        <v>654</v>
      </c>
      <c r="R32" s="34" t="s">
        <v>1512</v>
      </c>
      <c r="S32" s="51">
        <v>112</v>
      </c>
      <c r="T32" s="51" t="s">
        <v>655</v>
      </c>
      <c r="U32" s="57">
        <v>7961</v>
      </c>
      <c r="V32" s="54">
        <v>97</v>
      </c>
      <c r="W32" s="54">
        <v>772217</v>
      </c>
      <c r="X32" s="38">
        <f t="shared" si="0"/>
        <v>864883.04</v>
      </c>
      <c r="Y32" s="55" t="s">
        <v>203</v>
      </c>
      <c r="Z32" s="51">
        <v>2015</v>
      </c>
      <c r="AA32" s="56" t="s">
        <v>491</v>
      </c>
      <c r="AB32" s="604" t="s">
        <v>616</v>
      </c>
      <c r="AC32" s="583"/>
      <c r="AD32" s="583"/>
      <c r="AE32" s="583"/>
      <c r="AF32" s="583"/>
      <c r="AG32" s="583"/>
      <c r="AH32" s="583"/>
      <c r="AI32" s="583"/>
    </row>
    <row r="33" spans="1:35" ht="102" customHeight="1">
      <c r="A33" s="34" t="s">
        <v>736</v>
      </c>
      <c r="B33" s="48" t="s">
        <v>169</v>
      </c>
      <c r="C33" s="49" t="s">
        <v>647</v>
      </c>
      <c r="D33" s="49" t="s">
        <v>648</v>
      </c>
      <c r="E33" s="49" t="s">
        <v>649</v>
      </c>
      <c r="F33" s="49" t="s">
        <v>650</v>
      </c>
      <c r="G33" s="49" t="s">
        <v>651</v>
      </c>
      <c r="H33" s="50"/>
      <c r="I33" s="50"/>
      <c r="J33" s="51" t="s">
        <v>31</v>
      </c>
      <c r="K33" s="51">
        <v>100</v>
      </c>
      <c r="L33" s="45">
        <v>711000000</v>
      </c>
      <c r="M33" s="34" t="s">
        <v>4618</v>
      </c>
      <c r="N33" s="51" t="s">
        <v>646</v>
      </c>
      <c r="O33" s="52" t="s">
        <v>660</v>
      </c>
      <c r="P33" s="51" t="s">
        <v>653</v>
      </c>
      <c r="Q33" s="51" t="s">
        <v>654</v>
      </c>
      <c r="R33" s="34" t="s">
        <v>1512</v>
      </c>
      <c r="S33" s="51">
        <v>112</v>
      </c>
      <c r="T33" s="51" t="s">
        <v>655</v>
      </c>
      <c r="U33" s="57">
        <v>7930</v>
      </c>
      <c r="V33" s="54">
        <v>97</v>
      </c>
      <c r="W33" s="54">
        <v>769210</v>
      </c>
      <c r="X33" s="38">
        <f t="shared" si="0"/>
        <v>861515.20000000007</v>
      </c>
      <c r="Y33" s="55" t="s">
        <v>203</v>
      </c>
      <c r="Z33" s="51">
        <v>2015</v>
      </c>
      <c r="AA33" s="56" t="s">
        <v>491</v>
      </c>
      <c r="AB33" s="604" t="s">
        <v>616</v>
      </c>
      <c r="AC33" s="583"/>
      <c r="AD33" s="583"/>
      <c r="AE33" s="583"/>
      <c r="AF33" s="583"/>
      <c r="AG33" s="583"/>
      <c r="AH33" s="583"/>
      <c r="AI33" s="583"/>
    </row>
    <row r="34" spans="1:35" ht="102" customHeight="1">
      <c r="A34" s="34" t="s">
        <v>737</v>
      </c>
      <c r="B34" s="48" t="s">
        <v>169</v>
      </c>
      <c r="C34" s="49" t="s">
        <v>647</v>
      </c>
      <c r="D34" s="49" t="s">
        <v>648</v>
      </c>
      <c r="E34" s="49" t="s">
        <v>649</v>
      </c>
      <c r="F34" s="49" t="s">
        <v>650</v>
      </c>
      <c r="G34" s="49" t="s">
        <v>651</v>
      </c>
      <c r="H34" s="50"/>
      <c r="I34" s="50"/>
      <c r="J34" s="51" t="s">
        <v>31</v>
      </c>
      <c r="K34" s="51">
        <v>100</v>
      </c>
      <c r="L34" s="45">
        <v>711000000</v>
      </c>
      <c r="M34" s="34" t="s">
        <v>4618</v>
      </c>
      <c r="N34" s="51" t="s">
        <v>646</v>
      </c>
      <c r="O34" s="52" t="s">
        <v>661</v>
      </c>
      <c r="P34" s="51" t="s">
        <v>653</v>
      </c>
      <c r="Q34" s="51" t="s">
        <v>654</v>
      </c>
      <c r="R34" s="34" t="s">
        <v>1512</v>
      </c>
      <c r="S34" s="51">
        <v>112</v>
      </c>
      <c r="T34" s="51" t="s">
        <v>655</v>
      </c>
      <c r="U34" s="57">
        <v>708</v>
      </c>
      <c r="V34" s="54">
        <v>97</v>
      </c>
      <c r="W34" s="54">
        <v>68676</v>
      </c>
      <c r="X34" s="38">
        <f t="shared" si="0"/>
        <v>76917.12000000001</v>
      </c>
      <c r="Y34" s="55" t="s">
        <v>203</v>
      </c>
      <c r="Z34" s="51">
        <v>2015</v>
      </c>
      <c r="AA34" s="56" t="s">
        <v>491</v>
      </c>
      <c r="AB34" s="604" t="s">
        <v>616</v>
      </c>
      <c r="AC34" s="583"/>
      <c r="AD34" s="583"/>
      <c r="AE34" s="583"/>
      <c r="AF34" s="583"/>
      <c r="AG34" s="583"/>
      <c r="AH34" s="583"/>
      <c r="AI34" s="583"/>
    </row>
    <row r="35" spans="1:35" ht="102" customHeight="1">
      <c r="A35" s="34" t="s">
        <v>738</v>
      </c>
      <c r="B35" s="48" t="s">
        <v>169</v>
      </c>
      <c r="C35" s="49" t="s">
        <v>647</v>
      </c>
      <c r="D35" s="49" t="s">
        <v>648</v>
      </c>
      <c r="E35" s="49" t="s">
        <v>649</v>
      </c>
      <c r="F35" s="49" t="s">
        <v>650</v>
      </c>
      <c r="G35" s="49" t="s">
        <v>651</v>
      </c>
      <c r="H35" s="50"/>
      <c r="I35" s="50"/>
      <c r="J35" s="51" t="s">
        <v>31</v>
      </c>
      <c r="K35" s="51">
        <v>100</v>
      </c>
      <c r="L35" s="45">
        <v>711000000</v>
      </c>
      <c r="M35" s="34" t="s">
        <v>4618</v>
      </c>
      <c r="N35" s="51" t="s">
        <v>646</v>
      </c>
      <c r="O35" s="52" t="s">
        <v>662</v>
      </c>
      <c r="P35" s="51" t="s">
        <v>653</v>
      </c>
      <c r="Q35" s="51" t="s">
        <v>654</v>
      </c>
      <c r="R35" s="34" t="s">
        <v>1512</v>
      </c>
      <c r="S35" s="51">
        <v>112</v>
      </c>
      <c r="T35" s="51" t="s">
        <v>655</v>
      </c>
      <c r="U35" s="57">
        <v>2261</v>
      </c>
      <c r="V35" s="54">
        <v>97</v>
      </c>
      <c r="W35" s="54">
        <v>219317</v>
      </c>
      <c r="X35" s="38">
        <f t="shared" si="0"/>
        <v>245635.04000000004</v>
      </c>
      <c r="Y35" s="55" t="s">
        <v>203</v>
      </c>
      <c r="Z35" s="51">
        <v>2015</v>
      </c>
      <c r="AA35" s="56" t="s">
        <v>491</v>
      </c>
      <c r="AB35" s="604" t="s">
        <v>616</v>
      </c>
      <c r="AC35" s="583"/>
      <c r="AD35" s="583"/>
      <c r="AE35" s="583"/>
      <c r="AF35" s="583"/>
      <c r="AG35" s="583"/>
      <c r="AH35" s="583"/>
      <c r="AI35" s="583"/>
    </row>
    <row r="36" spans="1:35" ht="102" customHeight="1">
      <c r="A36" s="34" t="s">
        <v>739</v>
      </c>
      <c r="B36" s="48" t="s">
        <v>169</v>
      </c>
      <c r="C36" s="49" t="s">
        <v>647</v>
      </c>
      <c r="D36" s="49" t="s">
        <v>648</v>
      </c>
      <c r="E36" s="49" t="s">
        <v>649</v>
      </c>
      <c r="F36" s="49" t="s">
        <v>650</v>
      </c>
      <c r="G36" s="49" t="s">
        <v>651</v>
      </c>
      <c r="H36" s="50"/>
      <c r="I36" s="50"/>
      <c r="J36" s="51" t="s">
        <v>31</v>
      </c>
      <c r="K36" s="51">
        <v>100</v>
      </c>
      <c r="L36" s="45">
        <v>711000000</v>
      </c>
      <c r="M36" s="34" t="s">
        <v>4618</v>
      </c>
      <c r="N36" s="51" t="s">
        <v>646</v>
      </c>
      <c r="O36" s="52" t="s">
        <v>663</v>
      </c>
      <c r="P36" s="51" t="s">
        <v>653</v>
      </c>
      <c r="Q36" s="51" t="s">
        <v>654</v>
      </c>
      <c r="R36" s="34" t="s">
        <v>1512</v>
      </c>
      <c r="S36" s="51">
        <v>112</v>
      </c>
      <c r="T36" s="51" t="s">
        <v>655</v>
      </c>
      <c r="U36" s="57">
        <v>3500</v>
      </c>
      <c r="V36" s="54">
        <v>97</v>
      </c>
      <c r="W36" s="54">
        <v>339500</v>
      </c>
      <c r="X36" s="38">
        <f t="shared" si="0"/>
        <v>380240.00000000006</v>
      </c>
      <c r="Y36" s="55" t="s">
        <v>203</v>
      </c>
      <c r="Z36" s="51">
        <v>2015</v>
      </c>
      <c r="AA36" s="56" t="s">
        <v>491</v>
      </c>
      <c r="AB36" s="604" t="s">
        <v>616</v>
      </c>
      <c r="AC36" s="583"/>
      <c r="AD36" s="583"/>
      <c r="AE36" s="583"/>
      <c r="AF36" s="583"/>
      <c r="AG36" s="583"/>
      <c r="AH36" s="583"/>
      <c r="AI36" s="583"/>
    </row>
    <row r="37" spans="1:35" s="13" customFormat="1" ht="102" customHeight="1">
      <c r="A37" s="34" t="s">
        <v>740</v>
      </c>
      <c r="B37" s="48" t="s">
        <v>169</v>
      </c>
      <c r="C37" s="49" t="s">
        <v>647</v>
      </c>
      <c r="D37" s="49" t="s">
        <v>648</v>
      </c>
      <c r="E37" s="49" t="s">
        <v>649</v>
      </c>
      <c r="F37" s="49" t="s">
        <v>650</v>
      </c>
      <c r="G37" s="49" t="s">
        <v>651</v>
      </c>
      <c r="H37" s="50"/>
      <c r="I37" s="50"/>
      <c r="J37" s="51" t="s">
        <v>31</v>
      </c>
      <c r="K37" s="51">
        <v>100</v>
      </c>
      <c r="L37" s="45">
        <v>711000000</v>
      </c>
      <c r="M37" s="34" t="s">
        <v>4618</v>
      </c>
      <c r="N37" s="51" t="s">
        <v>646</v>
      </c>
      <c r="O37" s="52" t="s">
        <v>664</v>
      </c>
      <c r="P37" s="51" t="s">
        <v>653</v>
      </c>
      <c r="Q37" s="51" t="s">
        <v>654</v>
      </c>
      <c r="R37" s="34" t="s">
        <v>1512</v>
      </c>
      <c r="S37" s="51">
        <v>112</v>
      </c>
      <c r="T37" s="51" t="s">
        <v>655</v>
      </c>
      <c r="U37" s="57">
        <v>2334</v>
      </c>
      <c r="V37" s="54">
        <v>97</v>
      </c>
      <c r="W37" s="54">
        <v>226398</v>
      </c>
      <c r="X37" s="38">
        <f t="shared" si="0"/>
        <v>253565.76000000004</v>
      </c>
      <c r="Y37" s="55" t="s">
        <v>203</v>
      </c>
      <c r="Z37" s="51">
        <v>2015</v>
      </c>
      <c r="AA37" s="56" t="s">
        <v>491</v>
      </c>
      <c r="AB37" s="604" t="s">
        <v>616</v>
      </c>
      <c r="AC37" s="1"/>
      <c r="AD37" s="1"/>
      <c r="AE37" s="1"/>
      <c r="AF37" s="1"/>
      <c r="AG37" s="1"/>
      <c r="AH37" s="1"/>
      <c r="AI37" s="1"/>
    </row>
    <row r="38" spans="1:35" s="13" customFormat="1" ht="102" customHeight="1">
      <c r="A38" s="34" t="s">
        <v>741</v>
      </c>
      <c r="B38" s="48" t="s">
        <v>169</v>
      </c>
      <c r="C38" s="49" t="s">
        <v>647</v>
      </c>
      <c r="D38" s="49" t="s">
        <v>648</v>
      </c>
      <c r="E38" s="49" t="s">
        <v>649</v>
      </c>
      <c r="F38" s="49" t="s">
        <v>650</v>
      </c>
      <c r="G38" s="49" t="s">
        <v>651</v>
      </c>
      <c r="H38" s="50"/>
      <c r="I38" s="50"/>
      <c r="J38" s="51" t="s">
        <v>31</v>
      </c>
      <c r="K38" s="51">
        <v>100</v>
      </c>
      <c r="L38" s="45">
        <v>711000000</v>
      </c>
      <c r="M38" s="34" t="s">
        <v>4618</v>
      </c>
      <c r="N38" s="51" t="s">
        <v>646</v>
      </c>
      <c r="O38" s="52" t="s">
        <v>665</v>
      </c>
      <c r="P38" s="51" t="s">
        <v>653</v>
      </c>
      <c r="Q38" s="51" t="s">
        <v>654</v>
      </c>
      <c r="R38" s="34" t="s">
        <v>1512</v>
      </c>
      <c r="S38" s="51">
        <v>112</v>
      </c>
      <c r="T38" s="51" t="s">
        <v>655</v>
      </c>
      <c r="U38" s="57">
        <v>5034</v>
      </c>
      <c r="V38" s="54">
        <v>97</v>
      </c>
      <c r="W38" s="54">
        <v>488298</v>
      </c>
      <c r="X38" s="38">
        <f t="shared" si="0"/>
        <v>546893.76</v>
      </c>
      <c r="Y38" s="55" t="s">
        <v>203</v>
      </c>
      <c r="Z38" s="51">
        <v>2015</v>
      </c>
      <c r="AA38" s="56" t="s">
        <v>491</v>
      </c>
      <c r="AB38" s="604" t="s">
        <v>616</v>
      </c>
      <c r="AC38" s="1"/>
      <c r="AD38" s="1"/>
      <c r="AE38" s="1"/>
      <c r="AF38" s="1"/>
      <c r="AG38" s="1"/>
      <c r="AH38" s="1"/>
      <c r="AI38" s="1"/>
    </row>
    <row r="39" spans="1:35" s="13" customFormat="1" ht="102" customHeight="1">
      <c r="A39" s="34" t="s">
        <v>742</v>
      </c>
      <c r="B39" s="48" t="s">
        <v>169</v>
      </c>
      <c r="C39" s="49" t="s">
        <v>647</v>
      </c>
      <c r="D39" s="49" t="s">
        <v>648</v>
      </c>
      <c r="E39" s="49" t="s">
        <v>649</v>
      </c>
      <c r="F39" s="49" t="s">
        <v>650</v>
      </c>
      <c r="G39" s="49" t="s">
        <v>651</v>
      </c>
      <c r="H39" s="50"/>
      <c r="I39" s="50"/>
      <c r="J39" s="51" t="s">
        <v>31</v>
      </c>
      <c r="K39" s="51">
        <v>100</v>
      </c>
      <c r="L39" s="45">
        <v>711000000</v>
      </c>
      <c r="M39" s="34" t="s">
        <v>4618</v>
      </c>
      <c r="N39" s="51" t="s">
        <v>646</v>
      </c>
      <c r="O39" s="52" t="s">
        <v>666</v>
      </c>
      <c r="P39" s="51" t="s">
        <v>653</v>
      </c>
      <c r="Q39" s="51" t="s">
        <v>654</v>
      </c>
      <c r="R39" s="34" t="s">
        <v>1512</v>
      </c>
      <c r="S39" s="51">
        <v>112</v>
      </c>
      <c r="T39" s="51" t="s">
        <v>655</v>
      </c>
      <c r="U39" s="57">
        <v>12796</v>
      </c>
      <c r="V39" s="54">
        <v>97</v>
      </c>
      <c r="W39" s="54">
        <v>1241212</v>
      </c>
      <c r="X39" s="38">
        <f t="shared" si="0"/>
        <v>1390157.4400000002</v>
      </c>
      <c r="Y39" s="55" t="s">
        <v>203</v>
      </c>
      <c r="Z39" s="51">
        <v>2015</v>
      </c>
      <c r="AA39" s="56" t="s">
        <v>491</v>
      </c>
      <c r="AB39" s="604" t="s">
        <v>616</v>
      </c>
      <c r="AC39" s="1"/>
      <c r="AD39" s="1"/>
      <c r="AE39" s="1"/>
      <c r="AF39" s="1"/>
      <c r="AG39" s="1"/>
      <c r="AH39" s="1"/>
      <c r="AI39" s="1"/>
    </row>
    <row r="40" spans="1:35" s="13" customFormat="1" ht="102" customHeight="1">
      <c r="A40" s="34" t="s">
        <v>743</v>
      </c>
      <c r="B40" s="48" t="s">
        <v>169</v>
      </c>
      <c r="C40" s="49" t="s">
        <v>647</v>
      </c>
      <c r="D40" s="49" t="s">
        <v>648</v>
      </c>
      <c r="E40" s="49" t="s">
        <v>649</v>
      </c>
      <c r="F40" s="49" t="s">
        <v>650</v>
      </c>
      <c r="G40" s="49" t="s">
        <v>651</v>
      </c>
      <c r="H40" s="50"/>
      <c r="I40" s="50"/>
      <c r="J40" s="51" t="s">
        <v>31</v>
      </c>
      <c r="K40" s="51">
        <v>100</v>
      </c>
      <c r="L40" s="45">
        <v>711000000</v>
      </c>
      <c r="M40" s="34" t="s">
        <v>4618</v>
      </c>
      <c r="N40" s="51" t="s">
        <v>646</v>
      </c>
      <c r="O40" s="52" t="s">
        <v>667</v>
      </c>
      <c r="P40" s="51" t="s">
        <v>653</v>
      </c>
      <c r="Q40" s="51" t="s">
        <v>654</v>
      </c>
      <c r="R40" s="34" t="s">
        <v>1512</v>
      </c>
      <c r="S40" s="51">
        <v>112</v>
      </c>
      <c r="T40" s="51" t="s">
        <v>655</v>
      </c>
      <c r="U40" s="57">
        <v>6993</v>
      </c>
      <c r="V40" s="54">
        <v>97</v>
      </c>
      <c r="W40" s="54">
        <v>678321</v>
      </c>
      <c r="X40" s="38">
        <f t="shared" si="0"/>
        <v>759719.52</v>
      </c>
      <c r="Y40" s="55" t="s">
        <v>203</v>
      </c>
      <c r="Z40" s="51">
        <v>2015</v>
      </c>
      <c r="AA40" s="56" t="s">
        <v>491</v>
      </c>
      <c r="AB40" s="604" t="s">
        <v>616</v>
      </c>
      <c r="AC40" s="1"/>
      <c r="AD40" s="1"/>
      <c r="AE40" s="1"/>
      <c r="AF40" s="1"/>
      <c r="AG40" s="1"/>
      <c r="AH40" s="1"/>
      <c r="AI40" s="1"/>
    </row>
    <row r="41" spans="1:35" s="13" customFormat="1" ht="102" customHeight="1">
      <c r="A41" s="34" t="s">
        <v>744</v>
      </c>
      <c r="B41" s="48" t="s">
        <v>169</v>
      </c>
      <c r="C41" s="49" t="s">
        <v>647</v>
      </c>
      <c r="D41" s="49" t="s">
        <v>648</v>
      </c>
      <c r="E41" s="49" t="s">
        <v>649</v>
      </c>
      <c r="F41" s="49" t="s">
        <v>650</v>
      </c>
      <c r="G41" s="49" t="s">
        <v>651</v>
      </c>
      <c r="H41" s="50"/>
      <c r="I41" s="50"/>
      <c r="J41" s="51" t="s">
        <v>31</v>
      </c>
      <c r="K41" s="51">
        <v>100</v>
      </c>
      <c r="L41" s="45">
        <v>711000000</v>
      </c>
      <c r="M41" s="34" t="s">
        <v>4618</v>
      </c>
      <c r="N41" s="51" t="s">
        <v>646</v>
      </c>
      <c r="O41" s="52" t="s">
        <v>668</v>
      </c>
      <c r="P41" s="51" t="s">
        <v>653</v>
      </c>
      <c r="Q41" s="51" t="s">
        <v>654</v>
      </c>
      <c r="R41" s="34" t="s">
        <v>1512</v>
      </c>
      <c r="S41" s="51">
        <v>112</v>
      </c>
      <c r="T41" s="51" t="s">
        <v>655</v>
      </c>
      <c r="U41" s="57">
        <v>5226</v>
      </c>
      <c r="V41" s="54">
        <v>97</v>
      </c>
      <c r="W41" s="54">
        <v>506922</v>
      </c>
      <c r="X41" s="38">
        <f t="shared" si="0"/>
        <v>567752.64</v>
      </c>
      <c r="Y41" s="55" t="s">
        <v>203</v>
      </c>
      <c r="Z41" s="51">
        <v>2015</v>
      </c>
      <c r="AA41" s="56" t="s">
        <v>491</v>
      </c>
      <c r="AB41" s="604" t="s">
        <v>616</v>
      </c>
      <c r="AC41" s="1"/>
      <c r="AD41" s="1"/>
      <c r="AE41" s="1"/>
      <c r="AF41" s="1"/>
      <c r="AG41" s="1"/>
      <c r="AH41" s="1"/>
      <c r="AI41" s="1"/>
    </row>
    <row r="42" spans="1:35" s="13" customFormat="1" ht="102" customHeight="1">
      <c r="A42" s="34" t="s">
        <v>745</v>
      </c>
      <c r="B42" s="48" t="s">
        <v>169</v>
      </c>
      <c r="C42" s="49" t="s">
        <v>647</v>
      </c>
      <c r="D42" s="49" t="s">
        <v>648</v>
      </c>
      <c r="E42" s="49" t="s">
        <v>649</v>
      </c>
      <c r="F42" s="49" t="s">
        <v>650</v>
      </c>
      <c r="G42" s="49" t="s">
        <v>651</v>
      </c>
      <c r="H42" s="50"/>
      <c r="I42" s="50"/>
      <c r="J42" s="51" t="s">
        <v>31</v>
      </c>
      <c r="K42" s="51">
        <v>100</v>
      </c>
      <c r="L42" s="45">
        <v>711000000</v>
      </c>
      <c r="M42" s="34" t="s">
        <v>4618</v>
      </c>
      <c r="N42" s="51" t="s">
        <v>646</v>
      </c>
      <c r="O42" s="52" t="s">
        <v>669</v>
      </c>
      <c r="P42" s="51" t="s">
        <v>653</v>
      </c>
      <c r="Q42" s="51" t="s">
        <v>654</v>
      </c>
      <c r="R42" s="34" t="s">
        <v>1512</v>
      </c>
      <c r="S42" s="51">
        <v>112</v>
      </c>
      <c r="T42" s="51" t="s">
        <v>655</v>
      </c>
      <c r="U42" s="57">
        <v>9845</v>
      </c>
      <c r="V42" s="54">
        <v>97</v>
      </c>
      <c r="W42" s="54">
        <v>954965</v>
      </c>
      <c r="X42" s="38">
        <f t="shared" si="0"/>
        <v>1069560.8</v>
      </c>
      <c r="Y42" s="55" t="s">
        <v>203</v>
      </c>
      <c r="Z42" s="51">
        <v>2015</v>
      </c>
      <c r="AA42" s="56" t="s">
        <v>491</v>
      </c>
      <c r="AB42" s="604" t="s">
        <v>616</v>
      </c>
      <c r="AC42" s="1"/>
      <c r="AD42" s="1"/>
      <c r="AE42" s="1"/>
      <c r="AF42" s="1"/>
      <c r="AG42" s="1"/>
      <c r="AH42" s="1"/>
      <c r="AI42" s="1"/>
    </row>
    <row r="43" spans="1:35" s="13" customFormat="1" ht="102" customHeight="1">
      <c r="A43" s="34" t="s">
        <v>746</v>
      </c>
      <c r="B43" s="48" t="s">
        <v>169</v>
      </c>
      <c r="C43" s="49" t="s">
        <v>647</v>
      </c>
      <c r="D43" s="49" t="s">
        <v>648</v>
      </c>
      <c r="E43" s="49" t="s">
        <v>649</v>
      </c>
      <c r="F43" s="49" t="s">
        <v>650</v>
      </c>
      <c r="G43" s="49" t="s">
        <v>651</v>
      </c>
      <c r="H43" s="50"/>
      <c r="I43" s="50"/>
      <c r="J43" s="51" t="s">
        <v>31</v>
      </c>
      <c r="K43" s="51">
        <v>100</v>
      </c>
      <c r="L43" s="45">
        <v>711000000</v>
      </c>
      <c r="M43" s="34" t="s">
        <v>4618</v>
      </c>
      <c r="N43" s="51" t="s">
        <v>646</v>
      </c>
      <c r="O43" s="52" t="s">
        <v>670</v>
      </c>
      <c r="P43" s="51" t="s">
        <v>653</v>
      </c>
      <c r="Q43" s="51" t="s">
        <v>654</v>
      </c>
      <c r="R43" s="34" t="s">
        <v>1512</v>
      </c>
      <c r="S43" s="51">
        <v>112</v>
      </c>
      <c r="T43" s="51" t="s">
        <v>655</v>
      </c>
      <c r="U43" s="57">
        <v>10659</v>
      </c>
      <c r="V43" s="54">
        <v>97</v>
      </c>
      <c r="W43" s="54">
        <v>1033923</v>
      </c>
      <c r="X43" s="38">
        <f t="shared" si="0"/>
        <v>1157993.76</v>
      </c>
      <c r="Y43" s="55" t="s">
        <v>203</v>
      </c>
      <c r="Z43" s="51">
        <v>2015</v>
      </c>
      <c r="AA43" s="56" t="s">
        <v>491</v>
      </c>
      <c r="AB43" s="604" t="s">
        <v>616</v>
      </c>
      <c r="AC43" s="1"/>
      <c r="AD43" s="1"/>
      <c r="AE43" s="1"/>
      <c r="AF43" s="1"/>
      <c r="AG43" s="1"/>
      <c r="AH43" s="1"/>
      <c r="AI43" s="1"/>
    </row>
    <row r="44" spans="1:35" s="58" customFormat="1" ht="102" customHeight="1">
      <c r="A44" s="34" t="s">
        <v>747</v>
      </c>
      <c r="B44" s="48" t="s">
        <v>169</v>
      </c>
      <c r="C44" s="49" t="s">
        <v>647</v>
      </c>
      <c r="D44" s="49" t="s">
        <v>648</v>
      </c>
      <c r="E44" s="49" t="s">
        <v>649</v>
      </c>
      <c r="F44" s="49" t="s">
        <v>650</v>
      </c>
      <c r="G44" s="49" t="s">
        <v>651</v>
      </c>
      <c r="H44" s="50"/>
      <c r="I44" s="50"/>
      <c r="J44" s="51" t="s">
        <v>31</v>
      </c>
      <c r="K44" s="51">
        <v>100</v>
      </c>
      <c r="L44" s="45">
        <v>711000000</v>
      </c>
      <c r="M44" s="34" t="s">
        <v>4618</v>
      </c>
      <c r="N44" s="51" t="s">
        <v>646</v>
      </c>
      <c r="O44" s="52" t="s">
        <v>671</v>
      </c>
      <c r="P44" s="51" t="s">
        <v>653</v>
      </c>
      <c r="Q44" s="51" t="s">
        <v>654</v>
      </c>
      <c r="R44" s="34" t="s">
        <v>1512</v>
      </c>
      <c r="S44" s="51">
        <v>112</v>
      </c>
      <c r="T44" s="51" t="s">
        <v>655</v>
      </c>
      <c r="U44" s="57">
        <v>5711</v>
      </c>
      <c r="V44" s="54">
        <v>97</v>
      </c>
      <c r="W44" s="54">
        <v>553967</v>
      </c>
      <c r="X44" s="38">
        <f t="shared" si="0"/>
        <v>620443.04</v>
      </c>
      <c r="Y44" s="55" t="s">
        <v>203</v>
      </c>
      <c r="Z44" s="51">
        <v>2015</v>
      </c>
      <c r="AA44" s="56" t="s">
        <v>491</v>
      </c>
      <c r="AB44" s="604" t="s">
        <v>616</v>
      </c>
      <c r="AC44" s="546"/>
      <c r="AD44" s="546"/>
      <c r="AE44" s="546"/>
      <c r="AF44" s="546"/>
      <c r="AG44" s="546"/>
      <c r="AH44" s="546"/>
      <c r="AI44" s="546"/>
    </row>
    <row r="45" spans="1:35" s="58" customFormat="1" ht="102" customHeight="1">
      <c r="A45" s="34" t="s">
        <v>748</v>
      </c>
      <c r="B45" s="48" t="s">
        <v>169</v>
      </c>
      <c r="C45" s="49" t="s">
        <v>647</v>
      </c>
      <c r="D45" s="49" t="s">
        <v>648</v>
      </c>
      <c r="E45" s="49" t="s">
        <v>649</v>
      </c>
      <c r="F45" s="49" t="s">
        <v>650</v>
      </c>
      <c r="G45" s="49" t="s">
        <v>651</v>
      </c>
      <c r="H45" s="50"/>
      <c r="I45" s="50"/>
      <c r="J45" s="51" t="s">
        <v>31</v>
      </c>
      <c r="K45" s="51">
        <v>100</v>
      </c>
      <c r="L45" s="45">
        <v>711000000</v>
      </c>
      <c r="M45" s="34" t="s">
        <v>4618</v>
      </c>
      <c r="N45" s="51" t="s">
        <v>646</v>
      </c>
      <c r="O45" s="52" t="s">
        <v>672</v>
      </c>
      <c r="P45" s="51" t="s">
        <v>653</v>
      </c>
      <c r="Q45" s="51" t="s">
        <v>654</v>
      </c>
      <c r="R45" s="34" t="s">
        <v>1512</v>
      </c>
      <c r="S45" s="51">
        <v>112</v>
      </c>
      <c r="T45" s="51" t="s">
        <v>655</v>
      </c>
      <c r="U45" s="57">
        <v>10232</v>
      </c>
      <c r="V45" s="54">
        <v>97</v>
      </c>
      <c r="W45" s="54">
        <v>992504</v>
      </c>
      <c r="X45" s="38">
        <f t="shared" si="0"/>
        <v>1111604.4800000002</v>
      </c>
      <c r="Y45" s="55" t="s">
        <v>203</v>
      </c>
      <c r="Z45" s="51">
        <v>2015</v>
      </c>
      <c r="AA45" s="56" t="s">
        <v>491</v>
      </c>
      <c r="AB45" s="604" t="s">
        <v>616</v>
      </c>
      <c r="AC45" s="546"/>
      <c r="AD45" s="546"/>
      <c r="AE45" s="546"/>
      <c r="AF45" s="546"/>
      <c r="AG45" s="546"/>
      <c r="AH45" s="546"/>
      <c r="AI45" s="546"/>
    </row>
    <row r="46" spans="1:35" s="58" customFormat="1" ht="102" customHeight="1">
      <c r="A46" s="34" t="s">
        <v>749</v>
      </c>
      <c r="B46" s="48" t="s">
        <v>169</v>
      </c>
      <c r="C46" s="49" t="s">
        <v>647</v>
      </c>
      <c r="D46" s="49" t="s">
        <v>648</v>
      </c>
      <c r="E46" s="49" t="s">
        <v>649</v>
      </c>
      <c r="F46" s="49" t="s">
        <v>650</v>
      </c>
      <c r="G46" s="49" t="s">
        <v>651</v>
      </c>
      <c r="H46" s="50"/>
      <c r="I46" s="50"/>
      <c r="J46" s="51" t="s">
        <v>31</v>
      </c>
      <c r="K46" s="51">
        <v>100</v>
      </c>
      <c r="L46" s="45">
        <v>711000000</v>
      </c>
      <c r="M46" s="34" t="s">
        <v>4618</v>
      </c>
      <c r="N46" s="51" t="s">
        <v>646</v>
      </c>
      <c r="O46" s="52" t="s">
        <v>673</v>
      </c>
      <c r="P46" s="51" t="s">
        <v>653</v>
      </c>
      <c r="Q46" s="51" t="s">
        <v>654</v>
      </c>
      <c r="R46" s="34" t="s">
        <v>1512</v>
      </c>
      <c r="S46" s="51">
        <v>112</v>
      </c>
      <c r="T46" s="51" t="s">
        <v>655</v>
      </c>
      <c r="U46" s="57">
        <v>15255</v>
      </c>
      <c r="V46" s="54">
        <v>97</v>
      </c>
      <c r="W46" s="54">
        <v>1479735</v>
      </c>
      <c r="X46" s="38">
        <f t="shared" si="0"/>
        <v>1657303.2000000002</v>
      </c>
      <c r="Y46" s="55" t="s">
        <v>203</v>
      </c>
      <c r="Z46" s="51">
        <v>2015</v>
      </c>
      <c r="AA46" s="56" t="s">
        <v>491</v>
      </c>
      <c r="AB46" s="604" t="s">
        <v>616</v>
      </c>
      <c r="AC46" s="546"/>
      <c r="AD46" s="546"/>
      <c r="AE46" s="546"/>
      <c r="AF46" s="546"/>
      <c r="AG46" s="546"/>
      <c r="AH46" s="546"/>
      <c r="AI46" s="546"/>
    </row>
    <row r="47" spans="1:35" s="58" customFormat="1" ht="102" customHeight="1">
      <c r="A47" s="34" t="s">
        <v>750</v>
      </c>
      <c r="B47" s="48" t="s">
        <v>169</v>
      </c>
      <c r="C47" s="49" t="s">
        <v>647</v>
      </c>
      <c r="D47" s="49" t="s">
        <v>648</v>
      </c>
      <c r="E47" s="49" t="s">
        <v>649</v>
      </c>
      <c r="F47" s="49" t="s">
        <v>650</v>
      </c>
      <c r="G47" s="49" t="s">
        <v>651</v>
      </c>
      <c r="H47" s="50"/>
      <c r="I47" s="50"/>
      <c r="J47" s="51" t="s">
        <v>31</v>
      </c>
      <c r="K47" s="51">
        <v>100</v>
      </c>
      <c r="L47" s="45">
        <v>711000000</v>
      </c>
      <c r="M47" s="34" t="s">
        <v>4618</v>
      </c>
      <c r="N47" s="51" t="s">
        <v>646</v>
      </c>
      <c r="O47" s="52" t="s">
        <v>674</v>
      </c>
      <c r="P47" s="51" t="s">
        <v>653</v>
      </c>
      <c r="Q47" s="51" t="s">
        <v>654</v>
      </c>
      <c r="R47" s="34" t="s">
        <v>1512</v>
      </c>
      <c r="S47" s="51">
        <v>112</v>
      </c>
      <c r="T47" s="51" t="s">
        <v>655</v>
      </c>
      <c r="U47" s="57">
        <v>2729</v>
      </c>
      <c r="V47" s="54">
        <v>97</v>
      </c>
      <c r="W47" s="54">
        <v>264713</v>
      </c>
      <c r="X47" s="38">
        <f t="shared" si="0"/>
        <v>296478.56000000006</v>
      </c>
      <c r="Y47" s="55" t="s">
        <v>203</v>
      </c>
      <c r="Z47" s="51">
        <v>2015</v>
      </c>
      <c r="AA47" s="56" t="s">
        <v>491</v>
      </c>
      <c r="AB47" s="604" t="s">
        <v>616</v>
      </c>
      <c r="AC47" s="546"/>
      <c r="AD47" s="546"/>
      <c r="AE47" s="546"/>
      <c r="AF47" s="546"/>
      <c r="AG47" s="546"/>
      <c r="AH47" s="546"/>
      <c r="AI47" s="546"/>
    </row>
    <row r="48" spans="1:35" s="58" customFormat="1" ht="102" customHeight="1">
      <c r="A48" s="34" t="s">
        <v>751</v>
      </c>
      <c r="B48" s="48" t="s">
        <v>169</v>
      </c>
      <c r="C48" s="49" t="s">
        <v>647</v>
      </c>
      <c r="D48" s="49" t="s">
        <v>648</v>
      </c>
      <c r="E48" s="49" t="s">
        <v>649</v>
      </c>
      <c r="F48" s="49" t="s">
        <v>650</v>
      </c>
      <c r="G48" s="49" t="s">
        <v>651</v>
      </c>
      <c r="H48" s="50"/>
      <c r="I48" s="50"/>
      <c r="J48" s="51" t="s">
        <v>31</v>
      </c>
      <c r="K48" s="51">
        <v>100</v>
      </c>
      <c r="L48" s="45">
        <v>711000000</v>
      </c>
      <c r="M48" s="34" t="s">
        <v>4618</v>
      </c>
      <c r="N48" s="51" t="s">
        <v>646</v>
      </c>
      <c r="O48" s="52" t="s">
        <v>675</v>
      </c>
      <c r="P48" s="51" t="s">
        <v>653</v>
      </c>
      <c r="Q48" s="51" t="s">
        <v>654</v>
      </c>
      <c r="R48" s="34" t="s">
        <v>1512</v>
      </c>
      <c r="S48" s="51">
        <v>112</v>
      </c>
      <c r="T48" s="51" t="s">
        <v>655</v>
      </c>
      <c r="U48" s="57">
        <v>2352</v>
      </c>
      <c r="V48" s="54">
        <v>97</v>
      </c>
      <c r="W48" s="54">
        <v>228144</v>
      </c>
      <c r="X48" s="38">
        <f t="shared" si="0"/>
        <v>255521.28000000003</v>
      </c>
      <c r="Y48" s="55" t="s">
        <v>203</v>
      </c>
      <c r="Z48" s="51">
        <v>2015</v>
      </c>
      <c r="AA48" s="56" t="s">
        <v>491</v>
      </c>
      <c r="AB48" s="604" t="s">
        <v>616</v>
      </c>
      <c r="AC48" s="546"/>
      <c r="AD48" s="546"/>
      <c r="AE48" s="546"/>
      <c r="AF48" s="546"/>
      <c r="AG48" s="546"/>
      <c r="AH48" s="546"/>
      <c r="AI48" s="546"/>
    </row>
    <row r="49" spans="1:35" s="58" customFormat="1" ht="102" customHeight="1">
      <c r="A49" s="34" t="s">
        <v>752</v>
      </c>
      <c r="B49" s="48" t="s">
        <v>169</v>
      </c>
      <c r="C49" s="49" t="s">
        <v>647</v>
      </c>
      <c r="D49" s="49" t="s">
        <v>648</v>
      </c>
      <c r="E49" s="49" t="s">
        <v>649</v>
      </c>
      <c r="F49" s="49" t="s">
        <v>650</v>
      </c>
      <c r="G49" s="49" t="s">
        <v>651</v>
      </c>
      <c r="H49" s="50"/>
      <c r="I49" s="50"/>
      <c r="J49" s="51" t="s">
        <v>31</v>
      </c>
      <c r="K49" s="51">
        <v>100</v>
      </c>
      <c r="L49" s="45">
        <v>711000000</v>
      </c>
      <c r="M49" s="34" t="s">
        <v>4618</v>
      </c>
      <c r="N49" s="51" t="s">
        <v>646</v>
      </c>
      <c r="O49" s="52" t="s">
        <v>676</v>
      </c>
      <c r="P49" s="51" t="s">
        <v>653</v>
      </c>
      <c r="Q49" s="51" t="s">
        <v>654</v>
      </c>
      <c r="R49" s="34" t="s">
        <v>1512</v>
      </c>
      <c r="S49" s="51">
        <v>112</v>
      </c>
      <c r="T49" s="51" t="s">
        <v>655</v>
      </c>
      <c r="U49" s="57">
        <v>5790</v>
      </c>
      <c r="V49" s="54">
        <v>97</v>
      </c>
      <c r="W49" s="54">
        <v>561630</v>
      </c>
      <c r="X49" s="38">
        <f t="shared" si="0"/>
        <v>629025.60000000009</v>
      </c>
      <c r="Y49" s="55" t="s">
        <v>203</v>
      </c>
      <c r="Z49" s="51">
        <v>2015</v>
      </c>
      <c r="AA49" s="56" t="s">
        <v>491</v>
      </c>
      <c r="AB49" s="604" t="s">
        <v>616</v>
      </c>
      <c r="AC49" s="546"/>
      <c r="AD49" s="546"/>
      <c r="AE49" s="546"/>
      <c r="AF49" s="546"/>
      <c r="AG49" s="546"/>
      <c r="AH49" s="546"/>
      <c r="AI49" s="546"/>
    </row>
    <row r="50" spans="1:35" s="58" customFormat="1" ht="102" customHeight="1">
      <c r="A50" s="34" t="s">
        <v>753</v>
      </c>
      <c r="B50" s="48" t="s">
        <v>169</v>
      </c>
      <c r="C50" s="49" t="s">
        <v>647</v>
      </c>
      <c r="D50" s="49" t="s">
        <v>648</v>
      </c>
      <c r="E50" s="49" t="s">
        <v>649</v>
      </c>
      <c r="F50" s="49" t="s">
        <v>650</v>
      </c>
      <c r="G50" s="49" t="s">
        <v>651</v>
      </c>
      <c r="H50" s="50"/>
      <c r="I50" s="50"/>
      <c r="J50" s="51" t="s">
        <v>31</v>
      </c>
      <c r="K50" s="51">
        <v>100</v>
      </c>
      <c r="L50" s="45">
        <v>711000000</v>
      </c>
      <c r="M50" s="34" t="s">
        <v>4618</v>
      </c>
      <c r="N50" s="51" t="s">
        <v>646</v>
      </c>
      <c r="O50" s="52" t="s">
        <v>677</v>
      </c>
      <c r="P50" s="51" t="s">
        <v>653</v>
      </c>
      <c r="Q50" s="51" t="s">
        <v>654</v>
      </c>
      <c r="R50" s="34" t="s">
        <v>1512</v>
      </c>
      <c r="S50" s="51">
        <v>112</v>
      </c>
      <c r="T50" s="51" t="s">
        <v>655</v>
      </c>
      <c r="U50" s="57">
        <v>6346</v>
      </c>
      <c r="V50" s="54">
        <v>97</v>
      </c>
      <c r="W50" s="54">
        <v>615562</v>
      </c>
      <c r="X50" s="38">
        <f t="shared" si="0"/>
        <v>689429.44000000006</v>
      </c>
      <c r="Y50" s="55" t="s">
        <v>203</v>
      </c>
      <c r="Z50" s="51">
        <v>2015</v>
      </c>
      <c r="AA50" s="56" t="s">
        <v>491</v>
      </c>
      <c r="AB50" s="604" t="s">
        <v>616</v>
      </c>
      <c r="AC50" s="546"/>
      <c r="AD50" s="546"/>
      <c r="AE50" s="546"/>
      <c r="AF50" s="546"/>
      <c r="AG50" s="546"/>
      <c r="AH50" s="546"/>
      <c r="AI50" s="546"/>
    </row>
    <row r="51" spans="1:35" s="58" customFormat="1" ht="102" customHeight="1">
      <c r="A51" s="34" t="s">
        <v>754</v>
      </c>
      <c r="B51" s="48" t="s">
        <v>169</v>
      </c>
      <c r="C51" s="49" t="s">
        <v>647</v>
      </c>
      <c r="D51" s="49" t="s">
        <v>648</v>
      </c>
      <c r="E51" s="49" t="s">
        <v>649</v>
      </c>
      <c r="F51" s="49" t="s">
        <v>650</v>
      </c>
      <c r="G51" s="49" t="s">
        <v>651</v>
      </c>
      <c r="H51" s="50"/>
      <c r="I51" s="50"/>
      <c r="J51" s="51" t="s">
        <v>31</v>
      </c>
      <c r="K51" s="51">
        <v>100</v>
      </c>
      <c r="L51" s="45">
        <v>711000000</v>
      </c>
      <c r="M51" s="34" t="s">
        <v>4618</v>
      </c>
      <c r="N51" s="51" t="s">
        <v>646</v>
      </c>
      <c r="O51" s="52" t="s">
        <v>678</v>
      </c>
      <c r="P51" s="51" t="s">
        <v>653</v>
      </c>
      <c r="Q51" s="51" t="s">
        <v>654</v>
      </c>
      <c r="R51" s="34" t="s">
        <v>1512</v>
      </c>
      <c r="S51" s="51">
        <v>112</v>
      </c>
      <c r="T51" s="51" t="s">
        <v>655</v>
      </c>
      <c r="U51" s="57">
        <v>16483</v>
      </c>
      <c r="V51" s="54">
        <v>97</v>
      </c>
      <c r="W51" s="54">
        <v>1598851</v>
      </c>
      <c r="X51" s="38">
        <f t="shared" si="0"/>
        <v>1790713.12</v>
      </c>
      <c r="Y51" s="55" t="s">
        <v>203</v>
      </c>
      <c r="Z51" s="51">
        <v>2015</v>
      </c>
      <c r="AA51" s="56" t="s">
        <v>491</v>
      </c>
      <c r="AB51" s="604" t="s">
        <v>616</v>
      </c>
      <c r="AC51" s="546"/>
      <c r="AD51" s="546"/>
      <c r="AE51" s="546"/>
      <c r="AF51" s="546"/>
      <c r="AG51" s="546"/>
      <c r="AH51" s="546"/>
      <c r="AI51" s="546"/>
    </row>
    <row r="52" spans="1:35" s="13" customFormat="1" ht="102" customHeight="1">
      <c r="A52" s="34" t="s">
        <v>755</v>
      </c>
      <c r="B52" s="48" t="s">
        <v>169</v>
      </c>
      <c r="C52" s="59" t="s">
        <v>679</v>
      </c>
      <c r="D52" s="59" t="s">
        <v>648</v>
      </c>
      <c r="E52" s="60" t="s">
        <v>649</v>
      </c>
      <c r="F52" s="61" t="s">
        <v>680</v>
      </c>
      <c r="G52" s="61" t="s">
        <v>681</v>
      </c>
      <c r="H52" s="50"/>
      <c r="I52" s="50"/>
      <c r="J52" s="51" t="s">
        <v>31</v>
      </c>
      <c r="K52" s="51">
        <v>100</v>
      </c>
      <c r="L52" s="45">
        <v>711000000</v>
      </c>
      <c r="M52" s="34" t="s">
        <v>4618</v>
      </c>
      <c r="N52" s="51" t="s">
        <v>646</v>
      </c>
      <c r="O52" s="52" t="s">
        <v>682</v>
      </c>
      <c r="P52" s="51" t="s">
        <v>653</v>
      </c>
      <c r="Q52" s="51" t="s">
        <v>654</v>
      </c>
      <c r="R52" s="34" t="s">
        <v>1512</v>
      </c>
      <c r="S52" s="51">
        <v>112</v>
      </c>
      <c r="T52" s="51" t="s">
        <v>655</v>
      </c>
      <c r="U52" s="62">
        <v>18834</v>
      </c>
      <c r="V52" s="54">
        <v>123</v>
      </c>
      <c r="W52" s="54">
        <v>2316582</v>
      </c>
      <c r="X52" s="38">
        <f t="shared" si="0"/>
        <v>2594571.8400000003</v>
      </c>
      <c r="Y52" s="55" t="s">
        <v>203</v>
      </c>
      <c r="Z52" s="51">
        <v>2015</v>
      </c>
      <c r="AA52" s="56" t="s">
        <v>491</v>
      </c>
      <c r="AB52" s="604" t="s">
        <v>616</v>
      </c>
      <c r="AC52" s="1"/>
      <c r="AD52" s="1"/>
      <c r="AE52" s="1"/>
      <c r="AF52" s="1"/>
      <c r="AG52" s="1"/>
      <c r="AH52" s="1"/>
      <c r="AI52" s="1"/>
    </row>
    <row r="53" spans="1:35" s="13" customFormat="1" ht="102" customHeight="1">
      <c r="A53" s="34" t="s">
        <v>756</v>
      </c>
      <c r="B53" s="48" t="s">
        <v>169</v>
      </c>
      <c r="C53" s="63" t="s">
        <v>679</v>
      </c>
      <c r="D53" s="63" t="s">
        <v>648</v>
      </c>
      <c r="E53" s="64" t="s">
        <v>649</v>
      </c>
      <c r="F53" s="65" t="s">
        <v>680</v>
      </c>
      <c r="G53" s="65" t="s">
        <v>681</v>
      </c>
      <c r="H53" s="50"/>
      <c r="I53" s="50"/>
      <c r="J53" s="51" t="s">
        <v>31</v>
      </c>
      <c r="K53" s="51">
        <v>100</v>
      </c>
      <c r="L53" s="45">
        <v>711000000</v>
      </c>
      <c r="M53" s="34" t="s">
        <v>4618</v>
      </c>
      <c r="N53" s="51" t="s">
        <v>646</v>
      </c>
      <c r="O53" s="52" t="s">
        <v>652</v>
      </c>
      <c r="P53" s="51" t="s">
        <v>653</v>
      </c>
      <c r="Q53" s="51" t="s">
        <v>654</v>
      </c>
      <c r="R53" s="34" t="s">
        <v>1512</v>
      </c>
      <c r="S53" s="51">
        <v>112</v>
      </c>
      <c r="T53" s="51" t="s">
        <v>655</v>
      </c>
      <c r="U53" s="66">
        <v>18311</v>
      </c>
      <c r="V53" s="54">
        <v>123</v>
      </c>
      <c r="W53" s="54">
        <v>2252253</v>
      </c>
      <c r="X53" s="38">
        <f t="shared" si="0"/>
        <v>2522523.3600000003</v>
      </c>
      <c r="Y53" s="55" t="s">
        <v>203</v>
      </c>
      <c r="Z53" s="51">
        <v>2015</v>
      </c>
      <c r="AA53" s="56" t="s">
        <v>491</v>
      </c>
      <c r="AB53" s="604" t="s">
        <v>616</v>
      </c>
      <c r="AC53" s="1"/>
      <c r="AD53" s="1"/>
      <c r="AE53" s="1"/>
      <c r="AF53" s="1"/>
      <c r="AG53" s="1"/>
      <c r="AH53" s="1"/>
      <c r="AI53" s="1"/>
    </row>
    <row r="54" spans="1:35" s="13" customFormat="1" ht="102" customHeight="1">
      <c r="A54" s="34" t="s">
        <v>757</v>
      </c>
      <c r="B54" s="48" t="s">
        <v>169</v>
      </c>
      <c r="C54" s="63" t="s">
        <v>679</v>
      </c>
      <c r="D54" s="63" t="s">
        <v>648</v>
      </c>
      <c r="E54" s="64" t="s">
        <v>649</v>
      </c>
      <c r="F54" s="65" t="s">
        <v>680</v>
      </c>
      <c r="G54" s="65" t="s">
        <v>681</v>
      </c>
      <c r="H54" s="50"/>
      <c r="I54" s="50"/>
      <c r="J54" s="51" t="s">
        <v>31</v>
      </c>
      <c r="K54" s="51">
        <v>100</v>
      </c>
      <c r="L54" s="45">
        <v>711000000</v>
      </c>
      <c r="M54" s="34" t="s">
        <v>4618</v>
      </c>
      <c r="N54" s="51" t="s">
        <v>646</v>
      </c>
      <c r="O54" s="52" t="s">
        <v>656</v>
      </c>
      <c r="P54" s="51" t="s">
        <v>653</v>
      </c>
      <c r="Q54" s="51" t="s">
        <v>654</v>
      </c>
      <c r="R54" s="34" t="s">
        <v>1512</v>
      </c>
      <c r="S54" s="51">
        <v>112</v>
      </c>
      <c r="T54" s="51" t="s">
        <v>655</v>
      </c>
      <c r="U54" s="66">
        <v>16709</v>
      </c>
      <c r="V54" s="54">
        <v>123</v>
      </c>
      <c r="W54" s="54">
        <v>2055207</v>
      </c>
      <c r="X54" s="38">
        <f t="shared" si="0"/>
        <v>2301831.8400000003</v>
      </c>
      <c r="Y54" s="55" t="s">
        <v>203</v>
      </c>
      <c r="Z54" s="51">
        <v>2015</v>
      </c>
      <c r="AA54" s="56" t="s">
        <v>491</v>
      </c>
      <c r="AB54" s="604" t="s">
        <v>616</v>
      </c>
      <c r="AC54" s="1"/>
      <c r="AD54" s="1"/>
      <c r="AE54" s="1"/>
      <c r="AF54" s="1"/>
      <c r="AG54" s="1"/>
      <c r="AH54" s="1"/>
      <c r="AI54" s="1"/>
    </row>
    <row r="55" spans="1:35" s="13" customFormat="1" ht="102" customHeight="1">
      <c r="A55" s="34" t="s">
        <v>758</v>
      </c>
      <c r="B55" s="48" t="s">
        <v>169</v>
      </c>
      <c r="C55" s="63" t="s">
        <v>679</v>
      </c>
      <c r="D55" s="63" t="s">
        <v>648</v>
      </c>
      <c r="E55" s="64" t="s">
        <v>649</v>
      </c>
      <c r="F55" s="65" t="s">
        <v>680</v>
      </c>
      <c r="G55" s="65" t="s">
        <v>681</v>
      </c>
      <c r="H55" s="50"/>
      <c r="I55" s="50"/>
      <c r="J55" s="51" t="s">
        <v>31</v>
      </c>
      <c r="K55" s="51">
        <v>100</v>
      </c>
      <c r="L55" s="45">
        <v>711000000</v>
      </c>
      <c r="M55" s="34" t="s">
        <v>4618</v>
      </c>
      <c r="N55" s="51" t="s">
        <v>646</v>
      </c>
      <c r="O55" s="52" t="s">
        <v>657</v>
      </c>
      <c r="P55" s="51" t="s">
        <v>653</v>
      </c>
      <c r="Q55" s="51" t="s">
        <v>654</v>
      </c>
      <c r="R55" s="34" t="s">
        <v>1512</v>
      </c>
      <c r="S55" s="51">
        <v>112</v>
      </c>
      <c r="T55" s="51" t="s">
        <v>655</v>
      </c>
      <c r="U55" s="66">
        <v>19177</v>
      </c>
      <c r="V55" s="54">
        <v>123</v>
      </c>
      <c r="W55" s="54">
        <v>2358771</v>
      </c>
      <c r="X55" s="38">
        <f t="shared" si="0"/>
        <v>2641823.5200000005</v>
      </c>
      <c r="Y55" s="55" t="s">
        <v>203</v>
      </c>
      <c r="Z55" s="51">
        <v>2015</v>
      </c>
      <c r="AA55" s="56" t="s">
        <v>491</v>
      </c>
      <c r="AB55" s="604" t="s">
        <v>616</v>
      </c>
      <c r="AC55" s="1"/>
      <c r="AD55" s="1"/>
      <c r="AE55" s="1"/>
      <c r="AF55" s="1"/>
      <c r="AG55" s="1"/>
      <c r="AH55" s="1"/>
      <c r="AI55" s="1"/>
    </row>
    <row r="56" spans="1:35" s="13" customFormat="1" ht="102" customHeight="1">
      <c r="A56" s="34" t="s">
        <v>759</v>
      </c>
      <c r="B56" s="48" t="s">
        <v>169</v>
      </c>
      <c r="C56" s="63" t="s">
        <v>679</v>
      </c>
      <c r="D56" s="63" t="s">
        <v>648</v>
      </c>
      <c r="E56" s="64" t="s">
        <v>649</v>
      </c>
      <c r="F56" s="65" t="s">
        <v>680</v>
      </c>
      <c r="G56" s="65" t="s">
        <v>681</v>
      </c>
      <c r="H56" s="50"/>
      <c r="I56" s="50"/>
      <c r="J56" s="51" t="s">
        <v>31</v>
      </c>
      <c r="K56" s="51">
        <v>100</v>
      </c>
      <c r="L56" s="45">
        <v>711000000</v>
      </c>
      <c r="M56" s="34" t="s">
        <v>4618</v>
      </c>
      <c r="N56" s="51" t="s">
        <v>646</v>
      </c>
      <c r="O56" s="52" t="s">
        <v>683</v>
      </c>
      <c r="P56" s="51" t="s">
        <v>653</v>
      </c>
      <c r="Q56" s="51" t="s">
        <v>654</v>
      </c>
      <c r="R56" s="34" t="s">
        <v>1512</v>
      </c>
      <c r="S56" s="51">
        <v>112</v>
      </c>
      <c r="T56" s="51" t="s">
        <v>655</v>
      </c>
      <c r="U56" s="66">
        <v>16987</v>
      </c>
      <c r="V56" s="54">
        <v>123</v>
      </c>
      <c r="W56" s="54">
        <v>2089401</v>
      </c>
      <c r="X56" s="38">
        <f t="shared" si="0"/>
        <v>2340129.12</v>
      </c>
      <c r="Y56" s="55" t="s">
        <v>203</v>
      </c>
      <c r="Z56" s="51">
        <v>2015</v>
      </c>
      <c r="AA56" s="56" t="s">
        <v>491</v>
      </c>
      <c r="AB56" s="604" t="s">
        <v>616</v>
      </c>
      <c r="AC56" s="1"/>
      <c r="AD56" s="1"/>
      <c r="AE56" s="1"/>
      <c r="AF56" s="1"/>
      <c r="AG56" s="1"/>
      <c r="AH56" s="1"/>
      <c r="AI56" s="1"/>
    </row>
    <row r="57" spans="1:35" s="13" customFormat="1" ht="102" customHeight="1">
      <c r="A57" s="34" t="s">
        <v>760</v>
      </c>
      <c r="B57" s="48" t="s">
        <v>169</v>
      </c>
      <c r="C57" s="63" t="s">
        <v>679</v>
      </c>
      <c r="D57" s="63" t="s">
        <v>648</v>
      </c>
      <c r="E57" s="64" t="s">
        <v>649</v>
      </c>
      <c r="F57" s="65" t="s">
        <v>680</v>
      </c>
      <c r="G57" s="65" t="s">
        <v>681</v>
      </c>
      <c r="H57" s="50"/>
      <c r="I57" s="50"/>
      <c r="J57" s="51" t="s">
        <v>31</v>
      </c>
      <c r="K57" s="51">
        <v>100</v>
      </c>
      <c r="L57" s="45">
        <v>711000000</v>
      </c>
      <c r="M57" s="34" t="s">
        <v>4618</v>
      </c>
      <c r="N57" s="51" t="s">
        <v>646</v>
      </c>
      <c r="O57" s="52" t="s">
        <v>658</v>
      </c>
      <c r="P57" s="51" t="s">
        <v>653</v>
      </c>
      <c r="Q57" s="51" t="s">
        <v>654</v>
      </c>
      <c r="R57" s="34" t="s">
        <v>1512</v>
      </c>
      <c r="S57" s="51">
        <v>112</v>
      </c>
      <c r="T57" s="51" t="s">
        <v>655</v>
      </c>
      <c r="U57" s="66">
        <v>6501</v>
      </c>
      <c r="V57" s="54">
        <v>123</v>
      </c>
      <c r="W57" s="54">
        <v>799623</v>
      </c>
      <c r="X57" s="38">
        <f t="shared" si="0"/>
        <v>895577.76000000013</v>
      </c>
      <c r="Y57" s="55" t="s">
        <v>203</v>
      </c>
      <c r="Z57" s="51">
        <v>2015</v>
      </c>
      <c r="AA57" s="56" t="s">
        <v>491</v>
      </c>
      <c r="AB57" s="604" t="s">
        <v>616</v>
      </c>
      <c r="AC57" s="1"/>
      <c r="AD57" s="1"/>
      <c r="AE57" s="1"/>
      <c r="AF57" s="1"/>
      <c r="AG57" s="1"/>
      <c r="AH57" s="1"/>
      <c r="AI57" s="1"/>
    </row>
    <row r="58" spans="1:35" s="58" customFormat="1" ht="102" customHeight="1">
      <c r="A58" s="34" t="s">
        <v>761</v>
      </c>
      <c r="B58" s="48" t="s">
        <v>169</v>
      </c>
      <c r="C58" s="63" t="s">
        <v>679</v>
      </c>
      <c r="D58" s="63" t="s">
        <v>648</v>
      </c>
      <c r="E58" s="64" t="s">
        <v>649</v>
      </c>
      <c r="F58" s="65" t="s">
        <v>680</v>
      </c>
      <c r="G58" s="65" t="s">
        <v>681</v>
      </c>
      <c r="H58" s="50"/>
      <c r="I58" s="50"/>
      <c r="J58" s="51" t="s">
        <v>31</v>
      </c>
      <c r="K58" s="51">
        <v>100</v>
      </c>
      <c r="L58" s="45">
        <v>711000000</v>
      </c>
      <c r="M58" s="34" t="s">
        <v>4618</v>
      </c>
      <c r="N58" s="51" t="s">
        <v>646</v>
      </c>
      <c r="O58" s="52" t="s">
        <v>659</v>
      </c>
      <c r="P58" s="51" t="s">
        <v>653</v>
      </c>
      <c r="Q58" s="51" t="s">
        <v>654</v>
      </c>
      <c r="R58" s="34" t="s">
        <v>1512</v>
      </c>
      <c r="S58" s="51">
        <v>112</v>
      </c>
      <c r="T58" s="51" t="s">
        <v>655</v>
      </c>
      <c r="U58" s="66">
        <v>10403</v>
      </c>
      <c r="V58" s="54">
        <v>123</v>
      </c>
      <c r="W58" s="54">
        <v>1279569</v>
      </c>
      <c r="X58" s="38">
        <f t="shared" si="0"/>
        <v>1433117.28</v>
      </c>
      <c r="Y58" s="55" t="s">
        <v>203</v>
      </c>
      <c r="Z58" s="51">
        <v>2015</v>
      </c>
      <c r="AA58" s="56" t="s">
        <v>491</v>
      </c>
      <c r="AB58" s="604" t="s">
        <v>616</v>
      </c>
      <c r="AC58" s="546"/>
      <c r="AD58" s="546"/>
      <c r="AE58" s="546"/>
      <c r="AF58" s="546"/>
      <c r="AG58" s="546"/>
      <c r="AH58" s="546"/>
      <c r="AI58" s="546"/>
    </row>
    <row r="59" spans="1:35" s="58" customFormat="1" ht="102" customHeight="1">
      <c r="A59" s="34" t="s">
        <v>762</v>
      </c>
      <c r="B59" s="48" t="s">
        <v>169</v>
      </c>
      <c r="C59" s="63" t="s">
        <v>679</v>
      </c>
      <c r="D59" s="63" t="s">
        <v>648</v>
      </c>
      <c r="E59" s="64" t="s">
        <v>649</v>
      </c>
      <c r="F59" s="65" t="s">
        <v>680</v>
      </c>
      <c r="G59" s="65" t="s">
        <v>681</v>
      </c>
      <c r="H59" s="50"/>
      <c r="I59" s="50"/>
      <c r="J59" s="51" t="s">
        <v>31</v>
      </c>
      <c r="K59" s="51">
        <v>100</v>
      </c>
      <c r="L59" s="45">
        <v>711000000</v>
      </c>
      <c r="M59" s="34" t="s">
        <v>4618</v>
      </c>
      <c r="N59" s="51" t="s">
        <v>646</v>
      </c>
      <c r="O59" s="52" t="s">
        <v>660</v>
      </c>
      <c r="P59" s="51" t="s">
        <v>653</v>
      </c>
      <c r="Q59" s="51" t="s">
        <v>654</v>
      </c>
      <c r="R59" s="34" t="s">
        <v>1512</v>
      </c>
      <c r="S59" s="51">
        <v>112</v>
      </c>
      <c r="T59" s="51" t="s">
        <v>655</v>
      </c>
      <c r="U59" s="67">
        <v>7854</v>
      </c>
      <c r="V59" s="54">
        <v>123</v>
      </c>
      <c r="W59" s="54">
        <v>966042</v>
      </c>
      <c r="X59" s="38">
        <f t="shared" si="0"/>
        <v>1081967.04</v>
      </c>
      <c r="Y59" s="55" t="s">
        <v>203</v>
      </c>
      <c r="Z59" s="51">
        <v>2015</v>
      </c>
      <c r="AA59" s="56" t="s">
        <v>491</v>
      </c>
      <c r="AB59" s="604" t="s">
        <v>616</v>
      </c>
      <c r="AC59" s="546"/>
      <c r="AD59" s="546"/>
      <c r="AE59" s="546"/>
      <c r="AF59" s="546"/>
      <c r="AG59" s="546"/>
      <c r="AH59" s="546"/>
      <c r="AI59" s="546"/>
    </row>
    <row r="60" spans="1:35" s="58" customFormat="1" ht="102" customHeight="1">
      <c r="A60" s="34" t="s">
        <v>763</v>
      </c>
      <c r="B60" s="48" t="s">
        <v>169</v>
      </c>
      <c r="C60" s="63" t="s">
        <v>679</v>
      </c>
      <c r="D60" s="63" t="s">
        <v>648</v>
      </c>
      <c r="E60" s="64" t="s">
        <v>649</v>
      </c>
      <c r="F60" s="65" t="s">
        <v>680</v>
      </c>
      <c r="G60" s="65" t="s">
        <v>681</v>
      </c>
      <c r="H60" s="50"/>
      <c r="I60" s="50"/>
      <c r="J60" s="51" t="s">
        <v>31</v>
      </c>
      <c r="K60" s="51">
        <v>100</v>
      </c>
      <c r="L60" s="45">
        <v>711000000</v>
      </c>
      <c r="M60" s="34" t="s">
        <v>4618</v>
      </c>
      <c r="N60" s="51" t="s">
        <v>646</v>
      </c>
      <c r="O60" s="52" t="s">
        <v>661</v>
      </c>
      <c r="P60" s="51" t="s">
        <v>653</v>
      </c>
      <c r="Q60" s="51" t="s">
        <v>654</v>
      </c>
      <c r="R60" s="34" t="s">
        <v>1512</v>
      </c>
      <c r="S60" s="51">
        <v>112</v>
      </c>
      <c r="T60" s="51" t="s">
        <v>655</v>
      </c>
      <c r="U60" s="67">
        <v>8857</v>
      </c>
      <c r="V60" s="54">
        <v>123</v>
      </c>
      <c r="W60" s="54">
        <v>1089411</v>
      </c>
      <c r="X60" s="38">
        <f t="shared" si="0"/>
        <v>1220140.32</v>
      </c>
      <c r="Y60" s="55" t="s">
        <v>203</v>
      </c>
      <c r="Z60" s="51">
        <v>2015</v>
      </c>
      <c r="AA60" s="56" t="s">
        <v>491</v>
      </c>
      <c r="AB60" s="604" t="s">
        <v>616</v>
      </c>
      <c r="AC60" s="546"/>
      <c r="AD60" s="546"/>
      <c r="AE60" s="546"/>
      <c r="AF60" s="546"/>
      <c r="AG60" s="546"/>
      <c r="AH60" s="546"/>
      <c r="AI60" s="546"/>
    </row>
    <row r="61" spans="1:35" s="58" customFormat="1" ht="102" customHeight="1">
      <c r="A61" s="34" t="s">
        <v>764</v>
      </c>
      <c r="B61" s="48" t="s">
        <v>169</v>
      </c>
      <c r="C61" s="63" t="s">
        <v>679</v>
      </c>
      <c r="D61" s="63" t="s">
        <v>648</v>
      </c>
      <c r="E61" s="64" t="s">
        <v>649</v>
      </c>
      <c r="F61" s="65" t="s">
        <v>680</v>
      </c>
      <c r="G61" s="65" t="s">
        <v>681</v>
      </c>
      <c r="H61" s="50"/>
      <c r="I61" s="50"/>
      <c r="J61" s="51" t="s">
        <v>31</v>
      </c>
      <c r="K61" s="51">
        <v>100</v>
      </c>
      <c r="L61" s="45">
        <v>711000000</v>
      </c>
      <c r="M61" s="34" t="s">
        <v>4618</v>
      </c>
      <c r="N61" s="51" t="s">
        <v>646</v>
      </c>
      <c r="O61" s="52" t="s">
        <v>662</v>
      </c>
      <c r="P61" s="51" t="s">
        <v>653</v>
      </c>
      <c r="Q61" s="51" t="s">
        <v>654</v>
      </c>
      <c r="R61" s="34" t="s">
        <v>1512</v>
      </c>
      <c r="S61" s="51">
        <v>112</v>
      </c>
      <c r="T61" s="51" t="s">
        <v>655</v>
      </c>
      <c r="U61" s="67">
        <v>6444</v>
      </c>
      <c r="V61" s="54">
        <v>123</v>
      </c>
      <c r="W61" s="54">
        <v>792612</v>
      </c>
      <c r="X61" s="38">
        <f t="shared" si="0"/>
        <v>887725.44000000006</v>
      </c>
      <c r="Y61" s="55" t="s">
        <v>203</v>
      </c>
      <c r="Z61" s="51">
        <v>2015</v>
      </c>
      <c r="AA61" s="56" t="s">
        <v>491</v>
      </c>
      <c r="AB61" s="604" t="s">
        <v>616</v>
      </c>
      <c r="AC61" s="546"/>
      <c r="AD61" s="546"/>
      <c r="AE61" s="546"/>
      <c r="AF61" s="546"/>
      <c r="AG61" s="546"/>
      <c r="AH61" s="546"/>
      <c r="AI61" s="546"/>
    </row>
    <row r="62" spans="1:35" s="58" customFormat="1" ht="102" customHeight="1">
      <c r="A62" s="34" t="s">
        <v>765</v>
      </c>
      <c r="B62" s="48" t="s">
        <v>169</v>
      </c>
      <c r="C62" s="63" t="s">
        <v>679</v>
      </c>
      <c r="D62" s="63" t="s">
        <v>648</v>
      </c>
      <c r="E62" s="64" t="s">
        <v>649</v>
      </c>
      <c r="F62" s="65" t="s">
        <v>680</v>
      </c>
      <c r="G62" s="65" t="s">
        <v>681</v>
      </c>
      <c r="H62" s="50"/>
      <c r="I62" s="50"/>
      <c r="J62" s="51" t="s">
        <v>31</v>
      </c>
      <c r="K62" s="51">
        <v>100</v>
      </c>
      <c r="L62" s="45">
        <v>711000000</v>
      </c>
      <c r="M62" s="34" t="s">
        <v>4618</v>
      </c>
      <c r="N62" s="51" t="s">
        <v>646</v>
      </c>
      <c r="O62" s="52" t="s">
        <v>663</v>
      </c>
      <c r="P62" s="51" t="s">
        <v>653</v>
      </c>
      <c r="Q62" s="51" t="s">
        <v>654</v>
      </c>
      <c r="R62" s="34" t="s">
        <v>1512</v>
      </c>
      <c r="S62" s="51">
        <v>112</v>
      </c>
      <c r="T62" s="51" t="s">
        <v>655</v>
      </c>
      <c r="U62" s="67">
        <v>2242</v>
      </c>
      <c r="V62" s="54">
        <v>123</v>
      </c>
      <c r="W62" s="54">
        <v>275766</v>
      </c>
      <c r="X62" s="38">
        <f t="shared" si="0"/>
        <v>308857.92000000004</v>
      </c>
      <c r="Y62" s="55" t="s">
        <v>203</v>
      </c>
      <c r="Z62" s="51">
        <v>2015</v>
      </c>
      <c r="AA62" s="56" t="s">
        <v>491</v>
      </c>
      <c r="AB62" s="604" t="s">
        <v>616</v>
      </c>
      <c r="AC62" s="546"/>
      <c r="AD62" s="546"/>
      <c r="AE62" s="546"/>
      <c r="AF62" s="546"/>
      <c r="AG62" s="546"/>
      <c r="AH62" s="546"/>
      <c r="AI62" s="546"/>
    </row>
    <row r="63" spans="1:35" s="58" customFormat="1" ht="102" customHeight="1">
      <c r="A63" s="34" t="s">
        <v>766</v>
      </c>
      <c r="B63" s="48" t="s">
        <v>169</v>
      </c>
      <c r="C63" s="63" t="s">
        <v>679</v>
      </c>
      <c r="D63" s="63" t="s">
        <v>648</v>
      </c>
      <c r="E63" s="64" t="s">
        <v>649</v>
      </c>
      <c r="F63" s="65" t="s">
        <v>680</v>
      </c>
      <c r="G63" s="65" t="s">
        <v>681</v>
      </c>
      <c r="H63" s="50"/>
      <c r="I63" s="50"/>
      <c r="J63" s="51" t="s">
        <v>31</v>
      </c>
      <c r="K63" s="51">
        <v>100</v>
      </c>
      <c r="L63" s="45">
        <v>711000000</v>
      </c>
      <c r="M63" s="34" t="s">
        <v>4618</v>
      </c>
      <c r="N63" s="51" t="s">
        <v>646</v>
      </c>
      <c r="O63" s="52" t="s">
        <v>664</v>
      </c>
      <c r="P63" s="51" t="s">
        <v>653</v>
      </c>
      <c r="Q63" s="51" t="s">
        <v>654</v>
      </c>
      <c r="R63" s="34" t="s">
        <v>1512</v>
      </c>
      <c r="S63" s="51">
        <v>112</v>
      </c>
      <c r="T63" s="51" t="s">
        <v>655</v>
      </c>
      <c r="U63" s="67">
        <v>13954</v>
      </c>
      <c r="V63" s="54">
        <v>123</v>
      </c>
      <c r="W63" s="54">
        <v>1716342</v>
      </c>
      <c r="X63" s="38">
        <f t="shared" si="0"/>
        <v>1922303.0400000003</v>
      </c>
      <c r="Y63" s="55" t="s">
        <v>203</v>
      </c>
      <c r="Z63" s="51">
        <v>2015</v>
      </c>
      <c r="AA63" s="56" t="s">
        <v>491</v>
      </c>
      <c r="AB63" s="604" t="s">
        <v>616</v>
      </c>
      <c r="AC63" s="546"/>
      <c r="AD63" s="546"/>
      <c r="AE63" s="546"/>
      <c r="AF63" s="546"/>
      <c r="AG63" s="546"/>
      <c r="AH63" s="546"/>
      <c r="AI63" s="546"/>
    </row>
    <row r="64" spans="1:35" s="58" customFormat="1" ht="102" customHeight="1">
      <c r="A64" s="34" t="s">
        <v>767</v>
      </c>
      <c r="B64" s="48" t="s">
        <v>169</v>
      </c>
      <c r="C64" s="63" t="s">
        <v>679</v>
      </c>
      <c r="D64" s="63" t="s">
        <v>648</v>
      </c>
      <c r="E64" s="64" t="s">
        <v>649</v>
      </c>
      <c r="F64" s="65" t="s">
        <v>680</v>
      </c>
      <c r="G64" s="65" t="s">
        <v>681</v>
      </c>
      <c r="H64" s="50"/>
      <c r="I64" s="50"/>
      <c r="J64" s="51" t="s">
        <v>31</v>
      </c>
      <c r="K64" s="51">
        <v>100</v>
      </c>
      <c r="L64" s="45">
        <v>711000000</v>
      </c>
      <c r="M64" s="34" t="s">
        <v>4618</v>
      </c>
      <c r="N64" s="51" t="s">
        <v>646</v>
      </c>
      <c r="O64" s="52" t="s">
        <v>665</v>
      </c>
      <c r="P64" s="51" t="s">
        <v>653</v>
      </c>
      <c r="Q64" s="51" t="s">
        <v>654</v>
      </c>
      <c r="R64" s="34" t="s">
        <v>1512</v>
      </c>
      <c r="S64" s="51">
        <v>112</v>
      </c>
      <c r="T64" s="51" t="s">
        <v>655</v>
      </c>
      <c r="U64" s="67">
        <v>15854</v>
      </c>
      <c r="V64" s="54">
        <v>123</v>
      </c>
      <c r="W64" s="54">
        <v>1950042</v>
      </c>
      <c r="X64" s="38">
        <f t="shared" si="0"/>
        <v>2184047.04</v>
      </c>
      <c r="Y64" s="55" t="s">
        <v>203</v>
      </c>
      <c r="Z64" s="51">
        <v>2015</v>
      </c>
      <c r="AA64" s="56" t="s">
        <v>491</v>
      </c>
      <c r="AB64" s="604" t="s">
        <v>616</v>
      </c>
      <c r="AC64" s="546"/>
      <c r="AD64" s="546"/>
      <c r="AE64" s="546"/>
      <c r="AF64" s="546"/>
      <c r="AG64" s="546"/>
      <c r="AH64" s="546"/>
      <c r="AI64" s="546"/>
    </row>
    <row r="65" spans="1:35" s="58" customFormat="1" ht="102" customHeight="1">
      <c r="A65" s="34" t="s">
        <v>768</v>
      </c>
      <c r="B65" s="48" t="s">
        <v>169</v>
      </c>
      <c r="C65" s="63" t="s">
        <v>679</v>
      </c>
      <c r="D65" s="63" t="s">
        <v>648</v>
      </c>
      <c r="E65" s="64" t="s">
        <v>649</v>
      </c>
      <c r="F65" s="65" t="s">
        <v>680</v>
      </c>
      <c r="G65" s="65" t="s">
        <v>681</v>
      </c>
      <c r="H65" s="50"/>
      <c r="I65" s="50"/>
      <c r="J65" s="51" t="s">
        <v>31</v>
      </c>
      <c r="K65" s="51">
        <v>100</v>
      </c>
      <c r="L65" s="45">
        <v>711000000</v>
      </c>
      <c r="M65" s="34" t="s">
        <v>4618</v>
      </c>
      <c r="N65" s="51" t="s">
        <v>646</v>
      </c>
      <c r="O65" s="52" t="s">
        <v>684</v>
      </c>
      <c r="P65" s="51" t="s">
        <v>653</v>
      </c>
      <c r="Q65" s="51" t="s">
        <v>654</v>
      </c>
      <c r="R65" s="34" t="s">
        <v>1512</v>
      </c>
      <c r="S65" s="51">
        <v>112</v>
      </c>
      <c r="T65" s="51" t="s">
        <v>655</v>
      </c>
      <c r="U65" s="67">
        <v>1572</v>
      </c>
      <c r="V65" s="54">
        <v>123</v>
      </c>
      <c r="W65" s="54">
        <v>193356</v>
      </c>
      <c r="X65" s="38">
        <f t="shared" si="0"/>
        <v>216558.72000000003</v>
      </c>
      <c r="Y65" s="55" t="s">
        <v>203</v>
      </c>
      <c r="Z65" s="51">
        <v>2015</v>
      </c>
      <c r="AA65" s="56" t="s">
        <v>491</v>
      </c>
      <c r="AB65" s="604" t="s">
        <v>616</v>
      </c>
      <c r="AC65" s="546"/>
      <c r="AD65" s="546"/>
      <c r="AE65" s="546"/>
      <c r="AF65" s="546"/>
      <c r="AG65" s="546"/>
      <c r="AH65" s="546"/>
      <c r="AI65" s="546"/>
    </row>
    <row r="66" spans="1:35" s="58" customFormat="1" ht="102" customHeight="1">
      <c r="A66" s="34" t="s">
        <v>769</v>
      </c>
      <c r="B66" s="48" t="s">
        <v>169</v>
      </c>
      <c r="C66" s="63" t="s">
        <v>679</v>
      </c>
      <c r="D66" s="63" t="s">
        <v>648</v>
      </c>
      <c r="E66" s="64" t="s">
        <v>649</v>
      </c>
      <c r="F66" s="65" t="s">
        <v>680</v>
      </c>
      <c r="G66" s="65" t="s">
        <v>681</v>
      </c>
      <c r="H66" s="50"/>
      <c r="I66" s="50"/>
      <c r="J66" s="51" t="s">
        <v>31</v>
      </c>
      <c r="K66" s="51">
        <v>100</v>
      </c>
      <c r="L66" s="45">
        <v>711000000</v>
      </c>
      <c r="M66" s="34" t="s">
        <v>4618</v>
      </c>
      <c r="N66" s="51" t="s">
        <v>646</v>
      </c>
      <c r="O66" s="52" t="s">
        <v>666</v>
      </c>
      <c r="P66" s="51" t="s">
        <v>653</v>
      </c>
      <c r="Q66" s="51" t="s">
        <v>654</v>
      </c>
      <c r="R66" s="34" t="s">
        <v>1512</v>
      </c>
      <c r="S66" s="51">
        <v>112</v>
      </c>
      <c r="T66" s="51" t="s">
        <v>655</v>
      </c>
      <c r="U66" s="67">
        <v>10341</v>
      </c>
      <c r="V66" s="54">
        <v>123</v>
      </c>
      <c r="W66" s="54">
        <v>1271943</v>
      </c>
      <c r="X66" s="38">
        <f t="shared" si="0"/>
        <v>1424576.1600000001</v>
      </c>
      <c r="Y66" s="55" t="s">
        <v>203</v>
      </c>
      <c r="Z66" s="51">
        <v>2015</v>
      </c>
      <c r="AA66" s="56" t="s">
        <v>491</v>
      </c>
      <c r="AB66" s="604" t="s">
        <v>616</v>
      </c>
      <c r="AC66" s="546"/>
      <c r="AD66" s="546"/>
      <c r="AE66" s="546"/>
      <c r="AF66" s="546"/>
      <c r="AG66" s="546"/>
      <c r="AH66" s="546"/>
      <c r="AI66" s="546"/>
    </row>
    <row r="67" spans="1:35" s="58" customFormat="1" ht="102" customHeight="1">
      <c r="A67" s="34" t="s">
        <v>770</v>
      </c>
      <c r="B67" s="48" t="s">
        <v>169</v>
      </c>
      <c r="C67" s="63" t="s">
        <v>679</v>
      </c>
      <c r="D67" s="63" t="s">
        <v>648</v>
      </c>
      <c r="E67" s="64" t="s">
        <v>649</v>
      </c>
      <c r="F67" s="65" t="s">
        <v>680</v>
      </c>
      <c r="G67" s="65" t="s">
        <v>681</v>
      </c>
      <c r="H67" s="50"/>
      <c r="I67" s="50"/>
      <c r="J67" s="51" t="s">
        <v>31</v>
      </c>
      <c r="K67" s="51">
        <v>100</v>
      </c>
      <c r="L67" s="45">
        <v>711000000</v>
      </c>
      <c r="M67" s="34" t="s">
        <v>4618</v>
      </c>
      <c r="N67" s="51" t="s">
        <v>646</v>
      </c>
      <c r="O67" s="52" t="s">
        <v>667</v>
      </c>
      <c r="P67" s="51" t="s">
        <v>653</v>
      </c>
      <c r="Q67" s="51" t="s">
        <v>654</v>
      </c>
      <c r="R67" s="34" t="s">
        <v>1512</v>
      </c>
      <c r="S67" s="51">
        <v>112</v>
      </c>
      <c r="T67" s="51" t="s">
        <v>655</v>
      </c>
      <c r="U67" s="67">
        <v>13148</v>
      </c>
      <c r="V67" s="54">
        <v>123</v>
      </c>
      <c r="W67" s="54">
        <v>1617204</v>
      </c>
      <c r="X67" s="38">
        <f t="shared" si="0"/>
        <v>1811268.4800000002</v>
      </c>
      <c r="Y67" s="55" t="s">
        <v>203</v>
      </c>
      <c r="Z67" s="51">
        <v>2015</v>
      </c>
      <c r="AA67" s="56" t="s">
        <v>491</v>
      </c>
      <c r="AB67" s="604" t="s">
        <v>616</v>
      </c>
      <c r="AC67" s="546"/>
      <c r="AD67" s="546"/>
      <c r="AE67" s="546"/>
      <c r="AF67" s="546"/>
      <c r="AG67" s="546"/>
      <c r="AH67" s="546"/>
      <c r="AI67" s="546"/>
    </row>
    <row r="68" spans="1:35" s="58" customFormat="1" ht="102" customHeight="1">
      <c r="A68" s="34" t="s">
        <v>771</v>
      </c>
      <c r="B68" s="48" t="s">
        <v>169</v>
      </c>
      <c r="C68" s="63" t="s">
        <v>679</v>
      </c>
      <c r="D68" s="63" t="s">
        <v>648</v>
      </c>
      <c r="E68" s="64" t="s">
        <v>649</v>
      </c>
      <c r="F68" s="65" t="s">
        <v>680</v>
      </c>
      <c r="G68" s="65" t="s">
        <v>681</v>
      </c>
      <c r="H68" s="50"/>
      <c r="I68" s="50"/>
      <c r="J68" s="51" t="s">
        <v>31</v>
      </c>
      <c r="K68" s="51">
        <v>100</v>
      </c>
      <c r="L68" s="45">
        <v>711000000</v>
      </c>
      <c r="M68" s="34" t="s">
        <v>4618</v>
      </c>
      <c r="N68" s="51" t="s">
        <v>646</v>
      </c>
      <c r="O68" s="52" t="s">
        <v>668</v>
      </c>
      <c r="P68" s="51" t="s">
        <v>653</v>
      </c>
      <c r="Q68" s="51" t="s">
        <v>654</v>
      </c>
      <c r="R68" s="34" t="s">
        <v>1512</v>
      </c>
      <c r="S68" s="51">
        <v>112</v>
      </c>
      <c r="T68" s="51" t="s">
        <v>655</v>
      </c>
      <c r="U68" s="67">
        <v>13488</v>
      </c>
      <c r="V68" s="54">
        <v>123</v>
      </c>
      <c r="W68" s="54">
        <v>1659024</v>
      </c>
      <c r="X68" s="38">
        <f t="shared" si="0"/>
        <v>1858106.8800000001</v>
      </c>
      <c r="Y68" s="55" t="s">
        <v>203</v>
      </c>
      <c r="Z68" s="51">
        <v>2015</v>
      </c>
      <c r="AA68" s="56" t="s">
        <v>491</v>
      </c>
      <c r="AB68" s="604" t="s">
        <v>616</v>
      </c>
      <c r="AC68" s="546"/>
      <c r="AD68" s="546"/>
      <c r="AE68" s="546"/>
      <c r="AF68" s="546"/>
      <c r="AG68" s="546"/>
      <c r="AH68" s="546"/>
      <c r="AI68" s="546"/>
    </row>
    <row r="69" spans="1:35" s="58" customFormat="1" ht="102" customHeight="1">
      <c r="A69" s="34" t="s">
        <v>772</v>
      </c>
      <c r="B69" s="48" t="s">
        <v>169</v>
      </c>
      <c r="C69" s="63" t="s">
        <v>679</v>
      </c>
      <c r="D69" s="63" t="s">
        <v>648</v>
      </c>
      <c r="E69" s="64" t="s">
        <v>649</v>
      </c>
      <c r="F69" s="65" t="s">
        <v>680</v>
      </c>
      <c r="G69" s="65" t="s">
        <v>681</v>
      </c>
      <c r="H69" s="50"/>
      <c r="I69" s="50"/>
      <c r="J69" s="51" t="s">
        <v>31</v>
      </c>
      <c r="K69" s="51">
        <v>100</v>
      </c>
      <c r="L69" s="45">
        <v>711000000</v>
      </c>
      <c r="M69" s="34" t="s">
        <v>4618</v>
      </c>
      <c r="N69" s="51" t="s">
        <v>646</v>
      </c>
      <c r="O69" s="52" t="s">
        <v>669</v>
      </c>
      <c r="P69" s="51" t="s">
        <v>653</v>
      </c>
      <c r="Q69" s="51" t="s">
        <v>654</v>
      </c>
      <c r="R69" s="34" t="s">
        <v>1512</v>
      </c>
      <c r="S69" s="51">
        <v>112</v>
      </c>
      <c r="T69" s="51" t="s">
        <v>655</v>
      </c>
      <c r="U69" s="67">
        <v>23027</v>
      </c>
      <c r="V69" s="54">
        <v>123</v>
      </c>
      <c r="W69" s="54">
        <v>2832321</v>
      </c>
      <c r="X69" s="38">
        <f t="shared" si="0"/>
        <v>3172199.5200000005</v>
      </c>
      <c r="Y69" s="55" t="s">
        <v>203</v>
      </c>
      <c r="Z69" s="51">
        <v>2015</v>
      </c>
      <c r="AA69" s="56" t="s">
        <v>491</v>
      </c>
      <c r="AB69" s="604" t="s">
        <v>616</v>
      </c>
      <c r="AC69" s="546"/>
      <c r="AD69" s="546"/>
      <c r="AE69" s="546"/>
      <c r="AF69" s="546"/>
      <c r="AG69" s="546"/>
      <c r="AH69" s="546"/>
      <c r="AI69" s="546"/>
    </row>
    <row r="70" spans="1:35" s="58" customFormat="1" ht="102" customHeight="1">
      <c r="A70" s="34" t="s">
        <v>773</v>
      </c>
      <c r="B70" s="48" t="s">
        <v>169</v>
      </c>
      <c r="C70" s="63" t="s">
        <v>679</v>
      </c>
      <c r="D70" s="63" t="s">
        <v>648</v>
      </c>
      <c r="E70" s="64" t="s">
        <v>649</v>
      </c>
      <c r="F70" s="65" t="s">
        <v>680</v>
      </c>
      <c r="G70" s="65" t="s">
        <v>681</v>
      </c>
      <c r="H70" s="50"/>
      <c r="I70" s="50"/>
      <c r="J70" s="51" t="s">
        <v>31</v>
      </c>
      <c r="K70" s="51">
        <v>100</v>
      </c>
      <c r="L70" s="45">
        <v>711000000</v>
      </c>
      <c r="M70" s="34" t="s">
        <v>4618</v>
      </c>
      <c r="N70" s="51" t="s">
        <v>646</v>
      </c>
      <c r="O70" s="52" t="s">
        <v>685</v>
      </c>
      <c r="P70" s="51" t="s">
        <v>653</v>
      </c>
      <c r="Q70" s="51" t="s">
        <v>654</v>
      </c>
      <c r="R70" s="34" t="s">
        <v>1512</v>
      </c>
      <c r="S70" s="51">
        <v>112</v>
      </c>
      <c r="T70" s="51" t="s">
        <v>655</v>
      </c>
      <c r="U70" s="67">
        <v>7256</v>
      </c>
      <c r="V70" s="54">
        <v>123</v>
      </c>
      <c r="W70" s="54">
        <v>892488</v>
      </c>
      <c r="X70" s="38">
        <f t="shared" si="0"/>
        <v>999586.56</v>
      </c>
      <c r="Y70" s="55" t="s">
        <v>203</v>
      </c>
      <c r="Z70" s="51">
        <v>2015</v>
      </c>
      <c r="AA70" s="56" t="s">
        <v>491</v>
      </c>
      <c r="AB70" s="604" t="s">
        <v>616</v>
      </c>
      <c r="AC70" s="546"/>
      <c r="AD70" s="546"/>
      <c r="AE70" s="546"/>
      <c r="AF70" s="546"/>
      <c r="AG70" s="546"/>
      <c r="AH70" s="546"/>
      <c r="AI70" s="546"/>
    </row>
    <row r="71" spans="1:35" s="58" customFormat="1" ht="102" customHeight="1">
      <c r="A71" s="34" t="s">
        <v>774</v>
      </c>
      <c r="B71" s="48" t="s">
        <v>169</v>
      </c>
      <c r="C71" s="63" t="s">
        <v>679</v>
      </c>
      <c r="D71" s="63" t="s">
        <v>648</v>
      </c>
      <c r="E71" s="64" t="s">
        <v>649</v>
      </c>
      <c r="F71" s="65" t="s">
        <v>680</v>
      </c>
      <c r="G71" s="65" t="s">
        <v>681</v>
      </c>
      <c r="H71" s="50"/>
      <c r="I71" s="50"/>
      <c r="J71" s="51" t="s">
        <v>31</v>
      </c>
      <c r="K71" s="51">
        <v>100</v>
      </c>
      <c r="L71" s="45">
        <v>711000000</v>
      </c>
      <c r="M71" s="34" t="s">
        <v>4618</v>
      </c>
      <c r="N71" s="51" t="s">
        <v>646</v>
      </c>
      <c r="O71" s="52" t="s">
        <v>670</v>
      </c>
      <c r="P71" s="51" t="s">
        <v>653</v>
      </c>
      <c r="Q71" s="51" t="s">
        <v>654</v>
      </c>
      <c r="R71" s="34" t="s">
        <v>1512</v>
      </c>
      <c r="S71" s="51">
        <v>112</v>
      </c>
      <c r="T71" s="51" t="s">
        <v>655</v>
      </c>
      <c r="U71" s="67">
        <v>20851</v>
      </c>
      <c r="V71" s="54">
        <v>123</v>
      </c>
      <c r="W71" s="54">
        <v>2564673</v>
      </c>
      <c r="X71" s="38">
        <f t="shared" si="0"/>
        <v>2872433.7600000002</v>
      </c>
      <c r="Y71" s="55" t="s">
        <v>203</v>
      </c>
      <c r="Z71" s="51">
        <v>2015</v>
      </c>
      <c r="AA71" s="56" t="s">
        <v>491</v>
      </c>
      <c r="AB71" s="604" t="s">
        <v>616</v>
      </c>
      <c r="AC71" s="546"/>
      <c r="AD71" s="546"/>
      <c r="AE71" s="546"/>
      <c r="AF71" s="546"/>
      <c r="AG71" s="546"/>
      <c r="AH71" s="546"/>
      <c r="AI71" s="546"/>
    </row>
    <row r="72" spans="1:35" s="58" customFormat="1" ht="102" customHeight="1">
      <c r="A72" s="34" t="s">
        <v>775</v>
      </c>
      <c r="B72" s="48" t="s">
        <v>169</v>
      </c>
      <c r="C72" s="63" t="s">
        <v>679</v>
      </c>
      <c r="D72" s="63" t="s">
        <v>648</v>
      </c>
      <c r="E72" s="64" t="s">
        <v>649</v>
      </c>
      <c r="F72" s="65" t="s">
        <v>680</v>
      </c>
      <c r="G72" s="65" t="s">
        <v>681</v>
      </c>
      <c r="H72" s="50"/>
      <c r="I72" s="50"/>
      <c r="J72" s="51" t="s">
        <v>31</v>
      </c>
      <c r="K72" s="51">
        <v>100</v>
      </c>
      <c r="L72" s="45">
        <v>711000000</v>
      </c>
      <c r="M72" s="34" t="s">
        <v>4618</v>
      </c>
      <c r="N72" s="51" t="s">
        <v>646</v>
      </c>
      <c r="O72" s="52" t="s">
        <v>686</v>
      </c>
      <c r="P72" s="51" t="s">
        <v>653</v>
      </c>
      <c r="Q72" s="51" t="s">
        <v>654</v>
      </c>
      <c r="R72" s="34" t="s">
        <v>1512</v>
      </c>
      <c r="S72" s="51">
        <v>112</v>
      </c>
      <c r="T72" s="51" t="s">
        <v>655</v>
      </c>
      <c r="U72" s="67">
        <v>16535</v>
      </c>
      <c r="V72" s="54">
        <v>123</v>
      </c>
      <c r="W72" s="54">
        <v>2033805</v>
      </c>
      <c r="X72" s="38">
        <f t="shared" si="0"/>
        <v>2277861.6</v>
      </c>
      <c r="Y72" s="55" t="s">
        <v>203</v>
      </c>
      <c r="Z72" s="51">
        <v>2015</v>
      </c>
      <c r="AA72" s="56" t="s">
        <v>491</v>
      </c>
      <c r="AB72" s="604" t="s">
        <v>616</v>
      </c>
      <c r="AC72" s="546"/>
      <c r="AD72" s="546"/>
      <c r="AE72" s="546"/>
      <c r="AF72" s="546"/>
      <c r="AG72" s="546"/>
      <c r="AH72" s="546"/>
      <c r="AI72" s="546"/>
    </row>
    <row r="73" spans="1:35" s="58" customFormat="1" ht="102" customHeight="1">
      <c r="A73" s="34" t="s">
        <v>776</v>
      </c>
      <c r="B73" s="48" t="s">
        <v>169</v>
      </c>
      <c r="C73" s="63" t="s">
        <v>679</v>
      </c>
      <c r="D73" s="63" t="s">
        <v>648</v>
      </c>
      <c r="E73" s="64" t="s">
        <v>649</v>
      </c>
      <c r="F73" s="65" t="s">
        <v>680</v>
      </c>
      <c r="G73" s="65" t="s">
        <v>681</v>
      </c>
      <c r="H73" s="50"/>
      <c r="I73" s="50"/>
      <c r="J73" s="51" t="s">
        <v>31</v>
      </c>
      <c r="K73" s="51">
        <v>100</v>
      </c>
      <c r="L73" s="45">
        <v>711000000</v>
      </c>
      <c r="M73" s="34" t="s">
        <v>4618</v>
      </c>
      <c r="N73" s="51" t="s">
        <v>646</v>
      </c>
      <c r="O73" s="52" t="s">
        <v>671</v>
      </c>
      <c r="P73" s="51" t="s">
        <v>653</v>
      </c>
      <c r="Q73" s="51" t="s">
        <v>654</v>
      </c>
      <c r="R73" s="34" t="s">
        <v>1512</v>
      </c>
      <c r="S73" s="51">
        <v>112</v>
      </c>
      <c r="T73" s="51" t="s">
        <v>655</v>
      </c>
      <c r="U73" s="67">
        <v>19803</v>
      </c>
      <c r="V73" s="54">
        <v>123</v>
      </c>
      <c r="W73" s="54">
        <v>2435769</v>
      </c>
      <c r="X73" s="38">
        <f t="shared" si="0"/>
        <v>2728061.2800000003</v>
      </c>
      <c r="Y73" s="55" t="s">
        <v>203</v>
      </c>
      <c r="Z73" s="51">
        <v>2015</v>
      </c>
      <c r="AA73" s="56" t="s">
        <v>491</v>
      </c>
      <c r="AB73" s="604" t="s">
        <v>616</v>
      </c>
      <c r="AC73" s="546"/>
      <c r="AD73" s="546"/>
      <c r="AE73" s="546"/>
      <c r="AF73" s="546"/>
      <c r="AG73" s="546"/>
      <c r="AH73" s="546"/>
      <c r="AI73" s="546"/>
    </row>
    <row r="74" spans="1:35" s="58" customFormat="1" ht="102" customHeight="1">
      <c r="A74" s="34" t="s">
        <v>777</v>
      </c>
      <c r="B74" s="48" t="s">
        <v>169</v>
      </c>
      <c r="C74" s="63" t="s">
        <v>679</v>
      </c>
      <c r="D74" s="63" t="s">
        <v>648</v>
      </c>
      <c r="E74" s="64" t="s">
        <v>649</v>
      </c>
      <c r="F74" s="65" t="s">
        <v>680</v>
      </c>
      <c r="G74" s="65" t="s">
        <v>681</v>
      </c>
      <c r="H74" s="50"/>
      <c r="I74" s="50"/>
      <c r="J74" s="51" t="s">
        <v>31</v>
      </c>
      <c r="K74" s="51">
        <v>100</v>
      </c>
      <c r="L74" s="45">
        <v>711000000</v>
      </c>
      <c r="M74" s="34" t="s">
        <v>4618</v>
      </c>
      <c r="N74" s="51" t="s">
        <v>646</v>
      </c>
      <c r="O74" s="52" t="s">
        <v>687</v>
      </c>
      <c r="P74" s="51" t="s">
        <v>653</v>
      </c>
      <c r="Q74" s="51" t="s">
        <v>654</v>
      </c>
      <c r="R74" s="34" t="s">
        <v>1512</v>
      </c>
      <c r="S74" s="51">
        <v>112</v>
      </c>
      <c r="T74" s="51" t="s">
        <v>655</v>
      </c>
      <c r="U74" s="67">
        <v>6084</v>
      </c>
      <c r="V74" s="54">
        <v>123</v>
      </c>
      <c r="W74" s="54">
        <v>748332</v>
      </c>
      <c r="X74" s="38">
        <f t="shared" si="0"/>
        <v>838131.84000000008</v>
      </c>
      <c r="Y74" s="55" t="s">
        <v>203</v>
      </c>
      <c r="Z74" s="51">
        <v>2015</v>
      </c>
      <c r="AA74" s="56" t="s">
        <v>491</v>
      </c>
      <c r="AB74" s="604" t="s">
        <v>616</v>
      </c>
      <c r="AC74" s="546"/>
      <c r="AD74" s="546"/>
      <c r="AE74" s="546"/>
      <c r="AF74" s="546"/>
      <c r="AG74" s="546"/>
      <c r="AH74" s="546"/>
      <c r="AI74" s="546"/>
    </row>
    <row r="75" spans="1:35" s="58" customFormat="1" ht="102" customHeight="1">
      <c r="A75" s="34" t="s">
        <v>778</v>
      </c>
      <c r="B75" s="48" t="s">
        <v>169</v>
      </c>
      <c r="C75" s="63" t="s">
        <v>679</v>
      </c>
      <c r="D75" s="63" t="s">
        <v>648</v>
      </c>
      <c r="E75" s="64" t="s">
        <v>649</v>
      </c>
      <c r="F75" s="65" t="s">
        <v>680</v>
      </c>
      <c r="G75" s="65" t="s">
        <v>681</v>
      </c>
      <c r="H75" s="50"/>
      <c r="I75" s="50"/>
      <c r="J75" s="51" t="s">
        <v>31</v>
      </c>
      <c r="K75" s="51">
        <v>100</v>
      </c>
      <c r="L75" s="45">
        <v>711000000</v>
      </c>
      <c r="M75" s="34" t="s">
        <v>4618</v>
      </c>
      <c r="N75" s="51" t="s">
        <v>646</v>
      </c>
      <c r="O75" s="52" t="s">
        <v>672</v>
      </c>
      <c r="P75" s="51" t="s">
        <v>653</v>
      </c>
      <c r="Q75" s="51" t="s">
        <v>654</v>
      </c>
      <c r="R75" s="34" t="s">
        <v>1512</v>
      </c>
      <c r="S75" s="51">
        <v>112</v>
      </c>
      <c r="T75" s="51" t="s">
        <v>655</v>
      </c>
      <c r="U75" s="67">
        <v>23904</v>
      </c>
      <c r="V75" s="54">
        <v>123</v>
      </c>
      <c r="W75" s="54">
        <v>2940192</v>
      </c>
      <c r="X75" s="38">
        <f t="shared" si="0"/>
        <v>3293015.0400000005</v>
      </c>
      <c r="Y75" s="55" t="s">
        <v>203</v>
      </c>
      <c r="Z75" s="51">
        <v>2015</v>
      </c>
      <c r="AA75" s="56" t="s">
        <v>491</v>
      </c>
      <c r="AB75" s="604" t="s">
        <v>616</v>
      </c>
      <c r="AC75" s="546"/>
      <c r="AD75" s="546"/>
      <c r="AE75" s="546"/>
      <c r="AF75" s="546"/>
      <c r="AG75" s="546"/>
      <c r="AH75" s="546"/>
      <c r="AI75" s="546"/>
    </row>
    <row r="76" spans="1:35" s="58" customFormat="1" ht="102" customHeight="1">
      <c r="A76" s="34" t="s">
        <v>779</v>
      </c>
      <c r="B76" s="48" t="s">
        <v>169</v>
      </c>
      <c r="C76" s="63" t="s">
        <v>679</v>
      </c>
      <c r="D76" s="63" t="s">
        <v>648</v>
      </c>
      <c r="E76" s="64" t="s">
        <v>649</v>
      </c>
      <c r="F76" s="65" t="s">
        <v>680</v>
      </c>
      <c r="G76" s="65" t="s">
        <v>681</v>
      </c>
      <c r="H76" s="50"/>
      <c r="I76" s="50"/>
      <c r="J76" s="51" t="s">
        <v>31</v>
      </c>
      <c r="K76" s="51">
        <v>100</v>
      </c>
      <c r="L76" s="45">
        <v>711000000</v>
      </c>
      <c r="M76" s="34" t="s">
        <v>4618</v>
      </c>
      <c r="N76" s="51" t="s">
        <v>646</v>
      </c>
      <c r="O76" s="52" t="s">
        <v>688</v>
      </c>
      <c r="P76" s="51" t="s">
        <v>653</v>
      </c>
      <c r="Q76" s="51" t="s">
        <v>654</v>
      </c>
      <c r="R76" s="34" t="s">
        <v>1512</v>
      </c>
      <c r="S76" s="51">
        <v>112</v>
      </c>
      <c r="T76" s="51" t="s">
        <v>655</v>
      </c>
      <c r="U76" s="67">
        <v>5594</v>
      </c>
      <c r="V76" s="54">
        <v>123</v>
      </c>
      <c r="W76" s="54">
        <v>688062</v>
      </c>
      <c r="X76" s="38">
        <f t="shared" si="0"/>
        <v>770629.44000000006</v>
      </c>
      <c r="Y76" s="55" t="s">
        <v>203</v>
      </c>
      <c r="Z76" s="51">
        <v>2015</v>
      </c>
      <c r="AA76" s="56" t="s">
        <v>491</v>
      </c>
      <c r="AB76" s="604" t="s">
        <v>616</v>
      </c>
      <c r="AC76" s="546"/>
      <c r="AD76" s="546"/>
      <c r="AE76" s="546"/>
      <c r="AF76" s="546"/>
      <c r="AG76" s="546"/>
      <c r="AH76" s="546"/>
      <c r="AI76" s="546"/>
    </row>
    <row r="77" spans="1:35" s="58" customFormat="1" ht="102" customHeight="1">
      <c r="A77" s="34" t="s">
        <v>780</v>
      </c>
      <c r="B77" s="48" t="s">
        <v>169</v>
      </c>
      <c r="C77" s="63" t="s">
        <v>679</v>
      </c>
      <c r="D77" s="63" t="s">
        <v>648</v>
      </c>
      <c r="E77" s="64" t="s">
        <v>649</v>
      </c>
      <c r="F77" s="65" t="s">
        <v>680</v>
      </c>
      <c r="G77" s="65" t="s">
        <v>681</v>
      </c>
      <c r="H77" s="50"/>
      <c r="I77" s="50"/>
      <c r="J77" s="51" t="s">
        <v>31</v>
      </c>
      <c r="K77" s="51">
        <v>100</v>
      </c>
      <c r="L77" s="45">
        <v>711000000</v>
      </c>
      <c r="M77" s="34" t="s">
        <v>4618</v>
      </c>
      <c r="N77" s="51" t="s">
        <v>646</v>
      </c>
      <c r="O77" s="52" t="s">
        <v>689</v>
      </c>
      <c r="P77" s="51" t="s">
        <v>653</v>
      </c>
      <c r="Q77" s="51" t="s">
        <v>654</v>
      </c>
      <c r="R77" s="34" t="s">
        <v>1512</v>
      </c>
      <c r="S77" s="51">
        <v>112</v>
      </c>
      <c r="T77" s="51" t="s">
        <v>655</v>
      </c>
      <c r="U77" s="67">
        <v>8324</v>
      </c>
      <c r="V77" s="54">
        <v>123</v>
      </c>
      <c r="W77" s="54">
        <v>1023852</v>
      </c>
      <c r="X77" s="38">
        <f t="shared" si="0"/>
        <v>1146714.2400000002</v>
      </c>
      <c r="Y77" s="55" t="s">
        <v>203</v>
      </c>
      <c r="Z77" s="51">
        <v>2015</v>
      </c>
      <c r="AA77" s="56" t="s">
        <v>491</v>
      </c>
      <c r="AB77" s="604" t="s">
        <v>616</v>
      </c>
      <c r="AC77" s="546"/>
      <c r="AD77" s="546"/>
      <c r="AE77" s="546"/>
      <c r="AF77" s="546"/>
      <c r="AG77" s="546"/>
      <c r="AH77" s="546"/>
      <c r="AI77" s="546"/>
    </row>
    <row r="78" spans="1:35" s="58" customFormat="1" ht="102" customHeight="1">
      <c r="A78" s="34" t="s">
        <v>781</v>
      </c>
      <c r="B78" s="48" t="s">
        <v>169</v>
      </c>
      <c r="C78" s="63" t="s">
        <v>679</v>
      </c>
      <c r="D78" s="63" t="s">
        <v>648</v>
      </c>
      <c r="E78" s="64" t="s">
        <v>649</v>
      </c>
      <c r="F78" s="65" t="s">
        <v>680</v>
      </c>
      <c r="G78" s="65" t="s">
        <v>681</v>
      </c>
      <c r="H78" s="50"/>
      <c r="I78" s="50"/>
      <c r="J78" s="51" t="s">
        <v>31</v>
      </c>
      <c r="K78" s="51">
        <v>100</v>
      </c>
      <c r="L78" s="45">
        <v>711000000</v>
      </c>
      <c r="M78" s="34" t="s">
        <v>4618</v>
      </c>
      <c r="N78" s="51" t="s">
        <v>646</v>
      </c>
      <c r="O78" s="52" t="s">
        <v>690</v>
      </c>
      <c r="P78" s="51" t="s">
        <v>653</v>
      </c>
      <c r="Q78" s="51" t="s">
        <v>654</v>
      </c>
      <c r="R78" s="34" t="s">
        <v>1512</v>
      </c>
      <c r="S78" s="51">
        <v>112</v>
      </c>
      <c r="T78" s="51" t="s">
        <v>655</v>
      </c>
      <c r="U78" s="67">
        <v>18480</v>
      </c>
      <c r="V78" s="54">
        <v>123</v>
      </c>
      <c r="W78" s="54">
        <v>2273040</v>
      </c>
      <c r="X78" s="38">
        <f t="shared" si="0"/>
        <v>2545804.8000000003</v>
      </c>
      <c r="Y78" s="55" t="s">
        <v>203</v>
      </c>
      <c r="Z78" s="51">
        <v>2015</v>
      </c>
      <c r="AA78" s="56" t="s">
        <v>491</v>
      </c>
      <c r="AB78" s="604" t="s">
        <v>616</v>
      </c>
      <c r="AC78" s="546"/>
      <c r="AD78" s="546"/>
      <c r="AE78" s="546"/>
      <c r="AF78" s="546"/>
      <c r="AG78" s="546"/>
      <c r="AH78" s="546"/>
      <c r="AI78" s="546"/>
    </row>
    <row r="79" spans="1:35" s="58" customFormat="1" ht="102" customHeight="1">
      <c r="A79" s="34" t="s">
        <v>782</v>
      </c>
      <c r="B79" s="48" t="s">
        <v>169</v>
      </c>
      <c r="C79" s="63" t="s">
        <v>679</v>
      </c>
      <c r="D79" s="63" t="s">
        <v>648</v>
      </c>
      <c r="E79" s="64" t="s">
        <v>649</v>
      </c>
      <c r="F79" s="65" t="s">
        <v>680</v>
      </c>
      <c r="G79" s="65" t="s">
        <v>681</v>
      </c>
      <c r="H79" s="50"/>
      <c r="I79" s="50"/>
      <c r="J79" s="51" t="s">
        <v>31</v>
      </c>
      <c r="K79" s="51">
        <v>100</v>
      </c>
      <c r="L79" s="45">
        <v>711000000</v>
      </c>
      <c r="M79" s="34" t="s">
        <v>4618</v>
      </c>
      <c r="N79" s="51" t="s">
        <v>646</v>
      </c>
      <c r="O79" s="52" t="s">
        <v>691</v>
      </c>
      <c r="P79" s="51" t="s">
        <v>653</v>
      </c>
      <c r="Q79" s="51" t="s">
        <v>654</v>
      </c>
      <c r="R79" s="34" t="s">
        <v>1512</v>
      </c>
      <c r="S79" s="51">
        <v>112</v>
      </c>
      <c r="T79" s="51" t="s">
        <v>655</v>
      </c>
      <c r="U79" s="67">
        <v>13532</v>
      </c>
      <c r="V79" s="54">
        <v>123</v>
      </c>
      <c r="W79" s="54">
        <v>1664436</v>
      </c>
      <c r="X79" s="38">
        <f t="shared" si="0"/>
        <v>1864168.32</v>
      </c>
      <c r="Y79" s="55" t="s">
        <v>203</v>
      </c>
      <c r="Z79" s="51">
        <v>2015</v>
      </c>
      <c r="AA79" s="56" t="s">
        <v>491</v>
      </c>
      <c r="AB79" s="604" t="s">
        <v>616</v>
      </c>
      <c r="AC79" s="546"/>
      <c r="AD79" s="546"/>
      <c r="AE79" s="546"/>
      <c r="AF79" s="546"/>
      <c r="AG79" s="546"/>
      <c r="AH79" s="546"/>
      <c r="AI79" s="546"/>
    </row>
    <row r="80" spans="1:35" s="58" customFormat="1" ht="102" customHeight="1">
      <c r="A80" s="34" t="s">
        <v>783</v>
      </c>
      <c r="B80" s="48" t="s">
        <v>169</v>
      </c>
      <c r="C80" s="63" t="s">
        <v>679</v>
      </c>
      <c r="D80" s="63" t="s">
        <v>648</v>
      </c>
      <c r="E80" s="64" t="s">
        <v>649</v>
      </c>
      <c r="F80" s="65" t="s">
        <v>680</v>
      </c>
      <c r="G80" s="65" t="s">
        <v>681</v>
      </c>
      <c r="H80" s="50"/>
      <c r="I80" s="50"/>
      <c r="J80" s="51" t="s">
        <v>31</v>
      </c>
      <c r="K80" s="51">
        <v>100</v>
      </c>
      <c r="L80" s="45">
        <v>711000000</v>
      </c>
      <c r="M80" s="34" t="s">
        <v>4618</v>
      </c>
      <c r="N80" s="51" t="s">
        <v>646</v>
      </c>
      <c r="O80" s="52" t="s">
        <v>674</v>
      </c>
      <c r="P80" s="51" t="s">
        <v>653</v>
      </c>
      <c r="Q80" s="51" t="s">
        <v>654</v>
      </c>
      <c r="R80" s="34" t="s">
        <v>1512</v>
      </c>
      <c r="S80" s="51">
        <v>112</v>
      </c>
      <c r="T80" s="51" t="s">
        <v>655</v>
      </c>
      <c r="U80" s="67">
        <v>31063</v>
      </c>
      <c r="V80" s="54">
        <v>123</v>
      </c>
      <c r="W80" s="54">
        <v>3820749</v>
      </c>
      <c r="X80" s="38">
        <f t="shared" si="0"/>
        <v>4279238.8800000008</v>
      </c>
      <c r="Y80" s="55" t="s">
        <v>203</v>
      </c>
      <c r="Z80" s="51">
        <v>2015</v>
      </c>
      <c r="AA80" s="56" t="s">
        <v>491</v>
      </c>
      <c r="AB80" s="604" t="s">
        <v>616</v>
      </c>
      <c r="AC80" s="546"/>
      <c r="AD80" s="546"/>
      <c r="AE80" s="546"/>
      <c r="AF80" s="546"/>
      <c r="AG80" s="546"/>
      <c r="AH80" s="546"/>
      <c r="AI80" s="546"/>
    </row>
    <row r="81" spans="1:35" s="58" customFormat="1" ht="102" customHeight="1">
      <c r="A81" s="34" t="s">
        <v>784</v>
      </c>
      <c r="B81" s="48" t="s">
        <v>169</v>
      </c>
      <c r="C81" s="63" t="s">
        <v>679</v>
      </c>
      <c r="D81" s="63" t="s">
        <v>648</v>
      </c>
      <c r="E81" s="64" t="s">
        <v>649</v>
      </c>
      <c r="F81" s="65" t="s">
        <v>680</v>
      </c>
      <c r="G81" s="65" t="s">
        <v>681</v>
      </c>
      <c r="H81" s="50"/>
      <c r="I81" s="50"/>
      <c r="J81" s="51" t="s">
        <v>31</v>
      </c>
      <c r="K81" s="51">
        <v>100</v>
      </c>
      <c r="L81" s="45">
        <v>711000000</v>
      </c>
      <c r="M81" s="34" t="s">
        <v>4618</v>
      </c>
      <c r="N81" s="51" t="s">
        <v>646</v>
      </c>
      <c r="O81" s="52" t="s">
        <v>721</v>
      </c>
      <c r="P81" s="51" t="s">
        <v>653</v>
      </c>
      <c r="Q81" s="51" t="s">
        <v>654</v>
      </c>
      <c r="R81" s="34" t="s">
        <v>1512</v>
      </c>
      <c r="S81" s="51">
        <v>112</v>
      </c>
      <c r="T81" s="51" t="s">
        <v>655</v>
      </c>
      <c r="U81" s="67">
        <v>5841</v>
      </c>
      <c r="V81" s="54">
        <v>123</v>
      </c>
      <c r="W81" s="54">
        <v>718443</v>
      </c>
      <c r="X81" s="38">
        <f t="shared" si="0"/>
        <v>804656.16</v>
      </c>
      <c r="Y81" s="55" t="s">
        <v>203</v>
      </c>
      <c r="Z81" s="51">
        <v>2015</v>
      </c>
      <c r="AA81" s="56" t="s">
        <v>491</v>
      </c>
      <c r="AB81" s="604" t="s">
        <v>616</v>
      </c>
      <c r="AC81" s="546"/>
      <c r="AD81" s="546"/>
      <c r="AE81" s="546"/>
      <c r="AF81" s="546"/>
      <c r="AG81" s="546"/>
      <c r="AH81" s="546"/>
      <c r="AI81" s="546"/>
    </row>
    <row r="82" spans="1:35" s="58" customFormat="1" ht="102" customHeight="1">
      <c r="A82" s="34" t="s">
        <v>785</v>
      </c>
      <c r="B82" s="48" t="s">
        <v>169</v>
      </c>
      <c r="C82" s="63" t="s">
        <v>679</v>
      </c>
      <c r="D82" s="63" t="s">
        <v>648</v>
      </c>
      <c r="E82" s="64" t="s">
        <v>649</v>
      </c>
      <c r="F82" s="65" t="s">
        <v>680</v>
      </c>
      <c r="G82" s="65" t="s">
        <v>681</v>
      </c>
      <c r="H82" s="50"/>
      <c r="I82" s="50"/>
      <c r="J82" s="51" t="s">
        <v>31</v>
      </c>
      <c r="K82" s="51">
        <v>100</v>
      </c>
      <c r="L82" s="45">
        <v>711000000</v>
      </c>
      <c r="M82" s="34" t="s">
        <v>4618</v>
      </c>
      <c r="N82" s="51" t="s">
        <v>646</v>
      </c>
      <c r="O82" s="52" t="s">
        <v>675</v>
      </c>
      <c r="P82" s="51" t="s">
        <v>653</v>
      </c>
      <c r="Q82" s="51" t="s">
        <v>654</v>
      </c>
      <c r="R82" s="34" t="s">
        <v>1512</v>
      </c>
      <c r="S82" s="51">
        <v>112</v>
      </c>
      <c r="T82" s="51" t="s">
        <v>655</v>
      </c>
      <c r="U82" s="67">
        <v>12903</v>
      </c>
      <c r="V82" s="54">
        <v>123</v>
      </c>
      <c r="W82" s="54">
        <v>1587069</v>
      </c>
      <c r="X82" s="38">
        <f t="shared" si="0"/>
        <v>1777517.2800000003</v>
      </c>
      <c r="Y82" s="55" t="s">
        <v>203</v>
      </c>
      <c r="Z82" s="51">
        <v>2015</v>
      </c>
      <c r="AA82" s="56" t="s">
        <v>491</v>
      </c>
      <c r="AB82" s="604" t="s">
        <v>616</v>
      </c>
      <c r="AC82" s="546"/>
      <c r="AD82" s="546"/>
      <c r="AE82" s="546"/>
      <c r="AF82" s="546"/>
      <c r="AG82" s="546"/>
      <c r="AH82" s="546"/>
      <c r="AI82" s="546"/>
    </row>
    <row r="83" spans="1:35" s="58" customFormat="1" ht="102" customHeight="1">
      <c r="A83" s="34" t="s">
        <v>786</v>
      </c>
      <c r="B83" s="48" t="s">
        <v>169</v>
      </c>
      <c r="C83" s="63" t="s">
        <v>679</v>
      </c>
      <c r="D83" s="63" t="s">
        <v>648</v>
      </c>
      <c r="E83" s="64" t="s">
        <v>649</v>
      </c>
      <c r="F83" s="65" t="s">
        <v>680</v>
      </c>
      <c r="G83" s="65" t="s">
        <v>681</v>
      </c>
      <c r="H83" s="50"/>
      <c r="I83" s="50"/>
      <c r="J83" s="51" t="s">
        <v>31</v>
      </c>
      <c r="K83" s="51">
        <v>100</v>
      </c>
      <c r="L83" s="45">
        <v>711000000</v>
      </c>
      <c r="M83" s="34" t="s">
        <v>4618</v>
      </c>
      <c r="N83" s="51" t="s">
        <v>646</v>
      </c>
      <c r="O83" s="52" t="s">
        <v>676</v>
      </c>
      <c r="P83" s="51" t="s">
        <v>653</v>
      </c>
      <c r="Q83" s="51" t="s">
        <v>654</v>
      </c>
      <c r="R83" s="34" t="s">
        <v>1512</v>
      </c>
      <c r="S83" s="51">
        <v>112</v>
      </c>
      <c r="T83" s="51" t="s">
        <v>655</v>
      </c>
      <c r="U83" s="67">
        <v>7982</v>
      </c>
      <c r="V83" s="54">
        <v>123</v>
      </c>
      <c r="W83" s="54">
        <v>981786</v>
      </c>
      <c r="X83" s="38">
        <f t="shared" ref="X83:X147" si="1">W83*1.12</f>
        <v>1099600.32</v>
      </c>
      <c r="Y83" s="55" t="s">
        <v>203</v>
      </c>
      <c r="Z83" s="51">
        <v>2015</v>
      </c>
      <c r="AA83" s="56" t="s">
        <v>491</v>
      </c>
      <c r="AB83" s="604" t="s">
        <v>616</v>
      </c>
      <c r="AC83" s="546"/>
      <c r="AD83" s="546"/>
      <c r="AE83" s="546"/>
      <c r="AF83" s="546"/>
      <c r="AG83" s="546"/>
      <c r="AH83" s="546"/>
      <c r="AI83" s="546"/>
    </row>
    <row r="84" spans="1:35" s="58" customFormat="1" ht="102" customHeight="1">
      <c r="A84" s="34" t="s">
        <v>787</v>
      </c>
      <c r="B84" s="48" t="s">
        <v>169</v>
      </c>
      <c r="C84" s="63" t="s">
        <v>679</v>
      </c>
      <c r="D84" s="63" t="s">
        <v>648</v>
      </c>
      <c r="E84" s="64" t="s">
        <v>649</v>
      </c>
      <c r="F84" s="65" t="s">
        <v>680</v>
      </c>
      <c r="G84" s="65" t="s">
        <v>681</v>
      </c>
      <c r="H84" s="50"/>
      <c r="I84" s="50"/>
      <c r="J84" s="51" t="s">
        <v>31</v>
      </c>
      <c r="K84" s="51">
        <v>100</v>
      </c>
      <c r="L84" s="45">
        <v>711000000</v>
      </c>
      <c r="M84" s="34" t="s">
        <v>4618</v>
      </c>
      <c r="N84" s="51" t="s">
        <v>646</v>
      </c>
      <c r="O84" s="52" t="s">
        <v>677</v>
      </c>
      <c r="P84" s="51" t="s">
        <v>653</v>
      </c>
      <c r="Q84" s="51" t="s">
        <v>654</v>
      </c>
      <c r="R84" s="34" t="s">
        <v>1512</v>
      </c>
      <c r="S84" s="51">
        <v>112</v>
      </c>
      <c r="T84" s="51" t="s">
        <v>655</v>
      </c>
      <c r="U84" s="67">
        <v>10426</v>
      </c>
      <c r="V84" s="54">
        <v>123</v>
      </c>
      <c r="W84" s="54">
        <v>1282398</v>
      </c>
      <c r="X84" s="38">
        <f t="shared" si="1"/>
        <v>1436285.7600000002</v>
      </c>
      <c r="Y84" s="55" t="s">
        <v>203</v>
      </c>
      <c r="Z84" s="51">
        <v>2015</v>
      </c>
      <c r="AA84" s="56" t="s">
        <v>491</v>
      </c>
      <c r="AB84" s="604" t="s">
        <v>616</v>
      </c>
      <c r="AC84" s="546"/>
      <c r="AD84" s="546"/>
      <c r="AE84" s="546"/>
      <c r="AF84" s="546"/>
      <c r="AG84" s="546"/>
      <c r="AH84" s="546"/>
      <c r="AI84" s="546"/>
    </row>
    <row r="85" spans="1:35" s="58" customFormat="1" ht="102" customHeight="1">
      <c r="A85" s="34" t="s">
        <v>788</v>
      </c>
      <c r="B85" s="48" t="s">
        <v>169</v>
      </c>
      <c r="C85" s="63" t="s">
        <v>679</v>
      </c>
      <c r="D85" s="63" t="s">
        <v>648</v>
      </c>
      <c r="E85" s="64" t="s">
        <v>649</v>
      </c>
      <c r="F85" s="65" t="s">
        <v>680</v>
      </c>
      <c r="G85" s="65" t="s">
        <v>681</v>
      </c>
      <c r="H85" s="50"/>
      <c r="I85" s="50"/>
      <c r="J85" s="51" t="s">
        <v>31</v>
      </c>
      <c r="K85" s="51">
        <v>100</v>
      </c>
      <c r="L85" s="45">
        <v>711000000</v>
      </c>
      <c r="M85" s="34" t="s">
        <v>4618</v>
      </c>
      <c r="N85" s="51" t="s">
        <v>646</v>
      </c>
      <c r="O85" s="52" t="s">
        <v>678</v>
      </c>
      <c r="P85" s="51" t="s">
        <v>653</v>
      </c>
      <c r="Q85" s="51" t="s">
        <v>654</v>
      </c>
      <c r="R85" s="34" t="s">
        <v>1512</v>
      </c>
      <c r="S85" s="51">
        <v>112</v>
      </c>
      <c r="T85" s="51" t="s">
        <v>655</v>
      </c>
      <c r="U85" s="67">
        <v>33621</v>
      </c>
      <c r="V85" s="54">
        <v>123</v>
      </c>
      <c r="W85" s="54">
        <v>4135383</v>
      </c>
      <c r="X85" s="38">
        <f t="shared" si="1"/>
        <v>4631628.9600000009</v>
      </c>
      <c r="Y85" s="55" t="s">
        <v>203</v>
      </c>
      <c r="Z85" s="51">
        <v>2015</v>
      </c>
      <c r="AA85" s="56" t="s">
        <v>491</v>
      </c>
      <c r="AB85" s="604" t="s">
        <v>616</v>
      </c>
      <c r="AC85" s="546"/>
      <c r="AD85" s="546"/>
      <c r="AE85" s="546"/>
      <c r="AF85" s="546"/>
      <c r="AG85" s="546"/>
      <c r="AH85" s="546"/>
      <c r="AI85" s="546"/>
    </row>
    <row r="86" spans="1:35" s="58" customFormat="1" ht="102" customHeight="1">
      <c r="A86" s="34" t="s">
        <v>789</v>
      </c>
      <c r="B86" s="48" t="s">
        <v>169</v>
      </c>
      <c r="C86" s="63" t="s">
        <v>679</v>
      </c>
      <c r="D86" s="63" t="s">
        <v>648</v>
      </c>
      <c r="E86" s="64" t="s">
        <v>649</v>
      </c>
      <c r="F86" s="65" t="s">
        <v>680</v>
      </c>
      <c r="G86" s="65" t="s">
        <v>681</v>
      </c>
      <c r="H86" s="50"/>
      <c r="I86" s="50"/>
      <c r="J86" s="51" t="s">
        <v>31</v>
      </c>
      <c r="K86" s="51">
        <v>100</v>
      </c>
      <c r="L86" s="45">
        <v>711000000</v>
      </c>
      <c r="M86" s="34" t="s">
        <v>4618</v>
      </c>
      <c r="N86" s="51" t="s">
        <v>646</v>
      </c>
      <c r="O86" s="52" t="s">
        <v>692</v>
      </c>
      <c r="P86" s="51" t="s">
        <v>653</v>
      </c>
      <c r="Q86" s="51" t="s">
        <v>654</v>
      </c>
      <c r="R86" s="34" t="s">
        <v>1512</v>
      </c>
      <c r="S86" s="51">
        <v>112</v>
      </c>
      <c r="T86" s="51" t="s">
        <v>655</v>
      </c>
      <c r="U86" s="67">
        <v>24251</v>
      </c>
      <c r="V86" s="54">
        <v>123</v>
      </c>
      <c r="W86" s="54">
        <v>2982873</v>
      </c>
      <c r="X86" s="38">
        <f t="shared" si="1"/>
        <v>3340817.7600000002</v>
      </c>
      <c r="Y86" s="55" t="s">
        <v>203</v>
      </c>
      <c r="Z86" s="51">
        <v>2015</v>
      </c>
      <c r="AA86" s="56" t="s">
        <v>491</v>
      </c>
      <c r="AB86" s="604" t="s">
        <v>616</v>
      </c>
      <c r="AC86" s="546"/>
      <c r="AD86" s="546"/>
      <c r="AE86" s="546"/>
      <c r="AF86" s="546"/>
      <c r="AG86" s="546"/>
      <c r="AH86" s="546"/>
      <c r="AI86" s="546"/>
    </row>
    <row r="87" spans="1:35" s="58" customFormat="1" ht="102" customHeight="1">
      <c r="A87" s="34" t="s">
        <v>790</v>
      </c>
      <c r="B87" s="48" t="s">
        <v>169</v>
      </c>
      <c r="C87" s="63" t="s">
        <v>679</v>
      </c>
      <c r="D87" s="63" t="s">
        <v>648</v>
      </c>
      <c r="E87" s="64" t="s">
        <v>649</v>
      </c>
      <c r="F87" s="65" t="s">
        <v>680</v>
      </c>
      <c r="G87" s="65" t="s">
        <v>681</v>
      </c>
      <c r="H87" s="50"/>
      <c r="I87" s="50"/>
      <c r="J87" s="51" t="s">
        <v>31</v>
      </c>
      <c r="K87" s="51">
        <v>100</v>
      </c>
      <c r="L87" s="45">
        <v>711000000</v>
      </c>
      <c r="M87" s="34" t="s">
        <v>4618</v>
      </c>
      <c r="N87" s="51" t="s">
        <v>646</v>
      </c>
      <c r="O87" s="52" t="s">
        <v>693</v>
      </c>
      <c r="P87" s="51" t="s">
        <v>653</v>
      </c>
      <c r="Q87" s="51" t="s">
        <v>654</v>
      </c>
      <c r="R87" s="34" t="s">
        <v>1512</v>
      </c>
      <c r="S87" s="51">
        <v>112</v>
      </c>
      <c r="T87" s="51" t="s">
        <v>655</v>
      </c>
      <c r="U87" s="67">
        <v>3063</v>
      </c>
      <c r="V87" s="54">
        <v>123</v>
      </c>
      <c r="W87" s="54">
        <v>376749</v>
      </c>
      <c r="X87" s="38">
        <f t="shared" si="1"/>
        <v>421958.88000000006</v>
      </c>
      <c r="Y87" s="55" t="s">
        <v>203</v>
      </c>
      <c r="Z87" s="51">
        <v>2015</v>
      </c>
      <c r="AA87" s="56" t="s">
        <v>491</v>
      </c>
      <c r="AB87" s="604" t="s">
        <v>616</v>
      </c>
      <c r="AC87" s="546"/>
      <c r="AD87" s="546"/>
      <c r="AE87" s="546"/>
      <c r="AF87" s="546"/>
      <c r="AG87" s="546"/>
      <c r="AH87" s="546"/>
      <c r="AI87" s="546"/>
    </row>
    <row r="88" spans="1:35" s="58" customFormat="1" ht="102" customHeight="1">
      <c r="A88" s="34" t="s">
        <v>791</v>
      </c>
      <c r="B88" s="48" t="s">
        <v>169</v>
      </c>
      <c r="C88" s="63" t="s">
        <v>679</v>
      </c>
      <c r="D88" s="63" t="s">
        <v>648</v>
      </c>
      <c r="E88" s="64" t="s">
        <v>649</v>
      </c>
      <c r="F88" s="65" t="s">
        <v>680</v>
      </c>
      <c r="G88" s="65" t="s">
        <v>681</v>
      </c>
      <c r="H88" s="50"/>
      <c r="I88" s="50"/>
      <c r="J88" s="51" t="s">
        <v>31</v>
      </c>
      <c r="K88" s="51">
        <v>100</v>
      </c>
      <c r="L88" s="45">
        <v>711000000</v>
      </c>
      <c r="M88" s="34" t="s">
        <v>4618</v>
      </c>
      <c r="N88" s="51" t="s">
        <v>646</v>
      </c>
      <c r="O88" s="52" t="s">
        <v>694</v>
      </c>
      <c r="P88" s="51" t="s">
        <v>653</v>
      </c>
      <c r="Q88" s="51" t="s">
        <v>654</v>
      </c>
      <c r="R88" s="34" t="s">
        <v>1512</v>
      </c>
      <c r="S88" s="51">
        <v>112</v>
      </c>
      <c r="T88" s="51" t="s">
        <v>655</v>
      </c>
      <c r="U88" s="67">
        <v>2829</v>
      </c>
      <c r="V88" s="54">
        <v>123</v>
      </c>
      <c r="W88" s="54">
        <v>347967</v>
      </c>
      <c r="X88" s="38">
        <f t="shared" si="1"/>
        <v>389723.04000000004</v>
      </c>
      <c r="Y88" s="55" t="s">
        <v>203</v>
      </c>
      <c r="Z88" s="51">
        <v>2015</v>
      </c>
      <c r="AA88" s="56" t="s">
        <v>491</v>
      </c>
      <c r="AB88" s="604" t="s">
        <v>616</v>
      </c>
      <c r="AC88" s="546"/>
      <c r="AD88" s="546"/>
      <c r="AE88" s="546"/>
      <c r="AF88" s="546"/>
      <c r="AG88" s="546"/>
      <c r="AH88" s="546"/>
      <c r="AI88" s="546"/>
    </row>
    <row r="89" spans="1:35" ht="102" customHeight="1">
      <c r="A89" s="34" t="s">
        <v>792</v>
      </c>
      <c r="B89" s="48" t="s">
        <v>169</v>
      </c>
      <c r="C89" s="63" t="s">
        <v>679</v>
      </c>
      <c r="D89" s="63" t="s">
        <v>648</v>
      </c>
      <c r="E89" s="64" t="s">
        <v>649</v>
      </c>
      <c r="F89" s="65" t="s">
        <v>680</v>
      </c>
      <c r="G89" s="65" t="s">
        <v>681</v>
      </c>
      <c r="H89" s="50"/>
      <c r="I89" s="50"/>
      <c r="J89" s="51" t="s">
        <v>31</v>
      </c>
      <c r="K89" s="51">
        <v>100</v>
      </c>
      <c r="L89" s="45">
        <v>711000000</v>
      </c>
      <c r="M89" s="34" t="s">
        <v>4618</v>
      </c>
      <c r="N89" s="51" t="s">
        <v>646</v>
      </c>
      <c r="O89" s="52" t="s">
        <v>695</v>
      </c>
      <c r="P89" s="51" t="s">
        <v>653</v>
      </c>
      <c r="Q89" s="51" t="s">
        <v>654</v>
      </c>
      <c r="R89" s="34" t="s">
        <v>1512</v>
      </c>
      <c r="S89" s="51">
        <v>112</v>
      </c>
      <c r="T89" s="51" t="s">
        <v>655</v>
      </c>
      <c r="U89" s="67">
        <v>1057</v>
      </c>
      <c r="V89" s="54">
        <v>123</v>
      </c>
      <c r="W89" s="54">
        <v>130011</v>
      </c>
      <c r="X89" s="38">
        <f t="shared" si="1"/>
        <v>145612.32</v>
      </c>
      <c r="Y89" s="55" t="s">
        <v>203</v>
      </c>
      <c r="Z89" s="51">
        <v>2015</v>
      </c>
      <c r="AA89" s="56" t="s">
        <v>491</v>
      </c>
      <c r="AB89" s="604" t="s">
        <v>616</v>
      </c>
      <c r="AC89" s="583"/>
      <c r="AD89" s="583"/>
      <c r="AE89" s="583"/>
      <c r="AF89" s="583"/>
      <c r="AG89" s="583"/>
      <c r="AH89" s="583"/>
      <c r="AI89" s="583"/>
    </row>
    <row r="90" spans="1:35" ht="102" customHeight="1">
      <c r="A90" s="34" t="s">
        <v>793</v>
      </c>
      <c r="B90" s="48" t="s">
        <v>169</v>
      </c>
      <c r="C90" s="63" t="s">
        <v>679</v>
      </c>
      <c r="D90" s="63" t="s">
        <v>648</v>
      </c>
      <c r="E90" s="64" t="s">
        <v>649</v>
      </c>
      <c r="F90" s="65" t="s">
        <v>680</v>
      </c>
      <c r="G90" s="65" t="s">
        <v>681</v>
      </c>
      <c r="H90" s="50"/>
      <c r="I90" s="50"/>
      <c r="J90" s="51" t="s">
        <v>31</v>
      </c>
      <c r="K90" s="51">
        <v>100</v>
      </c>
      <c r="L90" s="45">
        <v>711000000</v>
      </c>
      <c r="M90" s="34" t="s">
        <v>4618</v>
      </c>
      <c r="N90" s="51" t="s">
        <v>646</v>
      </c>
      <c r="O90" s="52" t="s">
        <v>696</v>
      </c>
      <c r="P90" s="51" t="s">
        <v>653</v>
      </c>
      <c r="Q90" s="51" t="s">
        <v>654</v>
      </c>
      <c r="R90" s="34" t="s">
        <v>1512</v>
      </c>
      <c r="S90" s="51">
        <v>112</v>
      </c>
      <c r="T90" s="51" t="s">
        <v>655</v>
      </c>
      <c r="U90" s="67">
        <v>3935</v>
      </c>
      <c r="V90" s="54">
        <v>123</v>
      </c>
      <c r="W90" s="54">
        <v>484005</v>
      </c>
      <c r="X90" s="38">
        <f t="shared" si="1"/>
        <v>542085.60000000009</v>
      </c>
      <c r="Y90" s="55" t="s">
        <v>203</v>
      </c>
      <c r="Z90" s="51">
        <v>2015</v>
      </c>
      <c r="AA90" s="56" t="s">
        <v>491</v>
      </c>
      <c r="AB90" s="604" t="s">
        <v>616</v>
      </c>
      <c r="AC90" s="583"/>
      <c r="AD90" s="583"/>
      <c r="AE90" s="583"/>
      <c r="AF90" s="583"/>
      <c r="AG90" s="583"/>
      <c r="AH90" s="583"/>
      <c r="AI90" s="583"/>
    </row>
    <row r="91" spans="1:35" ht="102" customHeight="1">
      <c r="A91" s="34" t="s">
        <v>794</v>
      </c>
      <c r="B91" s="48" t="s">
        <v>169</v>
      </c>
      <c r="C91" s="63" t="s">
        <v>679</v>
      </c>
      <c r="D91" s="63" t="s">
        <v>648</v>
      </c>
      <c r="E91" s="64" t="s">
        <v>649</v>
      </c>
      <c r="F91" s="65" t="s">
        <v>680</v>
      </c>
      <c r="G91" s="65" t="s">
        <v>681</v>
      </c>
      <c r="H91" s="50"/>
      <c r="I91" s="50"/>
      <c r="J91" s="51" t="s">
        <v>31</v>
      </c>
      <c r="K91" s="51">
        <v>100</v>
      </c>
      <c r="L91" s="45">
        <v>711000000</v>
      </c>
      <c r="M91" s="34" t="s">
        <v>4618</v>
      </c>
      <c r="N91" s="51" t="s">
        <v>646</v>
      </c>
      <c r="O91" s="52" t="s">
        <v>697</v>
      </c>
      <c r="P91" s="51" t="s">
        <v>653</v>
      </c>
      <c r="Q91" s="51" t="s">
        <v>654</v>
      </c>
      <c r="R91" s="34" t="s">
        <v>1512</v>
      </c>
      <c r="S91" s="51">
        <v>112</v>
      </c>
      <c r="T91" s="51" t="s">
        <v>655</v>
      </c>
      <c r="U91" s="67">
        <v>7622</v>
      </c>
      <c r="V91" s="54">
        <v>123</v>
      </c>
      <c r="W91" s="54">
        <v>937506</v>
      </c>
      <c r="X91" s="38">
        <f t="shared" si="1"/>
        <v>1050006.7200000002</v>
      </c>
      <c r="Y91" s="55" t="s">
        <v>203</v>
      </c>
      <c r="Z91" s="51">
        <v>2015</v>
      </c>
      <c r="AA91" s="56" t="s">
        <v>491</v>
      </c>
      <c r="AB91" s="604" t="s">
        <v>616</v>
      </c>
      <c r="AC91" s="583"/>
      <c r="AD91" s="583"/>
      <c r="AE91" s="583"/>
      <c r="AF91" s="583"/>
      <c r="AG91" s="583"/>
      <c r="AH91" s="583"/>
      <c r="AI91" s="583"/>
    </row>
    <row r="92" spans="1:35" ht="102" customHeight="1">
      <c r="A92" s="34" t="s">
        <v>795</v>
      </c>
      <c r="B92" s="48" t="s">
        <v>169</v>
      </c>
      <c r="C92" s="63" t="s">
        <v>679</v>
      </c>
      <c r="D92" s="63" t="s">
        <v>648</v>
      </c>
      <c r="E92" s="64" t="s">
        <v>649</v>
      </c>
      <c r="F92" s="65" t="s">
        <v>680</v>
      </c>
      <c r="G92" s="65" t="s">
        <v>681</v>
      </c>
      <c r="H92" s="50"/>
      <c r="I92" s="50"/>
      <c r="J92" s="51" t="s">
        <v>31</v>
      </c>
      <c r="K92" s="51">
        <v>100</v>
      </c>
      <c r="L92" s="45">
        <v>711000000</v>
      </c>
      <c r="M92" s="34" t="s">
        <v>4618</v>
      </c>
      <c r="N92" s="51" t="s">
        <v>646</v>
      </c>
      <c r="O92" s="52" t="s">
        <v>698</v>
      </c>
      <c r="P92" s="51" t="s">
        <v>653</v>
      </c>
      <c r="Q92" s="51" t="s">
        <v>654</v>
      </c>
      <c r="R92" s="34" t="s">
        <v>1512</v>
      </c>
      <c r="S92" s="51">
        <v>112</v>
      </c>
      <c r="T92" s="51" t="s">
        <v>655</v>
      </c>
      <c r="U92" s="67">
        <v>6942</v>
      </c>
      <c r="V92" s="54">
        <v>123</v>
      </c>
      <c r="W92" s="54">
        <v>853866</v>
      </c>
      <c r="X92" s="38">
        <f t="shared" si="1"/>
        <v>956329.92</v>
      </c>
      <c r="Y92" s="55" t="s">
        <v>203</v>
      </c>
      <c r="Z92" s="51">
        <v>2015</v>
      </c>
      <c r="AA92" s="56" t="s">
        <v>491</v>
      </c>
      <c r="AB92" s="604" t="s">
        <v>616</v>
      </c>
      <c r="AC92" s="583"/>
      <c r="AD92" s="583"/>
      <c r="AE92" s="583"/>
      <c r="AF92" s="583"/>
      <c r="AG92" s="583"/>
      <c r="AH92" s="583"/>
      <c r="AI92" s="583"/>
    </row>
    <row r="93" spans="1:35" ht="102" customHeight="1">
      <c r="A93" s="34" t="s">
        <v>796</v>
      </c>
      <c r="B93" s="48" t="s">
        <v>169</v>
      </c>
      <c r="C93" s="63" t="s">
        <v>679</v>
      </c>
      <c r="D93" s="63" t="s">
        <v>648</v>
      </c>
      <c r="E93" s="64" t="s">
        <v>649</v>
      </c>
      <c r="F93" s="65" t="s">
        <v>680</v>
      </c>
      <c r="G93" s="65" t="s">
        <v>681</v>
      </c>
      <c r="H93" s="50"/>
      <c r="I93" s="50"/>
      <c r="J93" s="51" t="s">
        <v>31</v>
      </c>
      <c r="K93" s="51">
        <v>100</v>
      </c>
      <c r="L93" s="45">
        <v>711000000</v>
      </c>
      <c r="M93" s="34" t="s">
        <v>4618</v>
      </c>
      <c r="N93" s="51" t="s">
        <v>646</v>
      </c>
      <c r="O93" s="52" t="s">
        <v>699</v>
      </c>
      <c r="P93" s="51" t="s">
        <v>653</v>
      </c>
      <c r="Q93" s="51" t="s">
        <v>654</v>
      </c>
      <c r="R93" s="34" t="s">
        <v>1512</v>
      </c>
      <c r="S93" s="51">
        <v>112</v>
      </c>
      <c r="T93" s="51" t="s">
        <v>655</v>
      </c>
      <c r="U93" s="67">
        <v>7745</v>
      </c>
      <c r="V93" s="54">
        <v>123</v>
      </c>
      <c r="W93" s="54">
        <v>952635</v>
      </c>
      <c r="X93" s="38">
        <f t="shared" si="1"/>
        <v>1066951.2000000002</v>
      </c>
      <c r="Y93" s="55" t="s">
        <v>203</v>
      </c>
      <c r="Z93" s="51">
        <v>2015</v>
      </c>
      <c r="AA93" s="56" t="s">
        <v>491</v>
      </c>
      <c r="AB93" s="604" t="s">
        <v>616</v>
      </c>
      <c r="AC93" s="583"/>
      <c r="AD93" s="583"/>
      <c r="AE93" s="583"/>
      <c r="AF93" s="583"/>
      <c r="AG93" s="583"/>
      <c r="AH93" s="583"/>
      <c r="AI93" s="583"/>
    </row>
    <row r="94" spans="1:35" ht="102" customHeight="1">
      <c r="A94" s="34" t="s">
        <v>797</v>
      </c>
      <c r="B94" s="48" t="s">
        <v>169</v>
      </c>
      <c r="C94" s="63" t="s">
        <v>679</v>
      </c>
      <c r="D94" s="63" t="s">
        <v>648</v>
      </c>
      <c r="E94" s="64" t="s">
        <v>649</v>
      </c>
      <c r="F94" s="65" t="s">
        <v>680</v>
      </c>
      <c r="G94" s="65" t="s">
        <v>681</v>
      </c>
      <c r="H94" s="50"/>
      <c r="I94" s="50"/>
      <c r="J94" s="51" t="s">
        <v>31</v>
      </c>
      <c r="K94" s="51">
        <v>100</v>
      </c>
      <c r="L94" s="45">
        <v>711000000</v>
      </c>
      <c r="M94" s="34" t="s">
        <v>4618</v>
      </c>
      <c r="N94" s="51" t="s">
        <v>646</v>
      </c>
      <c r="O94" s="52" t="s">
        <v>700</v>
      </c>
      <c r="P94" s="51" t="s">
        <v>653</v>
      </c>
      <c r="Q94" s="51" t="s">
        <v>654</v>
      </c>
      <c r="R94" s="34" t="s">
        <v>1512</v>
      </c>
      <c r="S94" s="51">
        <v>112</v>
      </c>
      <c r="T94" s="51" t="s">
        <v>655</v>
      </c>
      <c r="U94" s="67">
        <v>2478</v>
      </c>
      <c r="V94" s="54">
        <v>123</v>
      </c>
      <c r="W94" s="54">
        <v>304794</v>
      </c>
      <c r="X94" s="38">
        <f t="shared" si="1"/>
        <v>341369.28</v>
      </c>
      <c r="Y94" s="55" t="s">
        <v>203</v>
      </c>
      <c r="Z94" s="51">
        <v>2015</v>
      </c>
      <c r="AA94" s="56" t="s">
        <v>491</v>
      </c>
      <c r="AB94" s="604" t="s">
        <v>616</v>
      </c>
      <c r="AC94" s="583"/>
      <c r="AD94" s="583"/>
      <c r="AE94" s="583"/>
      <c r="AF94" s="583"/>
      <c r="AG94" s="583"/>
      <c r="AH94" s="583"/>
      <c r="AI94" s="583"/>
    </row>
    <row r="95" spans="1:35" ht="102" customHeight="1">
      <c r="A95" s="34" t="s">
        <v>798</v>
      </c>
      <c r="B95" s="48" t="s">
        <v>169</v>
      </c>
      <c r="C95" s="68" t="s">
        <v>701</v>
      </c>
      <c r="D95" s="68" t="s">
        <v>648</v>
      </c>
      <c r="E95" s="68" t="s">
        <v>649</v>
      </c>
      <c r="F95" s="68" t="s">
        <v>702</v>
      </c>
      <c r="G95" s="68" t="s">
        <v>703</v>
      </c>
      <c r="H95" s="50"/>
      <c r="I95" s="50"/>
      <c r="J95" s="51" t="s">
        <v>31</v>
      </c>
      <c r="K95" s="51">
        <v>100</v>
      </c>
      <c r="L95" s="45">
        <v>711000000</v>
      </c>
      <c r="M95" s="34" t="s">
        <v>4618</v>
      </c>
      <c r="N95" s="51" t="s">
        <v>646</v>
      </c>
      <c r="O95" s="52" t="s">
        <v>682</v>
      </c>
      <c r="P95" s="51" t="s">
        <v>653</v>
      </c>
      <c r="Q95" s="51" t="s">
        <v>654</v>
      </c>
      <c r="R95" s="34" t="s">
        <v>1512</v>
      </c>
      <c r="S95" s="51">
        <v>112</v>
      </c>
      <c r="T95" s="51" t="s">
        <v>655</v>
      </c>
      <c r="U95" s="62">
        <v>43384</v>
      </c>
      <c r="V95" s="54">
        <v>150</v>
      </c>
      <c r="W95" s="54">
        <v>6507600</v>
      </c>
      <c r="X95" s="38">
        <f t="shared" si="1"/>
        <v>7288512.0000000009</v>
      </c>
      <c r="Y95" s="55" t="s">
        <v>203</v>
      </c>
      <c r="Z95" s="51">
        <v>2015</v>
      </c>
      <c r="AA95" s="56" t="s">
        <v>491</v>
      </c>
      <c r="AB95" s="604" t="s">
        <v>616</v>
      </c>
      <c r="AC95" s="583"/>
      <c r="AD95" s="583"/>
      <c r="AE95" s="583"/>
      <c r="AF95" s="583"/>
      <c r="AG95" s="583"/>
      <c r="AH95" s="583"/>
      <c r="AI95" s="583"/>
    </row>
    <row r="96" spans="1:35" ht="102" customHeight="1">
      <c r="A96" s="34" t="s">
        <v>799</v>
      </c>
      <c r="B96" s="48" t="s">
        <v>169</v>
      </c>
      <c r="C96" s="69" t="s">
        <v>701</v>
      </c>
      <c r="D96" s="69" t="s">
        <v>648</v>
      </c>
      <c r="E96" s="69" t="s">
        <v>649</v>
      </c>
      <c r="F96" s="69" t="s">
        <v>702</v>
      </c>
      <c r="G96" s="69" t="s">
        <v>703</v>
      </c>
      <c r="H96" s="50"/>
      <c r="I96" s="50"/>
      <c r="J96" s="51" t="s">
        <v>31</v>
      </c>
      <c r="K96" s="51">
        <v>100</v>
      </c>
      <c r="L96" s="45">
        <v>711000000</v>
      </c>
      <c r="M96" s="34" t="s">
        <v>4618</v>
      </c>
      <c r="N96" s="51" t="s">
        <v>646</v>
      </c>
      <c r="O96" s="52" t="s">
        <v>652</v>
      </c>
      <c r="P96" s="51" t="s">
        <v>653</v>
      </c>
      <c r="Q96" s="51" t="s">
        <v>654</v>
      </c>
      <c r="R96" s="34" t="s">
        <v>1512</v>
      </c>
      <c r="S96" s="51">
        <v>112</v>
      </c>
      <c r="T96" s="51" t="s">
        <v>655</v>
      </c>
      <c r="U96" s="66">
        <v>6814</v>
      </c>
      <c r="V96" s="54">
        <v>150</v>
      </c>
      <c r="W96" s="54">
        <v>1022100</v>
      </c>
      <c r="X96" s="38">
        <f t="shared" si="1"/>
        <v>1144752</v>
      </c>
      <c r="Y96" s="55" t="s">
        <v>203</v>
      </c>
      <c r="Z96" s="51">
        <v>2015</v>
      </c>
      <c r="AA96" s="56" t="s">
        <v>491</v>
      </c>
      <c r="AB96" s="604" t="s">
        <v>616</v>
      </c>
      <c r="AC96" s="583"/>
      <c r="AD96" s="583"/>
      <c r="AE96" s="583"/>
      <c r="AF96" s="583"/>
      <c r="AG96" s="583"/>
      <c r="AH96" s="583"/>
      <c r="AI96" s="583"/>
    </row>
    <row r="97" spans="1:35" ht="102" customHeight="1">
      <c r="A97" s="34" t="s">
        <v>800</v>
      </c>
      <c r="B97" s="48" t="s">
        <v>169</v>
      </c>
      <c r="C97" s="69" t="s">
        <v>701</v>
      </c>
      <c r="D97" s="69" t="s">
        <v>648</v>
      </c>
      <c r="E97" s="69" t="s">
        <v>649</v>
      </c>
      <c r="F97" s="69" t="s">
        <v>702</v>
      </c>
      <c r="G97" s="69" t="s">
        <v>703</v>
      </c>
      <c r="H97" s="50"/>
      <c r="I97" s="50"/>
      <c r="J97" s="51" t="s">
        <v>31</v>
      </c>
      <c r="K97" s="51">
        <v>100</v>
      </c>
      <c r="L97" s="45">
        <v>711000000</v>
      </c>
      <c r="M97" s="34" t="s">
        <v>4618</v>
      </c>
      <c r="N97" s="51" t="s">
        <v>646</v>
      </c>
      <c r="O97" s="52" t="s">
        <v>656</v>
      </c>
      <c r="P97" s="51" t="s">
        <v>653</v>
      </c>
      <c r="Q97" s="51" t="s">
        <v>654</v>
      </c>
      <c r="R97" s="34" t="s">
        <v>1512</v>
      </c>
      <c r="S97" s="51">
        <v>112</v>
      </c>
      <c r="T97" s="51" t="s">
        <v>655</v>
      </c>
      <c r="U97" s="66">
        <v>140</v>
      </c>
      <c r="V97" s="54">
        <v>150</v>
      </c>
      <c r="W97" s="54">
        <v>21000</v>
      </c>
      <c r="X97" s="38">
        <f t="shared" si="1"/>
        <v>23520.000000000004</v>
      </c>
      <c r="Y97" s="55" t="s">
        <v>203</v>
      </c>
      <c r="Z97" s="51">
        <v>2015</v>
      </c>
      <c r="AA97" s="56" t="s">
        <v>491</v>
      </c>
      <c r="AB97" s="604" t="s">
        <v>616</v>
      </c>
      <c r="AC97" s="583"/>
      <c r="AD97" s="583"/>
      <c r="AE97" s="583"/>
      <c r="AF97" s="583"/>
      <c r="AG97" s="583"/>
      <c r="AH97" s="583"/>
      <c r="AI97" s="583"/>
    </row>
    <row r="98" spans="1:35" ht="102" customHeight="1">
      <c r="A98" s="34" t="s">
        <v>801</v>
      </c>
      <c r="B98" s="48" t="s">
        <v>169</v>
      </c>
      <c r="C98" s="69" t="s">
        <v>701</v>
      </c>
      <c r="D98" s="69" t="s">
        <v>648</v>
      </c>
      <c r="E98" s="69" t="s">
        <v>649</v>
      </c>
      <c r="F98" s="69" t="s">
        <v>702</v>
      </c>
      <c r="G98" s="69" t="s">
        <v>703</v>
      </c>
      <c r="H98" s="50"/>
      <c r="I98" s="50"/>
      <c r="J98" s="51" t="s">
        <v>31</v>
      </c>
      <c r="K98" s="51">
        <v>100</v>
      </c>
      <c r="L98" s="45">
        <v>711000000</v>
      </c>
      <c r="M98" s="34" t="s">
        <v>4618</v>
      </c>
      <c r="N98" s="51" t="s">
        <v>646</v>
      </c>
      <c r="O98" s="52" t="s">
        <v>683</v>
      </c>
      <c r="P98" s="51" t="s">
        <v>653</v>
      </c>
      <c r="Q98" s="51" t="s">
        <v>654</v>
      </c>
      <c r="R98" s="34" t="s">
        <v>1512</v>
      </c>
      <c r="S98" s="51">
        <v>112</v>
      </c>
      <c r="T98" s="51" t="s">
        <v>655</v>
      </c>
      <c r="U98" s="66">
        <v>30072</v>
      </c>
      <c r="V98" s="54">
        <v>150</v>
      </c>
      <c r="W98" s="54">
        <v>4510800</v>
      </c>
      <c r="X98" s="38">
        <f t="shared" si="1"/>
        <v>5052096.0000000009</v>
      </c>
      <c r="Y98" s="55" t="s">
        <v>203</v>
      </c>
      <c r="Z98" s="51">
        <v>2015</v>
      </c>
      <c r="AA98" s="56" t="s">
        <v>491</v>
      </c>
      <c r="AB98" s="604" t="s">
        <v>616</v>
      </c>
      <c r="AC98" s="583"/>
      <c r="AD98" s="583"/>
      <c r="AE98" s="583"/>
      <c r="AF98" s="583"/>
      <c r="AG98" s="583"/>
      <c r="AH98" s="583"/>
      <c r="AI98" s="583"/>
    </row>
    <row r="99" spans="1:35" ht="102" customHeight="1">
      <c r="A99" s="34" t="s">
        <v>802</v>
      </c>
      <c r="B99" s="48" t="s">
        <v>169</v>
      </c>
      <c r="C99" s="69" t="s">
        <v>701</v>
      </c>
      <c r="D99" s="69" t="s">
        <v>648</v>
      </c>
      <c r="E99" s="69" t="s">
        <v>649</v>
      </c>
      <c r="F99" s="69" t="s">
        <v>702</v>
      </c>
      <c r="G99" s="69" t="s">
        <v>703</v>
      </c>
      <c r="H99" s="50"/>
      <c r="I99" s="50"/>
      <c r="J99" s="51" t="s">
        <v>31</v>
      </c>
      <c r="K99" s="51">
        <v>100</v>
      </c>
      <c r="L99" s="45">
        <v>711000000</v>
      </c>
      <c r="M99" s="34" t="s">
        <v>4618</v>
      </c>
      <c r="N99" s="51" t="s">
        <v>646</v>
      </c>
      <c r="O99" s="52" t="s">
        <v>664</v>
      </c>
      <c r="P99" s="51" t="s">
        <v>653</v>
      </c>
      <c r="Q99" s="51" t="s">
        <v>654</v>
      </c>
      <c r="R99" s="34" t="s">
        <v>1512</v>
      </c>
      <c r="S99" s="51">
        <v>112</v>
      </c>
      <c r="T99" s="51" t="s">
        <v>655</v>
      </c>
      <c r="U99" s="67">
        <v>20596</v>
      </c>
      <c r="V99" s="54">
        <v>150</v>
      </c>
      <c r="W99" s="54">
        <v>3089400</v>
      </c>
      <c r="X99" s="38">
        <f t="shared" si="1"/>
        <v>3460128.0000000005</v>
      </c>
      <c r="Y99" s="55" t="s">
        <v>203</v>
      </c>
      <c r="Z99" s="51">
        <v>2015</v>
      </c>
      <c r="AA99" s="56" t="s">
        <v>491</v>
      </c>
      <c r="AB99" s="604" t="s">
        <v>616</v>
      </c>
      <c r="AC99" s="583"/>
      <c r="AD99" s="583"/>
      <c r="AE99" s="583"/>
      <c r="AF99" s="583"/>
      <c r="AG99" s="583"/>
      <c r="AH99" s="583"/>
      <c r="AI99" s="583"/>
    </row>
    <row r="100" spans="1:35" ht="102" customHeight="1">
      <c r="A100" s="34" t="s">
        <v>803</v>
      </c>
      <c r="B100" s="48" t="s">
        <v>169</v>
      </c>
      <c r="C100" s="69" t="s">
        <v>701</v>
      </c>
      <c r="D100" s="69" t="s">
        <v>648</v>
      </c>
      <c r="E100" s="69" t="s">
        <v>649</v>
      </c>
      <c r="F100" s="69" t="s">
        <v>702</v>
      </c>
      <c r="G100" s="69" t="s">
        <v>703</v>
      </c>
      <c r="H100" s="50"/>
      <c r="I100" s="50"/>
      <c r="J100" s="51" t="s">
        <v>31</v>
      </c>
      <c r="K100" s="51">
        <v>100</v>
      </c>
      <c r="L100" s="45">
        <v>711000000</v>
      </c>
      <c r="M100" s="34" t="s">
        <v>4618</v>
      </c>
      <c r="N100" s="51" t="s">
        <v>646</v>
      </c>
      <c r="O100" s="52" t="s">
        <v>685</v>
      </c>
      <c r="P100" s="51" t="s">
        <v>653</v>
      </c>
      <c r="Q100" s="51" t="s">
        <v>654</v>
      </c>
      <c r="R100" s="34" t="s">
        <v>1512</v>
      </c>
      <c r="S100" s="51">
        <v>112</v>
      </c>
      <c r="T100" s="51" t="s">
        <v>655</v>
      </c>
      <c r="U100" s="67">
        <v>27463</v>
      </c>
      <c r="V100" s="54">
        <v>150</v>
      </c>
      <c r="W100" s="54">
        <v>4119450</v>
      </c>
      <c r="X100" s="38">
        <f t="shared" si="1"/>
        <v>4613784</v>
      </c>
      <c r="Y100" s="55" t="s">
        <v>203</v>
      </c>
      <c r="Z100" s="51">
        <v>2015</v>
      </c>
      <c r="AA100" s="56" t="s">
        <v>491</v>
      </c>
      <c r="AB100" s="604" t="s">
        <v>616</v>
      </c>
      <c r="AC100" s="583"/>
      <c r="AD100" s="583"/>
      <c r="AE100" s="583"/>
      <c r="AF100" s="583"/>
      <c r="AG100" s="583"/>
      <c r="AH100" s="583"/>
      <c r="AI100" s="583"/>
    </row>
    <row r="101" spans="1:35" ht="102" customHeight="1">
      <c r="A101" s="34" t="s">
        <v>804</v>
      </c>
      <c r="B101" s="48" t="s">
        <v>169</v>
      </c>
      <c r="C101" s="69" t="s">
        <v>701</v>
      </c>
      <c r="D101" s="69" t="s">
        <v>648</v>
      </c>
      <c r="E101" s="69" t="s">
        <v>649</v>
      </c>
      <c r="F101" s="69" t="s">
        <v>702</v>
      </c>
      <c r="G101" s="69" t="s">
        <v>703</v>
      </c>
      <c r="H101" s="50"/>
      <c r="I101" s="50"/>
      <c r="J101" s="51" t="s">
        <v>31</v>
      </c>
      <c r="K101" s="51">
        <v>100</v>
      </c>
      <c r="L101" s="45">
        <v>711000000</v>
      </c>
      <c r="M101" s="34" t="s">
        <v>4618</v>
      </c>
      <c r="N101" s="51" t="s">
        <v>646</v>
      </c>
      <c r="O101" s="52" t="s">
        <v>671</v>
      </c>
      <c r="P101" s="51" t="s">
        <v>653</v>
      </c>
      <c r="Q101" s="51" t="s">
        <v>654</v>
      </c>
      <c r="R101" s="34" t="s">
        <v>1512</v>
      </c>
      <c r="S101" s="51">
        <v>112</v>
      </c>
      <c r="T101" s="51" t="s">
        <v>655</v>
      </c>
      <c r="U101" s="67">
        <v>2857</v>
      </c>
      <c r="V101" s="54">
        <v>150</v>
      </c>
      <c r="W101" s="54">
        <v>428550</v>
      </c>
      <c r="X101" s="38">
        <f t="shared" si="1"/>
        <v>479976.00000000006</v>
      </c>
      <c r="Y101" s="55" t="s">
        <v>203</v>
      </c>
      <c r="Z101" s="51">
        <v>2015</v>
      </c>
      <c r="AA101" s="56" t="s">
        <v>491</v>
      </c>
      <c r="AB101" s="604" t="s">
        <v>616</v>
      </c>
      <c r="AC101" s="583"/>
      <c r="AD101" s="583"/>
      <c r="AE101" s="583"/>
      <c r="AF101" s="583"/>
      <c r="AG101" s="583"/>
      <c r="AH101" s="583"/>
      <c r="AI101" s="583"/>
    </row>
    <row r="102" spans="1:35" ht="102" customHeight="1">
      <c r="A102" s="34" t="s">
        <v>805</v>
      </c>
      <c r="B102" s="48" t="s">
        <v>169</v>
      </c>
      <c r="C102" s="69" t="s">
        <v>701</v>
      </c>
      <c r="D102" s="69" t="s">
        <v>648</v>
      </c>
      <c r="E102" s="69" t="s">
        <v>649</v>
      </c>
      <c r="F102" s="69" t="s">
        <v>702</v>
      </c>
      <c r="G102" s="69" t="s">
        <v>703</v>
      </c>
      <c r="H102" s="50"/>
      <c r="I102" s="50"/>
      <c r="J102" s="51" t="s">
        <v>31</v>
      </c>
      <c r="K102" s="51">
        <v>100</v>
      </c>
      <c r="L102" s="45">
        <v>711000000</v>
      </c>
      <c r="M102" s="34" t="s">
        <v>4618</v>
      </c>
      <c r="N102" s="51" t="s">
        <v>646</v>
      </c>
      <c r="O102" s="52" t="s">
        <v>672</v>
      </c>
      <c r="P102" s="51" t="s">
        <v>653</v>
      </c>
      <c r="Q102" s="51" t="s">
        <v>654</v>
      </c>
      <c r="R102" s="34" t="s">
        <v>1512</v>
      </c>
      <c r="S102" s="51">
        <v>112</v>
      </c>
      <c r="T102" s="51" t="s">
        <v>655</v>
      </c>
      <c r="U102" s="67">
        <v>3115</v>
      </c>
      <c r="V102" s="54">
        <v>150</v>
      </c>
      <c r="W102" s="54">
        <v>467250</v>
      </c>
      <c r="X102" s="38">
        <f t="shared" si="1"/>
        <v>523320.00000000006</v>
      </c>
      <c r="Y102" s="55" t="s">
        <v>203</v>
      </c>
      <c r="Z102" s="51">
        <v>2015</v>
      </c>
      <c r="AA102" s="56" t="s">
        <v>491</v>
      </c>
      <c r="AB102" s="604" t="s">
        <v>616</v>
      </c>
      <c r="AC102" s="583"/>
      <c r="AD102" s="583"/>
      <c r="AE102" s="583"/>
      <c r="AF102" s="583"/>
      <c r="AG102" s="583"/>
      <c r="AH102" s="583"/>
      <c r="AI102" s="583"/>
    </row>
    <row r="103" spans="1:35" ht="102" customHeight="1">
      <c r="A103" s="34" t="s">
        <v>806</v>
      </c>
      <c r="B103" s="48" t="s">
        <v>169</v>
      </c>
      <c r="C103" s="69" t="s">
        <v>701</v>
      </c>
      <c r="D103" s="69" t="s">
        <v>648</v>
      </c>
      <c r="E103" s="69" t="s">
        <v>649</v>
      </c>
      <c r="F103" s="69" t="s">
        <v>702</v>
      </c>
      <c r="G103" s="69" t="s">
        <v>703</v>
      </c>
      <c r="H103" s="50"/>
      <c r="I103" s="50"/>
      <c r="J103" s="51" t="s">
        <v>31</v>
      </c>
      <c r="K103" s="51">
        <v>100</v>
      </c>
      <c r="L103" s="45">
        <v>711000000</v>
      </c>
      <c r="M103" s="34" t="s">
        <v>4618</v>
      </c>
      <c r="N103" s="51" t="s">
        <v>646</v>
      </c>
      <c r="O103" s="52" t="s">
        <v>704</v>
      </c>
      <c r="P103" s="51" t="s">
        <v>653</v>
      </c>
      <c r="Q103" s="51" t="s">
        <v>654</v>
      </c>
      <c r="R103" s="34" t="s">
        <v>1512</v>
      </c>
      <c r="S103" s="51">
        <v>112</v>
      </c>
      <c r="T103" s="51" t="s">
        <v>655</v>
      </c>
      <c r="U103" s="67">
        <v>11563</v>
      </c>
      <c r="V103" s="54">
        <v>150</v>
      </c>
      <c r="W103" s="54">
        <v>1734450</v>
      </c>
      <c r="X103" s="38">
        <f t="shared" si="1"/>
        <v>1942584.0000000002</v>
      </c>
      <c r="Y103" s="55" t="s">
        <v>203</v>
      </c>
      <c r="Z103" s="51">
        <v>2015</v>
      </c>
      <c r="AA103" s="56" t="s">
        <v>491</v>
      </c>
      <c r="AB103" s="604" t="s">
        <v>616</v>
      </c>
      <c r="AC103" s="583"/>
      <c r="AD103" s="583"/>
      <c r="AE103" s="583"/>
      <c r="AF103" s="583"/>
      <c r="AG103" s="583"/>
      <c r="AH103" s="583"/>
      <c r="AI103" s="583"/>
    </row>
    <row r="104" spans="1:35" ht="102" customHeight="1">
      <c r="A104" s="34" t="s">
        <v>807</v>
      </c>
      <c r="B104" s="48" t="s">
        <v>169</v>
      </c>
      <c r="C104" s="69" t="s">
        <v>701</v>
      </c>
      <c r="D104" s="69" t="s">
        <v>648</v>
      </c>
      <c r="E104" s="69" t="s">
        <v>649</v>
      </c>
      <c r="F104" s="69" t="s">
        <v>702</v>
      </c>
      <c r="G104" s="69" t="s">
        <v>703</v>
      </c>
      <c r="H104" s="50"/>
      <c r="I104" s="50"/>
      <c r="J104" s="51" t="s">
        <v>31</v>
      </c>
      <c r="K104" s="51">
        <v>100</v>
      </c>
      <c r="L104" s="45">
        <v>711000000</v>
      </c>
      <c r="M104" s="34" t="s">
        <v>4618</v>
      </c>
      <c r="N104" s="51" t="s">
        <v>646</v>
      </c>
      <c r="O104" s="52" t="s">
        <v>691</v>
      </c>
      <c r="P104" s="51" t="s">
        <v>653</v>
      </c>
      <c r="Q104" s="51" t="s">
        <v>654</v>
      </c>
      <c r="R104" s="34" t="s">
        <v>1512</v>
      </c>
      <c r="S104" s="51">
        <v>112</v>
      </c>
      <c r="T104" s="51" t="s">
        <v>655</v>
      </c>
      <c r="U104" s="67">
        <v>9656</v>
      </c>
      <c r="V104" s="54">
        <v>150</v>
      </c>
      <c r="W104" s="54">
        <v>1448400</v>
      </c>
      <c r="X104" s="38">
        <f t="shared" si="1"/>
        <v>1622208.0000000002</v>
      </c>
      <c r="Y104" s="55" t="s">
        <v>203</v>
      </c>
      <c r="Z104" s="51">
        <v>2015</v>
      </c>
      <c r="AA104" s="56" t="s">
        <v>491</v>
      </c>
      <c r="AB104" s="604" t="s">
        <v>616</v>
      </c>
      <c r="AC104" s="583"/>
      <c r="AD104" s="583"/>
      <c r="AE104" s="583"/>
      <c r="AF104" s="583"/>
      <c r="AG104" s="583"/>
      <c r="AH104" s="583"/>
      <c r="AI104" s="583"/>
    </row>
    <row r="105" spans="1:35" ht="102" customHeight="1">
      <c r="A105" s="34" t="s">
        <v>808</v>
      </c>
      <c r="B105" s="48" t="s">
        <v>169</v>
      </c>
      <c r="C105" s="69" t="s">
        <v>701</v>
      </c>
      <c r="D105" s="69" t="s">
        <v>648</v>
      </c>
      <c r="E105" s="69" t="s">
        <v>649</v>
      </c>
      <c r="F105" s="69" t="s">
        <v>702</v>
      </c>
      <c r="G105" s="69" t="s">
        <v>703</v>
      </c>
      <c r="H105" s="50"/>
      <c r="I105" s="50"/>
      <c r="J105" s="51" t="s">
        <v>31</v>
      </c>
      <c r="K105" s="51">
        <v>100</v>
      </c>
      <c r="L105" s="45">
        <v>711000000</v>
      </c>
      <c r="M105" s="34" t="s">
        <v>4618</v>
      </c>
      <c r="N105" s="51" t="s">
        <v>646</v>
      </c>
      <c r="O105" s="52" t="s">
        <v>721</v>
      </c>
      <c r="P105" s="51" t="s">
        <v>653</v>
      </c>
      <c r="Q105" s="51" t="s">
        <v>654</v>
      </c>
      <c r="R105" s="34" t="s">
        <v>1512</v>
      </c>
      <c r="S105" s="51">
        <v>112</v>
      </c>
      <c r="T105" s="51" t="s">
        <v>655</v>
      </c>
      <c r="U105" s="67">
        <v>12493</v>
      </c>
      <c r="V105" s="54">
        <v>150</v>
      </c>
      <c r="W105" s="54">
        <v>1873950</v>
      </c>
      <c r="X105" s="38">
        <f t="shared" si="1"/>
        <v>2098824</v>
      </c>
      <c r="Y105" s="55" t="s">
        <v>203</v>
      </c>
      <c r="Z105" s="51">
        <v>2015</v>
      </c>
      <c r="AA105" s="56" t="s">
        <v>491</v>
      </c>
      <c r="AB105" s="604" t="s">
        <v>616</v>
      </c>
      <c r="AC105" s="583"/>
      <c r="AD105" s="583"/>
      <c r="AE105" s="583"/>
      <c r="AF105" s="583"/>
      <c r="AG105" s="583"/>
      <c r="AH105" s="583"/>
      <c r="AI105" s="583"/>
    </row>
    <row r="106" spans="1:35" ht="102" customHeight="1">
      <c r="A106" s="34" t="s">
        <v>809</v>
      </c>
      <c r="B106" s="48" t="s">
        <v>169</v>
      </c>
      <c r="C106" s="69" t="s">
        <v>701</v>
      </c>
      <c r="D106" s="69" t="s">
        <v>648</v>
      </c>
      <c r="E106" s="69" t="s">
        <v>649</v>
      </c>
      <c r="F106" s="69" t="s">
        <v>702</v>
      </c>
      <c r="G106" s="69" t="s">
        <v>703</v>
      </c>
      <c r="H106" s="50"/>
      <c r="I106" s="50"/>
      <c r="J106" s="51" t="s">
        <v>31</v>
      </c>
      <c r="K106" s="51">
        <v>100</v>
      </c>
      <c r="L106" s="45">
        <v>711000000</v>
      </c>
      <c r="M106" s="34" t="s">
        <v>4618</v>
      </c>
      <c r="N106" s="51" t="s">
        <v>646</v>
      </c>
      <c r="O106" s="52" t="s">
        <v>693</v>
      </c>
      <c r="P106" s="51" t="s">
        <v>653</v>
      </c>
      <c r="Q106" s="51" t="s">
        <v>654</v>
      </c>
      <c r="R106" s="34" t="s">
        <v>1512</v>
      </c>
      <c r="S106" s="51">
        <v>112</v>
      </c>
      <c r="T106" s="51" t="s">
        <v>655</v>
      </c>
      <c r="U106" s="67">
        <v>12175</v>
      </c>
      <c r="V106" s="54">
        <v>150</v>
      </c>
      <c r="W106" s="54">
        <v>1826250</v>
      </c>
      <c r="X106" s="38">
        <f t="shared" si="1"/>
        <v>2045400.0000000002</v>
      </c>
      <c r="Y106" s="55" t="s">
        <v>203</v>
      </c>
      <c r="Z106" s="51">
        <v>2015</v>
      </c>
      <c r="AA106" s="56" t="s">
        <v>491</v>
      </c>
      <c r="AB106" s="604" t="s">
        <v>616</v>
      </c>
      <c r="AC106" s="583"/>
      <c r="AD106" s="583"/>
      <c r="AE106" s="583"/>
      <c r="AF106" s="583"/>
      <c r="AG106" s="583"/>
      <c r="AH106" s="583"/>
      <c r="AI106" s="583"/>
    </row>
    <row r="107" spans="1:35" ht="102" customHeight="1">
      <c r="A107" s="34" t="s">
        <v>810</v>
      </c>
      <c r="B107" s="48" t="s">
        <v>169</v>
      </c>
      <c r="C107" s="69" t="s">
        <v>701</v>
      </c>
      <c r="D107" s="69" t="s">
        <v>648</v>
      </c>
      <c r="E107" s="69" t="s">
        <v>649</v>
      </c>
      <c r="F107" s="69" t="s">
        <v>702</v>
      </c>
      <c r="G107" s="69" t="s">
        <v>703</v>
      </c>
      <c r="H107" s="50"/>
      <c r="I107" s="50"/>
      <c r="J107" s="51" t="s">
        <v>31</v>
      </c>
      <c r="K107" s="51">
        <v>100</v>
      </c>
      <c r="L107" s="45">
        <v>711000000</v>
      </c>
      <c r="M107" s="34" t="s">
        <v>4618</v>
      </c>
      <c r="N107" s="51" t="s">
        <v>646</v>
      </c>
      <c r="O107" s="52" t="s">
        <v>694</v>
      </c>
      <c r="P107" s="51" t="s">
        <v>653</v>
      </c>
      <c r="Q107" s="51" t="s">
        <v>654</v>
      </c>
      <c r="R107" s="34" t="s">
        <v>1512</v>
      </c>
      <c r="S107" s="51">
        <v>112</v>
      </c>
      <c r="T107" s="51" t="s">
        <v>655</v>
      </c>
      <c r="U107" s="67">
        <v>10706</v>
      </c>
      <c r="V107" s="54">
        <v>150</v>
      </c>
      <c r="W107" s="54">
        <v>1605900</v>
      </c>
      <c r="X107" s="38">
        <f t="shared" si="1"/>
        <v>1798608.0000000002</v>
      </c>
      <c r="Y107" s="55" t="s">
        <v>203</v>
      </c>
      <c r="Z107" s="51">
        <v>2015</v>
      </c>
      <c r="AA107" s="56" t="s">
        <v>491</v>
      </c>
      <c r="AB107" s="604" t="s">
        <v>616</v>
      </c>
      <c r="AC107" s="583"/>
      <c r="AD107" s="583"/>
      <c r="AE107" s="583"/>
      <c r="AF107" s="583"/>
      <c r="AG107" s="583"/>
      <c r="AH107" s="583"/>
      <c r="AI107" s="583"/>
    </row>
    <row r="108" spans="1:35" ht="102" customHeight="1">
      <c r="A108" s="34" t="s">
        <v>811</v>
      </c>
      <c r="B108" s="48" t="s">
        <v>169</v>
      </c>
      <c r="C108" s="69" t="s">
        <v>701</v>
      </c>
      <c r="D108" s="69" t="s">
        <v>648</v>
      </c>
      <c r="E108" s="69" t="s">
        <v>649</v>
      </c>
      <c r="F108" s="69" t="s">
        <v>702</v>
      </c>
      <c r="G108" s="69" t="s">
        <v>703</v>
      </c>
      <c r="H108" s="50"/>
      <c r="I108" s="50"/>
      <c r="J108" s="51" t="s">
        <v>31</v>
      </c>
      <c r="K108" s="51">
        <v>100</v>
      </c>
      <c r="L108" s="45">
        <v>711000000</v>
      </c>
      <c r="M108" s="34" t="s">
        <v>4618</v>
      </c>
      <c r="N108" s="51" t="s">
        <v>646</v>
      </c>
      <c r="O108" s="52" t="s">
        <v>695</v>
      </c>
      <c r="P108" s="51" t="s">
        <v>653</v>
      </c>
      <c r="Q108" s="51" t="s">
        <v>654</v>
      </c>
      <c r="R108" s="34" t="s">
        <v>1512</v>
      </c>
      <c r="S108" s="51">
        <v>112</v>
      </c>
      <c r="T108" s="51" t="s">
        <v>655</v>
      </c>
      <c r="U108" s="67">
        <v>9313</v>
      </c>
      <c r="V108" s="54">
        <v>150</v>
      </c>
      <c r="W108" s="54">
        <v>1396950</v>
      </c>
      <c r="X108" s="38">
        <f t="shared" si="1"/>
        <v>1564584.0000000002</v>
      </c>
      <c r="Y108" s="55" t="s">
        <v>203</v>
      </c>
      <c r="Z108" s="51">
        <v>2015</v>
      </c>
      <c r="AA108" s="56" t="s">
        <v>491</v>
      </c>
      <c r="AB108" s="604" t="s">
        <v>616</v>
      </c>
      <c r="AC108" s="583"/>
      <c r="AD108" s="583"/>
      <c r="AE108" s="583"/>
      <c r="AF108" s="583"/>
      <c r="AG108" s="583"/>
      <c r="AH108" s="583"/>
      <c r="AI108" s="583"/>
    </row>
    <row r="109" spans="1:35" ht="102" customHeight="1">
      <c r="A109" s="34" t="s">
        <v>812</v>
      </c>
      <c r="B109" s="48" t="s">
        <v>169</v>
      </c>
      <c r="C109" s="69" t="s">
        <v>701</v>
      </c>
      <c r="D109" s="69" t="s">
        <v>648</v>
      </c>
      <c r="E109" s="69" t="s">
        <v>649</v>
      </c>
      <c r="F109" s="69" t="s">
        <v>702</v>
      </c>
      <c r="G109" s="69" t="s">
        <v>703</v>
      </c>
      <c r="H109" s="50"/>
      <c r="I109" s="50"/>
      <c r="J109" s="51" t="s">
        <v>31</v>
      </c>
      <c r="K109" s="51">
        <v>100</v>
      </c>
      <c r="L109" s="45">
        <v>711000000</v>
      </c>
      <c r="M109" s="34" t="s">
        <v>4618</v>
      </c>
      <c r="N109" s="51" t="s">
        <v>646</v>
      </c>
      <c r="O109" s="52" t="s">
        <v>696</v>
      </c>
      <c r="P109" s="51" t="s">
        <v>653</v>
      </c>
      <c r="Q109" s="51" t="s">
        <v>654</v>
      </c>
      <c r="R109" s="34" t="s">
        <v>1512</v>
      </c>
      <c r="S109" s="51">
        <v>112</v>
      </c>
      <c r="T109" s="51" t="s">
        <v>655</v>
      </c>
      <c r="U109" s="67">
        <v>5165</v>
      </c>
      <c r="V109" s="54">
        <v>150</v>
      </c>
      <c r="W109" s="54">
        <v>774750</v>
      </c>
      <c r="X109" s="38">
        <f t="shared" si="1"/>
        <v>867720.00000000012</v>
      </c>
      <c r="Y109" s="55" t="s">
        <v>203</v>
      </c>
      <c r="Z109" s="51">
        <v>2015</v>
      </c>
      <c r="AA109" s="56" t="s">
        <v>491</v>
      </c>
      <c r="AB109" s="604" t="s">
        <v>616</v>
      </c>
      <c r="AC109" s="583"/>
      <c r="AD109" s="583"/>
      <c r="AE109" s="583"/>
      <c r="AF109" s="583"/>
      <c r="AG109" s="583"/>
      <c r="AH109" s="583"/>
      <c r="AI109" s="583"/>
    </row>
    <row r="110" spans="1:35" ht="102" customHeight="1">
      <c r="A110" s="34" t="s">
        <v>813</v>
      </c>
      <c r="B110" s="48" t="s">
        <v>169</v>
      </c>
      <c r="C110" s="69" t="s">
        <v>701</v>
      </c>
      <c r="D110" s="69" t="s">
        <v>648</v>
      </c>
      <c r="E110" s="69" t="s">
        <v>649</v>
      </c>
      <c r="F110" s="69" t="s">
        <v>702</v>
      </c>
      <c r="G110" s="69" t="s">
        <v>703</v>
      </c>
      <c r="H110" s="50"/>
      <c r="I110" s="50"/>
      <c r="J110" s="51" t="s">
        <v>31</v>
      </c>
      <c r="K110" s="51">
        <v>100</v>
      </c>
      <c r="L110" s="45">
        <v>711000000</v>
      </c>
      <c r="M110" s="34" t="s">
        <v>4618</v>
      </c>
      <c r="N110" s="51" t="s">
        <v>646</v>
      </c>
      <c r="O110" s="52" t="s">
        <v>700</v>
      </c>
      <c r="P110" s="51" t="s">
        <v>653</v>
      </c>
      <c r="Q110" s="51" t="s">
        <v>654</v>
      </c>
      <c r="R110" s="34" t="s">
        <v>1512</v>
      </c>
      <c r="S110" s="51">
        <v>112</v>
      </c>
      <c r="T110" s="51" t="s">
        <v>655</v>
      </c>
      <c r="U110" s="67">
        <v>2765</v>
      </c>
      <c r="V110" s="54">
        <v>150</v>
      </c>
      <c r="W110" s="54">
        <v>414750</v>
      </c>
      <c r="X110" s="38">
        <f t="shared" si="1"/>
        <v>464520.00000000006</v>
      </c>
      <c r="Y110" s="55" t="s">
        <v>203</v>
      </c>
      <c r="Z110" s="51">
        <v>2015</v>
      </c>
      <c r="AA110" s="56" t="s">
        <v>491</v>
      </c>
      <c r="AB110" s="604" t="s">
        <v>616</v>
      </c>
      <c r="AC110" s="583"/>
      <c r="AD110" s="583"/>
      <c r="AE110" s="583"/>
      <c r="AF110" s="583"/>
      <c r="AG110" s="583"/>
      <c r="AH110" s="583"/>
      <c r="AI110" s="583"/>
    </row>
    <row r="111" spans="1:35" ht="102" customHeight="1">
      <c r="A111" s="34" t="s">
        <v>814</v>
      </c>
      <c r="B111" s="48" t="s">
        <v>169</v>
      </c>
      <c r="C111" s="68" t="s">
        <v>705</v>
      </c>
      <c r="D111" s="68" t="s">
        <v>706</v>
      </c>
      <c r="E111" s="68" t="s">
        <v>707</v>
      </c>
      <c r="F111" s="68" t="s">
        <v>708</v>
      </c>
      <c r="G111" s="68" t="s">
        <v>709</v>
      </c>
      <c r="H111" s="50"/>
      <c r="I111" s="50"/>
      <c r="J111" s="51" t="s">
        <v>31</v>
      </c>
      <c r="K111" s="51">
        <v>100</v>
      </c>
      <c r="L111" s="45">
        <v>711000000</v>
      </c>
      <c r="M111" s="34" t="s">
        <v>4618</v>
      </c>
      <c r="N111" s="51" t="s">
        <v>646</v>
      </c>
      <c r="O111" s="52" t="s">
        <v>682</v>
      </c>
      <c r="P111" s="51" t="s">
        <v>653</v>
      </c>
      <c r="Q111" s="51" t="s">
        <v>654</v>
      </c>
      <c r="R111" s="34" t="s">
        <v>1512</v>
      </c>
      <c r="S111" s="51">
        <v>112</v>
      </c>
      <c r="T111" s="51" t="s">
        <v>655</v>
      </c>
      <c r="U111" s="70">
        <v>1309</v>
      </c>
      <c r="V111" s="54">
        <v>115</v>
      </c>
      <c r="W111" s="54">
        <v>150535</v>
      </c>
      <c r="X111" s="38">
        <f t="shared" si="1"/>
        <v>168599.2</v>
      </c>
      <c r="Y111" s="55" t="s">
        <v>203</v>
      </c>
      <c r="Z111" s="51">
        <v>2015</v>
      </c>
      <c r="AA111" s="56" t="s">
        <v>491</v>
      </c>
      <c r="AB111" s="604" t="s">
        <v>616</v>
      </c>
      <c r="AC111" s="583"/>
      <c r="AD111" s="583"/>
      <c r="AE111" s="583"/>
      <c r="AF111" s="583"/>
      <c r="AG111" s="583"/>
      <c r="AH111" s="583"/>
      <c r="AI111" s="583"/>
    </row>
    <row r="112" spans="1:35" ht="102" customHeight="1">
      <c r="A112" s="34" t="s">
        <v>815</v>
      </c>
      <c r="B112" s="48" t="s">
        <v>169</v>
      </c>
      <c r="C112" s="69" t="s">
        <v>705</v>
      </c>
      <c r="D112" s="69" t="s">
        <v>706</v>
      </c>
      <c r="E112" s="69" t="s">
        <v>707</v>
      </c>
      <c r="F112" s="69" t="s">
        <v>708</v>
      </c>
      <c r="G112" s="69" t="s">
        <v>709</v>
      </c>
      <c r="H112" s="50"/>
      <c r="I112" s="50"/>
      <c r="J112" s="51" t="s">
        <v>31</v>
      </c>
      <c r="K112" s="51">
        <v>100</v>
      </c>
      <c r="L112" s="45">
        <v>711000000</v>
      </c>
      <c r="M112" s="34" t="s">
        <v>4618</v>
      </c>
      <c r="N112" s="51" t="s">
        <v>646</v>
      </c>
      <c r="O112" s="52" t="s">
        <v>652</v>
      </c>
      <c r="P112" s="51" t="s">
        <v>653</v>
      </c>
      <c r="Q112" s="51" t="s">
        <v>654</v>
      </c>
      <c r="R112" s="34" t="s">
        <v>1512</v>
      </c>
      <c r="S112" s="51">
        <v>112</v>
      </c>
      <c r="T112" s="51" t="s">
        <v>655</v>
      </c>
      <c r="U112" s="53">
        <v>138414</v>
      </c>
      <c r="V112" s="54">
        <v>115</v>
      </c>
      <c r="W112" s="54">
        <v>15917610</v>
      </c>
      <c r="X112" s="38">
        <f t="shared" si="1"/>
        <v>17827723.200000003</v>
      </c>
      <c r="Y112" s="55" t="s">
        <v>203</v>
      </c>
      <c r="Z112" s="51">
        <v>2015</v>
      </c>
      <c r="AA112" s="56" t="s">
        <v>491</v>
      </c>
      <c r="AB112" s="604" t="s">
        <v>616</v>
      </c>
      <c r="AC112" s="583"/>
      <c r="AD112" s="583"/>
      <c r="AE112" s="583"/>
      <c r="AF112" s="583"/>
      <c r="AG112" s="583"/>
      <c r="AH112" s="583"/>
      <c r="AI112" s="583"/>
    </row>
    <row r="113" spans="1:35" ht="102" customHeight="1">
      <c r="A113" s="34" t="s">
        <v>816</v>
      </c>
      <c r="B113" s="48" t="s">
        <v>169</v>
      </c>
      <c r="C113" s="69" t="s">
        <v>705</v>
      </c>
      <c r="D113" s="69" t="s">
        <v>706</v>
      </c>
      <c r="E113" s="69" t="s">
        <v>707</v>
      </c>
      <c r="F113" s="69" t="s">
        <v>708</v>
      </c>
      <c r="G113" s="69" t="s">
        <v>709</v>
      </c>
      <c r="H113" s="50"/>
      <c r="I113" s="50"/>
      <c r="J113" s="51" t="s">
        <v>31</v>
      </c>
      <c r="K113" s="51">
        <v>100</v>
      </c>
      <c r="L113" s="45">
        <v>711000000</v>
      </c>
      <c r="M113" s="34" t="s">
        <v>4618</v>
      </c>
      <c r="N113" s="51" t="s">
        <v>646</v>
      </c>
      <c r="O113" s="52" t="s">
        <v>656</v>
      </c>
      <c r="P113" s="51" t="s">
        <v>653</v>
      </c>
      <c r="Q113" s="51" t="s">
        <v>654</v>
      </c>
      <c r="R113" s="34" t="s">
        <v>1512</v>
      </c>
      <c r="S113" s="51">
        <v>112</v>
      </c>
      <c r="T113" s="51" t="s">
        <v>655</v>
      </c>
      <c r="U113" s="53">
        <v>76687</v>
      </c>
      <c r="V113" s="54">
        <v>115</v>
      </c>
      <c r="W113" s="54">
        <v>8819005</v>
      </c>
      <c r="X113" s="38">
        <f t="shared" si="1"/>
        <v>9877285.6000000015</v>
      </c>
      <c r="Y113" s="55" t="s">
        <v>203</v>
      </c>
      <c r="Z113" s="51">
        <v>2015</v>
      </c>
      <c r="AA113" s="56" t="s">
        <v>491</v>
      </c>
      <c r="AB113" s="604" t="s">
        <v>616</v>
      </c>
      <c r="AC113" s="583"/>
      <c r="AD113" s="583"/>
      <c r="AE113" s="583"/>
      <c r="AF113" s="583"/>
      <c r="AG113" s="583"/>
      <c r="AH113" s="583"/>
      <c r="AI113" s="583"/>
    </row>
    <row r="114" spans="1:35" ht="102" customHeight="1">
      <c r="A114" s="34" t="s">
        <v>817</v>
      </c>
      <c r="B114" s="48" t="s">
        <v>169</v>
      </c>
      <c r="C114" s="69" t="s">
        <v>705</v>
      </c>
      <c r="D114" s="69" t="s">
        <v>706</v>
      </c>
      <c r="E114" s="69" t="s">
        <v>707</v>
      </c>
      <c r="F114" s="69" t="s">
        <v>708</v>
      </c>
      <c r="G114" s="69" t="s">
        <v>709</v>
      </c>
      <c r="H114" s="50"/>
      <c r="I114" s="50"/>
      <c r="J114" s="51" t="s">
        <v>31</v>
      </c>
      <c r="K114" s="51">
        <v>100</v>
      </c>
      <c r="L114" s="45">
        <v>711000000</v>
      </c>
      <c r="M114" s="34" t="s">
        <v>4618</v>
      </c>
      <c r="N114" s="51" t="s">
        <v>646</v>
      </c>
      <c r="O114" s="52" t="s">
        <v>657</v>
      </c>
      <c r="P114" s="51" t="s">
        <v>653</v>
      </c>
      <c r="Q114" s="51" t="s">
        <v>654</v>
      </c>
      <c r="R114" s="34" t="s">
        <v>1512</v>
      </c>
      <c r="S114" s="51">
        <v>112</v>
      </c>
      <c r="T114" s="51" t="s">
        <v>655</v>
      </c>
      <c r="U114" s="53">
        <v>62251</v>
      </c>
      <c r="V114" s="54">
        <v>115</v>
      </c>
      <c r="W114" s="54">
        <v>7158865</v>
      </c>
      <c r="X114" s="38">
        <f t="shared" si="1"/>
        <v>8017928.8000000007</v>
      </c>
      <c r="Y114" s="55" t="s">
        <v>203</v>
      </c>
      <c r="Z114" s="51">
        <v>2015</v>
      </c>
      <c r="AA114" s="56" t="s">
        <v>491</v>
      </c>
      <c r="AB114" s="604" t="s">
        <v>616</v>
      </c>
      <c r="AC114" s="583"/>
      <c r="AD114" s="583"/>
      <c r="AE114" s="583"/>
      <c r="AF114" s="583"/>
      <c r="AG114" s="583"/>
      <c r="AH114" s="583"/>
      <c r="AI114" s="583"/>
    </row>
    <row r="115" spans="1:35" ht="102" customHeight="1">
      <c r="A115" s="34" t="s">
        <v>818</v>
      </c>
      <c r="B115" s="48" t="s">
        <v>169</v>
      </c>
      <c r="C115" s="69" t="s">
        <v>705</v>
      </c>
      <c r="D115" s="69" t="s">
        <v>706</v>
      </c>
      <c r="E115" s="69" t="s">
        <v>707</v>
      </c>
      <c r="F115" s="69" t="s">
        <v>708</v>
      </c>
      <c r="G115" s="69" t="s">
        <v>709</v>
      </c>
      <c r="H115" s="50"/>
      <c r="I115" s="50"/>
      <c r="J115" s="51" t="s">
        <v>31</v>
      </c>
      <c r="K115" s="51">
        <v>100</v>
      </c>
      <c r="L115" s="45">
        <v>711000000</v>
      </c>
      <c r="M115" s="34" t="s">
        <v>4618</v>
      </c>
      <c r="N115" s="51" t="s">
        <v>646</v>
      </c>
      <c r="O115" s="52" t="s">
        <v>683</v>
      </c>
      <c r="P115" s="51" t="s">
        <v>653</v>
      </c>
      <c r="Q115" s="51" t="s">
        <v>654</v>
      </c>
      <c r="R115" s="34" t="s">
        <v>1512</v>
      </c>
      <c r="S115" s="51">
        <v>112</v>
      </c>
      <c r="T115" s="51" t="s">
        <v>655</v>
      </c>
      <c r="U115" s="53">
        <v>2342</v>
      </c>
      <c r="V115" s="54">
        <v>115</v>
      </c>
      <c r="W115" s="54">
        <v>269330</v>
      </c>
      <c r="X115" s="38">
        <f t="shared" si="1"/>
        <v>301649.60000000003</v>
      </c>
      <c r="Y115" s="55" t="s">
        <v>203</v>
      </c>
      <c r="Z115" s="51">
        <v>2015</v>
      </c>
      <c r="AA115" s="56" t="s">
        <v>491</v>
      </c>
      <c r="AB115" s="604" t="s">
        <v>616</v>
      </c>
      <c r="AC115" s="583"/>
      <c r="AD115" s="583"/>
      <c r="AE115" s="583"/>
      <c r="AF115" s="583"/>
      <c r="AG115" s="583"/>
      <c r="AH115" s="583"/>
      <c r="AI115" s="583"/>
    </row>
    <row r="116" spans="1:35" ht="102" customHeight="1">
      <c r="A116" s="34" t="s">
        <v>819</v>
      </c>
      <c r="B116" s="48" t="s">
        <v>169</v>
      </c>
      <c r="C116" s="69" t="s">
        <v>705</v>
      </c>
      <c r="D116" s="69" t="s">
        <v>706</v>
      </c>
      <c r="E116" s="69" t="s">
        <v>707</v>
      </c>
      <c r="F116" s="69" t="s">
        <v>708</v>
      </c>
      <c r="G116" s="69" t="s">
        <v>709</v>
      </c>
      <c r="H116" s="50"/>
      <c r="I116" s="50"/>
      <c r="J116" s="51" t="s">
        <v>31</v>
      </c>
      <c r="K116" s="51">
        <v>100</v>
      </c>
      <c r="L116" s="45">
        <v>711000000</v>
      </c>
      <c r="M116" s="34" t="s">
        <v>4618</v>
      </c>
      <c r="N116" s="51" t="s">
        <v>646</v>
      </c>
      <c r="O116" s="52" t="s">
        <v>658</v>
      </c>
      <c r="P116" s="51" t="s">
        <v>653</v>
      </c>
      <c r="Q116" s="51" t="s">
        <v>654</v>
      </c>
      <c r="R116" s="34" t="s">
        <v>1512</v>
      </c>
      <c r="S116" s="51">
        <v>112</v>
      </c>
      <c r="T116" s="51" t="s">
        <v>655</v>
      </c>
      <c r="U116" s="53">
        <v>44217</v>
      </c>
      <c r="V116" s="54">
        <v>115</v>
      </c>
      <c r="W116" s="54">
        <v>5084955</v>
      </c>
      <c r="X116" s="38">
        <f t="shared" si="1"/>
        <v>5695149.6000000006</v>
      </c>
      <c r="Y116" s="55" t="s">
        <v>203</v>
      </c>
      <c r="Z116" s="51">
        <v>2015</v>
      </c>
      <c r="AA116" s="56" t="s">
        <v>491</v>
      </c>
      <c r="AB116" s="604" t="s">
        <v>616</v>
      </c>
      <c r="AC116" s="583"/>
      <c r="AD116" s="583"/>
      <c r="AE116" s="583"/>
      <c r="AF116" s="583"/>
      <c r="AG116" s="583"/>
      <c r="AH116" s="583"/>
      <c r="AI116" s="583"/>
    </row>
    <row r="117" spans="1:35" s="43" customFormat="1" ht="102" customHeight="1">
      <c r="A117" s="39" t="s">
        <v>820</v>
      </c>
      <c r="B117" s="72" t="s">
        <v>169</v>
      </c>
      <c r="C117" s="73" t="s">
        <v>705</v>
      </c>
      <c r="D117" s="73" t="s">
        <v>706</v>
      </c>
      <c r="E117" s="73" t="s">
        <v>707</v>
      </c>
      <c r="F117" s="73" t="s">
        <v>708</v>
      </c>
      <c r="G117" s="73" t="s">
        <v>709</v>
      </c>
      <c r="H117" s="72"/>
      <c r="I117" s="72"/>
      <c r="J117" s="74" t="s">
        <v>31</v>
      </c>
      <c r="K117" s="74">
        <v>100</v>
      </c>
      <c r="L117" s="608">
        <v>711000000</v>
      </c>
      <c r="M117" s="39" t="s">
        <v>4618</v>
      </c>
      <c r="N117" s="74" t="s">
        <v>646</v>
      </c>
      <c r="O117" s="75" t="s">
        <v>659</v>
      </c>
      <c r="P117" s="74" t="s">
        <v>653</v>
      </c>
      <c r="Q117" s="74" t="s">
        <v>654</v>
      </c>
      <c r="R117" s="39" t="s">
        <v>1512</v>
      </c>
      <c r="S117" s="74">
        <v>112</v>
      </c>
      <c r="T117" s="74" t="s">
        <v>655</v>
      </c>
      <c r="U117" s="695">
        <v>65536</v>
      </c>
      <c r="V117" s="77">
        <v>115</v>
      </c>
      <c r="W117" s="77">
        <v>0</v>
      </c>
      <c r="X117" s="42">
        <f t="shared" si="1"/>
        <v>0</v>
      </c>
      <c r="Y117" s="78" t="s">
        <v>203</v>
      </c>
      <c r="Z117" s="74">
        <v>2015</v>
      </c>
      <c r="AA117" s="696" t="s">
        <v>491</v>
      </c>
      <c r="AB117" s="594" t="s">
        <v>616</v>
      </c>
      <c r="AC117" s="677"/>
      <c r="AD117" s="677"/>
      <c r="AE117" s="677"/>
      <c r="AF117" s="677"/>
      <c r="AG117" s="677"/>
      <c r="AH117" s="677"/>
      <c r="AI117" s="677"/>
    </row>
    <row r="118" spans="1:35" ht="102" customHeight="1">
      <c r="A118" s="34" t="s">
        <v>4544</v>
      </c>
      <c r="B118" s="48" t="s">
        <v>169</v>
      </c>
      <c r="C118" s="69" t="s">
        <v>705</v>
      </c>
      <c r="D118" s="69" t="s">
        <v>706</v>
      </c>
      <c r="E118" s="69" t="s">
        <v>707</v>
      </c>
      <c r="F118" s="69" t="s">
        <v>708</v>
      </c>
      <c r="G118" s="69" t="s">
        <v>709</v>
      </c>
      <c r="H118" s="50"/>
      <c r="I118" s="50"/>
      <c r="J118" s="51" t="s">
        <v>31</v>
      </c>
      <c r="K118" s="51">
        <v>100</v>
      </c>
      <c r="L118" s="45">
        <v>711000000</v>
      </c>
      <c r="M118" s="34" t="s">
        <v>4618</v>
      </c>
      <c r="N118" s="51" t="s">
        <v>646</v>
      </c>
      <c r="O118" s="52" t="s">
        <v>659</v>
      </c>
      <c r="P118" s="51" t="s">
        <v>653</v>
      </c>
      <c r="Q118" s="51" t="s">
        <v>654</v>
      </c>
      <c r="R118" s="34" t="s">
        <v>1512</v>
      </c>
      <c r="S118" s="51">
        <v>112</v>
      </c>
      <c r="T118" s="51" t="s">
        <v>655</v>
      </c>
      <c r="U118" s="53">
        <v>65536</v>
      </c>
      <c r="V118" s="54">
        <v>115</v>
      </c>
      <c r="W118" s="54">
        <v>7536640</v>
      </c>
      <c r="X118" s="38">
        <f t="shared" ref="X118" si="2">W118*1.12</f>
        <v>8441036.8000000007</v>
      </c>
      <c r="Y118" s="55" t="s">
        <v>203</v>
      </c>
      <c r="Z118" s="51">
        <v>2015</v>
      </c>
      <c r="AA118" s="56" t="s">
        <v>491</v>
      </c>
      <c r="AB118" s="604" t="s">
        <v>616</v>
      </c>
      <c r="AC118" s="583"/>
      <c r="AD118" s="583"/>
      <c r="AE118" s="583"/>
      <c r="AF118" s="583"/>
      <c r="AG118" s="583"/>
      <c r="AH118" s="583"/>
      <c r="AI118" s="583"/>
    </row>
    <row r="119" spans="1:35" ht="102" customHeight="1">
      <c r="A119" s="34" t="s">
        <v>821</v>
      </c>
      <c r="B119" s="48" t="s">
        <v>169</v>
      </c>
      <c r="C119" s="69" t="s">
        <v>705</v>
      </c>
      <c r="D119" s="69" t="s">
        <v>706</v>
      </c>
      <c r="E119" s="69" t="s">
        <v>707</v>
      </c>
      <c r="F119" s="69" t="s">
        <v>708</v>
      </c>
      <c r="G119" s="69" t="s">
        <v>709</v>
      </c>
      <c r="H119" s="50"/>
      <c r="I119" s="50"/>
      <c r="J119" s="51" t="s">
        <v>31</v>
      </c>
      <c r="K119" s="51">
        <v>100</v>
      </c>
      <c r="L119" s="45">
        <v>711000000</v>
      </c>
      <c r="M119" s="34" t="s">
        <v>4618</v>
      </c>
      <c r="N119" s="51" t="s">
        <v>646</v>
      </c>
      <c r="O119" s="52" t="s">
        <v>660</v>
      </c>
      <c r="P119" s="51" t="s">
        <v>653</v>
      </c>
      <c r="Q119" s="51" t="s">
        <v>654</v>
      </c>
      <c r="R119" s="34" t="s">
        <v>1512</v>
      </c>
      <c r="S119" s="51">
        <v>112</v>
      </c>
      <c r="T119" s="51" t="s">
        <v>655</v>
      </c>
      <c r="U119" s="57">
        <v>84066</v>
      </c>
      <c r="V119" s="54">
        <v>115</v>
      </c>
      <c r="W119" s="54">
        <v>9667590</v>
      </c>
      <c r="X119" s="38">
        <f t="shared" si="1"/>
        <v>10827700.800000001</v>
      </c>
      <c r="Y119" s="55" t="s">
        <v>203</v>
      </c>
      <c r="Z119" s="51">
        <v>2015</v>
      </c>
      <c r="AA119" s="56" t="s">
        <v>491</v>
      </c>
      <c r="AB119" s="604" t="s">
        <v>616</v>
      </c>
      <c r="AC119" s="583"/>
      <c r="AD119" s="583"/>
      <c r="AE119" s="583"/>
      <c r="AF119" s="583"/>
      <c r="AG119" s="583"/>
      <c r="AH119" s="583"/>
      <c r="AI119" s="583"/>
    </row>
    <row r="120" spans="1:35" ht="102" customHeight="1">
      <c r="A120" s="34" t="s">
        <v>822</v>
      </c>
      <c r="B120" s="48" t="s">
        <v>169</v>
      </c>
      <c r="C120" s="69" t="s">
        <v>705</v>
      </c>
      <c r="D120" s="69" t="s">
        <v>706</v>
      </c>
      <c r="E120" s="69" t="s">
        <v>707</v>
      </c>
      <c r="F120" s="69" t="s">
        <v>708</v>
      </c>
      <c r="G120" s="69" t="s">
        <v>709</v>
      </c>
      <c r="H120" s="50"/>
      <c r="I120" s="50"/>
      <c r="J120" s="51" t="s">
        <v>31</v>
      </c>
      <c r="K120" s="51">
        <v>100</v>
      </c>
      <c r="L120" s="45">
        <v>711000000</v>
      </c>
      <c r="M120" s="34" t="s">
        <v>4618</v>
      </c>
      <c r="N120" s="51" t="s">
        <v>646</v>
      </c>
      <c r="O120" s="52" t="s">
        <v>661</v>
      </c>
      <c r="P120" s="51" t="s">
        <v>653</v>
      </c>
      <c r="Q120" s="51" t="s">
        <v>654</v>
      </c>
      <c r="R120" s="34" t="s">
        <v>1512</v>
      </c>
      <c r="S120" s="51">
        <v>112</v>
      </c>
      <c r="T120" s="51" t="s">
        <v>655</v>
      </c>
      <c r="U120" s="57">
        <v>30528</v>
      </c>
      <c r="V120" s="54">
        <v>115</v>
      </c>
      <c r="W120" s="54">
        <v>3510720</v>
      </c>
      <c r="X120" s="38">
        <f t="shared" si="1"/>
        <v>3932006.4000000004</v>
      </c>
      <c r="Y120" s="55" t="s">
        <v>203</v>
      </c>
      <c r="Z120" s="51">
        <v>2015</v>
      </c>
      <c r="AA120" s="56" t="s">
        <v>491</v>
      </c>
      <c r="AB120" s="604" t="s">
        <v>616</v>
      </c>
      <c r="AC120" s="583"/>
      <c r="AD120" s="583"/>
      <c r="AE120" s="583"/>
      <c r="AF120" s="583"/>
      <c r="AG120" s="583"/>
      <c r="AH120" s="583"/>
      <c r="AI120" s="583"/>
    </row>
    <row r="121" spans="1:35" ht="102" customHeight="1">
      <c r="A121" s="34" t="s">
        <v>823</v>
      </c>
      <c r="B121" s="48" t="s">
        <v>169</v>
      </c>
      <c r="C121" s="69" t="s">
        <v>705</v>
      </c>
      <c r="D121" s="69" t="s">
        <v>706</v>
      </c>
      <c r="E121" s="69" t="s">
        <v>707</v>
      </c>
      <c r="F121" s="69" t="s">
        <v>708</v>
      </c>
      <c r="G121" s="69" t="s">
        <v>709</v>
      </c>
      <c r="H121" s="50"/>
      <c r="I121" s="50"/>
      <c r="J121" s="51" t="s">
        <v>31</v>
      </c>
      <c r="K121" s="51">
        <v>100</v>
      </c>
      <c r="L121" s="45">
        <v>711000000</v>
      </c>
      <c r="M121" s="34" t="s">
        <v>4618</v>
      </c>
      <c r="N121" s="51" t="s">
        <v>646</v>
      </c>
      <c r="O121" s="52" t="s">
        <v>662</v>
      </c>
      <c r="P121" s="51" t="s">
        <v>653</v>
      </c>
      <c r="Q121" s="51" t="s">
        <v>654</v>
      </c>
      <c r="R121" s="34" t="s">
        <v>1512</v>
      </c>
      <c r="S121" s="51">
        <v>112</v>
      </c>
      <c r="T121" s="51" t="s">
        <v>655</v>
      </c>
      <c r="U121" s="57">
        <v>41526</v>
      </c>
      <c r="V121" s="54">
        <v>115</v>
      </c>
      <c r="W121" s="54">
        <v>4775490</v>
      </c>
      <c r="X121" s="38">
        <f t="shared" si="1"/>
        <v>5348548.8000000007</v>
      </c>
      <c r="Y121" s="55" t="s">
        <v>203</v>
      </c>
      <c r="Z121" s="51">
        <v>2015</v>
      </c>
      <c r="AA121" s="56" t="s">
        <v>491</v>
      </c>
      <c r="AB121" s="604" t="s">
        <v>616</v>
      </c>
      <c r="AC121" s="583"/>
      <c r="AD121" s="583"/>
      <c r="AE121" s="583"/>
      <c r="AF121" s="583"/>
      <c r="AG121" s="583"/>
      <c r="AH121" s="583"/>
      <c r="AI121" s="583"/>
    </row>
    <row r="122" spans="1:35" ht="102" customHeight="1">
      <c r="A122" s="34" t="s">
        <v>824</v>
      </c>
      <c r="B122" s="48" t="s">
        <v>169</v>
      </c>
      <c r="C122" s="69" t="s">
        <v>705</v>
      </c>
      <c r="D122" s="69" t="s">
        <v>706</v>
      </c>
      <c r="E122" s="69" t="s">
        <v>707</v>
      </c>
      <c r="F122" s="69" t="s">
        <v>708</v>
      </c>
      <c r="G122" s="69" t="s">
        <v>709</v>
      </c>
      <c r="H122" s="50"/>
      <c r="I122" s="50"/>
      <c r="J122" s="51" t="s">
        <v>31</v>
      </c>
      <c r="K122" s="51">
        <v>100</v>
      </c>
      <c r="L122" s="45">
        <v>711000000</v>
      </c>
      <c r="M122" s="34" t="s">
        <v>4618</v>
      </c>
      <c r="N122" s="51" t="s">
        <v>646</v>
      </c>
      <c r="O122" s="52" t="s">
        <v>663</v>
      </c>
      <c r="P122" s="51" t="s">
        <v>653</v>
      </c>
      <c r="Q122" s="51" t="s">
        <v>654</v>
      </c>
      <c r="R122" s="34" t="s">
        <v>1512</v>
      </c>
      <c r="S122" s="51">
        <v>112</v>
      </c>
      <c r="T122" s="51" t="s">
        <v>655</v>
      </c>
      <c r="U122" s="57">
        <v>5759</v>
      </c>
      <c r="V122" s="54">
        <v>115</v>
      </c>
      <c r="W122" s="54">
        <v>662285</v>
      </c>
      <c r="X122" s="38">
        <f t="shared" si="1"/>
        <v>741759.20000000007</v>
      </c>
      <c r="Y122" s="55" t="s">
        <v>203</v>
      </c>
      <c r="Z122" s="51">
        <v>2015</v>
      </c>
      <c r="AA122" s="56" t="s">
        <v>491</v>
      </c>
      <c r="AB122" s="604" t="s">
        <v>616</v>
      </c>
      <c r="AC122" s="583"/>
      <c r="AD122" s="583"/>
      <c r="AE122" s="583"/>
      <c r="AF122" s="583"/>
      <c r="AG122" s="583"/>
      <c r="AH122" s="583"/>
      <c r="AI122" s="583"/>
    </row>
    <row r="123" spans="1:35" ht="102" customHeight="1">
      <c r="A123" s="34" t="s">
        <v>825</v>
      </c>
      <c r="B123" s="48" t="s">
        <v>169</v>
      </c>
      <c r="C123" s="69" t="s">
        <v>705</v>
      </c>
      <c r="D123" s="69" t="s">
        <v>706</v>
      </c>
      <c r="E123" s="69" t="s">
        <v>707</v>
      </c>
      <c r="F123" s="69" t="s">
        <v>708</v>
      </c>
      <c r="G123" s="69" t="s">
        <v>709</v>
      </c>
      <c r="H123" s="50"/>
      <c r="I123" s="50"/>
      <c r="J123" s="51" t="s">
        <v>31</v>
      </c>
      <c r="K123" s="51">
        <v>100</v>
      </c>
      <c r="L123" s="45">
        <v>711000000</v>
      </c>
      <c r="M123" s="34" t="s">
        <v>4618</v>
      </c>
      <c r="N123" s="51" t="s">
        <v>646</v>
      </c>
      <c r="O123" s="52" t="s">
        <v>664</v>
      </c>
      <c r="P123" s="51" t="s">
        <v>653</v>
      </c>
      <c r="Q123" s="51" t="s">
        <v>654</v>
      </c>
      <c r="R123" s="34" t="s">
        <v>1512</v>
      </c>
      <c r="S123" s="51">
        <v>112</v>
      </c>
      <c r="T123" s="51" t="s">
        <v>655</v>
      </c>
      <c r="U123" s="57">
        <v>6567</v>
      </c>
      <c r="V123" s="54">
        <v>115</v>
      </c>
      <c r="W123" s="54">
        <v>755205</v>
      </c>
      <c r="X123" s="38">
        <f t="shared" si="1"/>
        <v>845829.60000000009</v>
      </c>
      <c r="Y123" s="55" t="s">
        <v>203</v>
      </c>
      <c r="Z123" s="51">
        <v>2015</v>
      </c>
      <c r="AA123" s="56" t="s">
        <v>491</v>
      </c>
      <c r="AB123" s="604" t="s">
        <v>616</v>
      </c>
      <c r="AC123" s="583"/>
      <c r="AD123" s="583"/>
      <c r="AE123" s="583"/>
      <c r="AF123" s="583"/>
      <c r="AG123" s="583"/>
      <c r="AH123" s="583"/>
      <c r="AI123" s="583"/>
    </row>
    <row r="124" spans="1:35" ht="102" customHeight="1">
      <c r="A124" s="34" t="s">
        <v>826</v>
      </c>
      <c r="B124" s="48" t="s">
        <v>169</v>
      </c>
      <c r="C124" s="69" t="s">
        <v>705</v>
      </c>
      <c r="D124" s="69" t="s">
        <v>706</v>
      </c>
      <c r="E124" s="69" t="s">
        <v>707</v>
      </c>
      <c r="F124" s="69" t="s">
        <v>708</v>
      </c>
      <c r="G124" s="69" t="s">
        <v>709</v>
      </c>
      <c r="H124" s="50"/>
      <c r="I124" s="50"/>
      <c r="J124" s="51" t="s">
        <v>31</v>
      </c>
      <c r="K124" s="51">
        <v>100</v>
      </c>
      <c r="L124" s="45">
        <v>711000000</v>
      </c>
      <c r="M124" s="34" t="s">
        <v>4618</v>
      </c>
      <c r="N124" s="51" t="s">
        <v>646</v>
      </c>
      <c r="O124" s="52" t="s">
        <v>665</v>
      </c>
      <c r="P124" s="51" t="s">
        <v>653</v>
      </c>
      <c r="Q124" s="51" t="s">
        <v>654</v>
      </c>
      <c r="R124" s="34" t="s">
        <v>1512</v>
      </c>
      <c r="S124" s="51">
        <v>112</v>
      </c>
      <c r="T124" s="51" t="s">
        <v>655</v>
      </c>
      <c r="U124" s="57">
        <v>97170</v>
      </c>
      <c r="V124" s="54">
        <v>115</v>
      </c>
      <c r="W124" s="54">
        <v>11174550</v>
      </c>
      <c r="X124" s="38">
        <f t="shared" si="1"/>
        <v>12515496.000000002</v>
      </c>
      <c r="Y124" s="55" t="s">
        <v>203</v>
      </c>
      <c r="Z124" s="51">
        <v>2015</v>
      </c>
      <c r="AA124" s="56" t="s">
        <v>491</v>
      </c>
      <c r="AB124" s="604" t="s">
        <v>616</v>
      </c>
      <c r="AC124" s="583"/>
      <c r="AD124" s="583"/>
      <c r="AE124" s="583"/>
      <c r="AF124" s="583"/>
      <c r="AG124" s="583"/>
      <c r="AH124" s="583"/>
      <c r="AI124" s="583"/>
    </row>
    <row r="125" spans="1:35" ht="102" customHeight="1">
      <c r="A125" s="34" t="s">
        <v>827</v>
      </c>
      <c r="B125" s="48" t="s">
        <v>169</v>
      </c>
      <c r="C125" s="69" t="s">
        <v>705</v>
      </c>
      <c r="D125" s="69" t="s">
        <v>706</v>
      </c>
      <c r="E125" s="69" t="s">
        <v>707</v>
      </c>
      <c r="F125" s="69" t="s">
        <v>708</v>
      </c>
      <c r="G125" s="69" t="s">
        <v>709</v>
      </c>
      <c r="H125" s="50"/>
      <c r="I125" s="50"/>
      <c r="J125" s="51" t="s">
        <v>31</v>
      </c>
      <c r="K125" s="51">
        <v>100</v>
      </c>
      <c r="L125" s="45">
        <v>711000000</v>
      </c>
      <c r="M125" s="34" t="s">
        <v>4618</v>
      </c>
      <c r="N125" s="51" t="s">
        <v>646</v>
      </c>
      <c r="O125" s="52" t="s">
        <v>684</v>
      </c>
      <c r="P125" s="51" t="s">
        <v>653</v>
      </c>
      <c r="Q125" s="51" t="s">
        <v>654</v>
      </c>
      <c r="R125" s="34" t="s">
        <v>1512</v>
      </c>
      <c r="S125" s="51">
        <v>112</v>
      </c>
      <c r="T125" s="51" t="s">
        <v>655</v>
      </c>
      <c r="U125" s="57">
        <v>6406</v>
      </c>
      <c r="V125" s="54">
        <v>115</v>
      </c>
      <c r="W125" s="54">
        <v>736690</v>
      </c>
      <c r="X125" s="38">
        <f t="shared" si="1"/>
        <v>825092.8</v>
      </c>
      <c r="Y125" s="55" t="s">
        <v>203</v>
      </c>
      <c r="Z125" s="51">
        <v>2015</v>
      </c>
      <c r="AA125" s="56" t="s">
        <v>491</v>
      </c>
      <c r="AB125" s="604" t="s">
        <v>616</v>
      </c>
      <c r="AC125" s="583"/>
      <c r="AD125" s="583"/>
      <c r="AE125" s="583"/>
      <c r="AF125" s="583"/>
      <c r="AG125" s="583"/>
      <c r="AH125" s="583"/>
      <c r="AI125" s="583"/>
    </row>
    <row r="126" spans="1:35" ht="102" customHeight="1">
      <c r="A126" s="34" t="s">
        <v>828</v>
      </c>
      <c r="B126" s="48" t="s">
        <v>169</v>
      </c>
      <c r="C126" s="69" t="s">
        <v>705</v>
      </c>
      <c r="D126" s="69" t="s">
        <v>706</v>
      </c>
      <c r="E126" s="69" t="s">
        <v>707</v>
      </c>
      <c r="F126" s="69" t="s">
        <v>708</v>
      </c>
      <c r="G126" s="69" t="s">
        <v>709</v>
      </c>
      <c r="H126" s="50"/>
      <c r="I126" s="50"/>
      <c r="J126" s="51" t="s">
        <v>31</v>
      </c>
      <c r="K126" s="51">
        <v>100</v>
      </c>
      <c r="L126" s="45">
        <v>711000000</v>
      </c>
      <c r="M126" s="34" t="s">
        <v>4618</v>
      </c>
      <c r="N126" s="51" t="s">
        <v>646</v>
      </c>
      <c r="O126" s="52" t="s">
        <v>666</v>
      </c>
      <c r="P126" s="51" t="s">
        <v>653</v>
      </c>
      <c r="Q126" s="51" t="s">
        <v>654</v>
      </c>
      <c r="R126" s="34" t="s">
        <v>1512</v>
      </c>
      <c r="S126" s="51">
        <v>112</v>
      </c>
      <c r="T126" s="51" t="s">
        <v>655</v>
      </c>
      <c r="U126" s="57">
        <v>76634</v>
      </c>
      <c r="V126" s="54">
        <v>115</v>
      </c>
      <c r="W126" s="54">
        <v>8812910</v>
      </c>
      <c r="X126" s="38">
        <f t="shared" si="1"/>
        <v>9870459.2000000011</v>
      </c>
      <c r="Y126" s="55" t="s">
        <v>203</v>
      </c>
      <c r="Z126" s="51">
        <v>2015</v>
      </c>
      <c r="AA126" s="56" t="s">
        <v>491</v>
      </c>
      <c r="AB126" s="604" t="s">
        <v>616</v>
      </c>
      <c r="AC126" s="583"/>
      <c r="AD126" s="583"/>
      <c r="AE126" s="583"/>
      <c r="AF126" s="583"/>
      <c r="AG126" s="583"/>
      <c r="AH126" s="583"/>
      <c r="AI126" s="583"/>
    </row>
    <row r="127" spans="1:35" ht="102" customHeight="1">
      <c r="A127" s="34" t="s">
        <v>829</v>
      </c>
      <c r="B127" s="48" t="s">
        <v>169</v>
      </c>
      <c r="C127" s="69" t="s">
        <v>705</v>
      </c>
      <c r="D127" s="69" t="s">
        <v>706</v>
      </c>
      <c r="E127" s="69" t="s">
        <v>707</v>
      </c>
      <c r="F127" s="69" t="s">
        <v>708</v>
      </c>
      <c r="G127" s="69" t="s">
        <v>709</v>
      </c>
      <c r="H127" s="50"/>
      <c r="I127" s="50"/>
      <c r="J127" s="51" t="s">
        <v>31</v>
      </c>
      <c r="K127" s="51">
        <v>100</v>
      </c>
      <c r="L127" s="45">
        <v>711000000</v>
      </c>
      <c r="M127" s="34" t="s">
        <v>4618</v>
      </c>
      <c r="N127" s="51" t="s">
        <v>646</v>
      </c>
      <c r="O127" s="52" t="s">
        <v>667</v>
      </c>
      <c r="P127" s="51" t="s">
        <v>653</v>
      </c>
      <c r="Q127" s="51" t="s">
        <v>654</v>
      </c>
      <c r="R127" s="34" t="s">
        <v>1512</v>
      </c>
      <c r="S127" s="51">
        <v>112</v>
      </c>
      <c r="T127" s="51" t="s">
        <v>655</v>
      </c>
      <c r="U127" s="57">
        <v>79118</v>
      </c>
      <c r="V127" s="54">
        <v>115</v>
      </c>
      <c r="W127" s="54">
        <v>9098570</v>
      </c>
      <c r="X127" s="38">
        <f t="shared" si="1"/>
        <v>10190398.4</v>
      </c>
      <c r="Y127" s="55" t="s">
        <v>203</v>
      </c>
      <c r="Z127" s="51">
        <v>2015</v>
      </c>
      <c r="AA127" s="56" t="s">
        <v>491</v>
      </c>
      <c r="AB127" s="604" t="s">
        <v>616</v>
      </c>
      <c r="AC127" s="583"/>
      <c r="AD127" s="583"/>
      <c r="AE127" s="583"/>
      <c r="AF127" s="583"/>
      <c r="AG127" s="583"/>
      <c r="AH127" s="583"/>
      <c r="AI127" s="583"/>
    </row>
    <row r="128" spans="1:35" ht="102" customHeight="1">
      <c r="A128" s="34" t="s">
        <v>830</v>
      </c>
      <c r="B128" s="48" t="s">
        <v>169</v>
      </c>
      <c r="C128" s="69" t="s">
        <v>705</v>
      </c>
      <c r="D128" s="69" t="s">
        <v>706</v>
      </c>
      <c r="E128" s="69" t="s">
        <v>707</v>
      </c>
      <c r="F128" s="69" t="s">
        <v>708</v>
      </c>
      <c r="G128" s="69" t="s">
        <v>709</v>
      </c>
      <c r="H128" s="50"/>
      <c r="I128" s="50"/>
      <c r="J128" s="51" t="s">
        <v>31</v>
      </c>
      <c r="K128" s="51">
        <v>100</v>
      </c>
      <c r="L128" s="45">
        <v>711000000</v>
      </c>
      <c r="M128" s="34" t="s">
        <v>4618</v>
      </c>
      <c r="N128" s="51" t="s">
        <v>646</v>
      </c>
      <c r="O128" s="52" t="s">
        <v>668</v>
      </c>
      <c r="P128" s="51" t="s">
        <v>653</v>
      </c>
      <c r="Q128" s="51" t="s">
        <v>654</v>
      </c>
      <c r="R128" s="34" t="s">
        <v>1512</v>
      </c>
      <c r="S128" s="51">
        <v>112</v>
      </c>
      <c r="T128" s="51" t="s">
        <v>655</v>
      </c>
      <c r="U128" s="57">
        <v>28150</v>
      </c>
      <c r="V128" s="54">
        <v>115</v>
      </c>
      <c r="W128" s="54">
        <v>3237250</v>
      </c>
      <c r="X128" s="38">
        <f t="shared" si="1"/>
        <v>3625720.0000000005</v>
      </c>
      <c r="Y128" s="55" t="s">
        <v>203</v>
      </c>
      <c r="Z128" s="51">
        <v>2015</v>
      </c>
      <c r="AA128" s="56" t="s">
        <v>491</v>
      </c>
      <c r="AB128" s="604" t="s">
        <v>616</v>
      </c>
      <c r="AC128" s="583"/>
      <c r="AD128" s="583"/>
      <c r="AE128" s="583"/>
      <c r="AF128" s="583"/>
      <c r="AG128" s="583"/>
      <c r="AH128" s="583"/>
      <c r="AI128" s="583"/>
    </row>
    <row r="129" spans="1:35" ht="102" customHeight="1">
      <c r="A129" s="34" t="s">
        <v>831</v>
      </c>
      <c r="B129" s="48" t="s">
        <v>169</v>
      </c>
      <c r="C129" s="69" t="s">
        <v>705</v>
      </c>
      <c r="D129" s="69" t="s">
        <v>706</v>
      </c>
      <c r="E129" s="69" t="s">
        <v>707</v>
      </c>
      <c r="F129" s="69" t="s">
        <v>708</v>
      </c>
      <c r="G129" s="69" t="s">
        <v>709</v>
      </c>
      <c r="H129" s="50"/>
      <c r="I129" s="50"/>
      <c r="J129" s="51" t="s">
        <v>31</v>
      </c>
      <c r="K129" s="51">
        <v>100</v>
      </c>
      <c r="L129" s="45">
        <v>711000000</v>
      </c>
      <c r="M129" s="34" t="s">
        <v>4618</v>
      </c>
      <c r="N129" s="51" t="s">
        <v>646</v>
      </c>
      <c r="O129" s="52" t="s">
        <v>669</v>
      </c>
      <c r="P129" s="51" t="s">
        <v>653</v>
      </c>
      <c r="Q129" s="51" t="s">
        <v>654</v>
      </c>
      <c r="R129" s="34" t="s">
        <v>1512</v>
      </c>
      <c r="S129" s="51">
        <v>112</v>
      </c>
      <c r="T129" s="51" t="s">
        <v>655</v>
      </c>
      <c r="U129" s="57">
        <v>37422</v>
      </c>
      <c r="V129" s="54">
        <v>115</v>
      </c>
      <c r="W129" s="54">
        <v>4303530</v>
      </c>
      <c r="X129" s="38">
        <f t="shared" si="1"/>
        <v>4819953.6000000006</v>
      </c>
      <c r="Y129" s="55" t="s">
        <v>203</v>
      </c>
      <c r="Z129" s="51">
        <v>2015</v>
      </c>
      <c r="AA129" s="56" t="s">
        <v>491</v>
      </c>
      <c r="AB129" s="604" t="s">
        <v>616</v>
      </c>
      <c r="AC129" s="583"/>
      <c r="AD129" s="583"/>
      <c r="AE129" s="583"/>
      <c r="AF129" s="583"/>
      <c r="AG129" s="583"/>
      <c r="AH129" s="583"/>
      <c r="AI129" s="583"/>
    </row>
    <row r="130" spans="1:35" ht="102" customHeight="1">
      <c r="A130" s="34" t="s">
        <v>832</v>
      </c>
      <c r="B130" s="48" t="s">
        <v>169</v>
      </c>
      <c r="C130" s="69" t="s">
        <v>705</v>
      </c>
      <c r="D130" s="69" t="s">
        <v>706</v>
      </c>
      <c r="E130" s="69" t="s">
        <v>707</v>
      </c>
      <c r="F130" s="69" t="s">
        <v>708</v>
      </c>
      <c r="G130" s="69" t="s">
        <v>709</v>
      </c>
      <c r="H130" s="50"/>
      <c r="I130" s="50"/>
      <c r="J130" s="51" t="s">
        <v>31</v>
      </c>
      <c r="K130" s="51">
        <v>100</v>
      </c>
      <c r="L130" s="45">
        <v>711000000</v>
      </c>
      <c r="M130" s="34" t="s">
        <v>4618</v>
      </c>
      <c r="N130" s="51" t="s">
        <v>646</v>
      </c>
      <c r="O130" s="52" t="s">
        <v>685</v>
      </c>
      <c r="P130" s="51" t="s">
        <v>653</v>
      </c>
      <c r="Q130" s="51" t="s">
        <v>654</v>
      </c>
      <c r="R130" s="34" t="s">
        <v>1512</v>
      </c>
      <c r="S130" s="51">
        <v>112</v>
      </c>
      <c r="T130" s="51" t="s">
        <v>655</v>
      </c>
      <c r="U130" s="57">
        <v>1958</v>
      </c>
      <c r="V130" s="54">
        <v>115</v>
      </c>
      <c r="W130" s="54">
        <v>225170</v>
      </c>
      <c r="X130" s="38">
        <f t="shared" si="1"/>
        <v>252190.40000000002</v>
      </c>
      <c r="Y130" s="55" t="s">
        <v>203</v>
      </c>
      <c r="Z130" s="51">
        <v>2015</v>
      </c>
      <c r="AA130" s="56" t="s">
        <v>491</v>
      </c>
      <c r="AB130" s="604" t="s">
        <v>616</v>
      </c>
      <c r="AC130" s="583"/>
      <c r="AD130" s="583"/>
      <c r="AE130" s="583"/>
      <c r="AF130" s="583"/>
      <c r="AG130" s="583"/>
      <c r="AH130" s="583"/>
      <c r="AI130" s="583"/>
    </row>
    <row r="131" spans="1:35" ht="102" customHeight="1">
      <c r="A131" s="34" t="s">
        <v>833</v>
      </c>
      <c r="B131" s="48" t="s">
        <v>169</v>
      </c>
      <c r="C131" s="69" t="s">
        <v>705</v>
      </c>
      <c r="D131" s="69" t="s">
        <v>706</v>
      </c>
      <c r="E131" s="69" t="s">
        <v>707</v>
      </c>
      <c r="F131" s="69" t="s">
        <v>708</v>
      </c>
      <c r="G131" s="69" t="s">
        <v>709</v>
      </c>
      <c r="H131" s="50"/>
      <c r="I131" s="50"/>
      <c r="J131" s="51" t="s">
        <v>31</v>
      </c>
      <c r="K131" s="51">
        <v>100</v>
      </c>
      <c r="L131" s="45">
        <v>711000000</v>
      </c>
      <c r="M131" s="34" t="s">
        <v>4618</v>
      </c>
      <c r="N131" s="51" t="s">
        <v>646</v>
      </c>
      <c r="O131" s="52" t="s">
        <v>670</v>
      </c>
      <c r="P131" s="51" t="s">
        <v>653</v>
      </c>
      <c r="Q131" s="51" t="s">
        <v>654</v>
      </c>
      <c r="R131" s="34" t="s">
        <v>1512</v>
      </c>
      <c r="S131" s="51">
        <v>112</v>
      </c>
      <c r="T131" s="51" t="s">
        <v>655</v>
      </c>
      <c r="U131" s="57">
        <v>32154</v>
      </c>
      <c r="V131" s="54">
        <v>115</v>
      </c>
      <c r="W131" s="54">
        <v>3697710</v>
      </c>
      <c r="X131" s="38">
        <f t="shared" si="1"/>
        <v>4141435.2</v>
      </c>
      <c r="Y131" s="55" t="s">
        <v>203</v>
      </c>
      <c r="Z131" s="51">
        <v>2015</v>
      </c>
      <c r="AA131" s="56" t="s">
        <v>491</v>
      </c>
      <c r="AB131" s="604" t="s">
        <v>616</v>
      </c>
      <c r="AC131" s="583"/>
      <c r="AD131" s="583"/>
      <c r="AE131" s="583"/>
      <c r="AF131" s="583"/>
      <c r="AG131" s="583"/>
      <c r="AH131" s="583"/>
      <c r="AI131" s="583"/>
    </row>
    <row r="132" spans="1:35" ht="102" customHeight="1">
      <c r="A132" s="34" t="s">
        <v>834</v>
      </c>
      <c r="B132" s="48" t="s">
        <v>169</v>
      </c>
      <c r="C132" s="69" t="s">
        <v>705</v>
      </c>
      <c r="D132" s="69" t="s">
        <v>706</v>
      </c>
      <c r="E132" s="69" t="s">
        <v>707</v>
      </c>
      <c r="F132" s="69" t="s">
        <v>708</v>
      </c>
      <c r="G132" s="69" t="s">
        <v>709</v>
      </c>
      <c r="H132" s="50"/>
      <c r="I132" s="50"/>
      <c r="J132" s="51" t="s">
        <v>31</v>
      </c>
      <c r="K132" s="51">
        <v>100</v>
      </c>
      <c r="L132" s="45">
        <v>711000000</v>
      </c>
      <c r="M132" s="34" t="s">
        <v>4618</v>
      </c>
      <c r="N132" s="51" t="s">
        <v>646</v>
      </c>
      <c r="O132" s="52" t="s">
        <v>686</v>
      </c>
      <c r="P132" s="51" t="s">
        <v>653</v>
      </c>
      <c r="Q132" s="51" t="s">
        <v>654</v>
      </c>
      <c r="R132" s="34" t="s">
        <v>1512</v>
      </c>
      <c r="S132" s="51">
        <v>112</v>
      </c>
      <c r="T132" s="51" t="s">
        <v>655</v>
      </c>
      <c r="U132" s="57">
        <v>32116</v>
      </c>
      <c r="V132" s="54">
        <v>115</v>
      </c>
      <c r="W132" s="54">
        <v>3693340</v>
      </c>
      <c r="X132" s="38">
        <f t="shared" si="1"/>
        <v>4136540.8000000003</v>
      </c>
      <c r="Y132" s="55" t="s">
        <v>203</v>
      </c>
      <c r="Z132" s="51">
        <v>2015</v>
      </c>
      <c r="AA132" s="56" t="s">
        <v>491</v>
      </c>
      <c r="AB132" s="604" t="s">
        <v>616</v>
      </c>
      <c r="AC132" s="583"/>
      <c r="AD132" s="583"/>
      <c r="AE132" s="583"/>
      <c r="AF132" s="583"/>
      <c r="AG132" s="583"/>
      <c r="AH132" s="583"/>
      <c r="AI132" s="583"/>
    </row>
    <row r="133" spans="1:35" s="13" customFormat="1" ht="102" customHeight="1">
      <c r="A133" s="34" t="s">
        <v>835</v>
      </c>
      <c r="B133" s="48" t="s">
        <v>169</v>
      </c>
      <c r="C133" s="69" t="s">
        <v>705</v>
      </c>
      <c r="D133" s="69" t="s">
        <v>706</v>
      </c>
      <c r="E133" s="69" t="s">
        <v>707</v>
      </c>
      <c r="F133" s="69" t="s">
        <v>708</v>
      </c>
      <c r="G133" s="69" t="s">
        <v>709</v>
      </c>
      <c r="H133" s="50"/>
      <c r="I133" s="50"/>
      <c r="J133" s="51" t="s">
        <v>31</v>
      </c>
      <c r="K133" s="51">
        <v>100</v>
      </c>
      <c r="L133" s="45">
        <v>711000000</v>
      </c>
      <c r="M133" s="34" t="s">
        <v>4618</v>
      </c>
      <c r="N133" s="51" t="s">
        <v>646</v>
      </c>
      <c r="O133" s="52" t="s">
        <v>671</v>
      </c>
      <c r="P133" s="51" t="s">
        <v>653</v>
      </c>
      <c r="Q133" s="51" t="s">
        <v>654</v>
      </c>
      <c r="R133" s="34" t="s">
        <v>1512</v>
      </c>
      <c r="S133" s="51">
        <v>112</v>
      </c>
      <c r="T133" s="51" t="s">
        <v>655</v>
      </c>
      <c r="U133" s="57">
        <v>112150</v>
      </c>
      <c r="V133" s="54">
        <v>115</v>
      </c>
      <c r="W133" s="54">
        <v>12897250</v>
      </c>
      <c r="X133" s="38">
        <f t="shared" si="1"/>
        <v>14444920.000000002</v>
      </c>
      <c r="Y133" s="55" t="s">
        <v>203</v>
      </c>
      <c r="Z133" s="51">
        <v>2015</v>
      </c>
      <c r="AA133" s="56" t="s">
        <v>491</v>
      </c>
      <c r="AB133" s="604" t="s">
        <v>616</v>
      </c>
      <c r="AC133" s="1"/>
      <c r="AD133" s="1"/>
      <c r="AE133" s="1"/>
      <c r="AF133" s="1"/>
      <c r="AG133" s="1"/>
      <c r="AH133" s="1"/>
      <c r="AI133" s="1"/>
    </row>
    <row r="134" spans="1:35" ht="102" customHeight="1">
      <c r="A134" s="34" t="s">
        <v>836</v>
      </c>
      <c r="B134" s="48" t="s">
        <v>169</v>
      </c>
      <c r="C134" s="69" t="s">
        <v>705</v>
      </c>
      <c r="D134" s="69" t="s">
        <v>706</v>
      </c>
      <c r="E134" s="69" t="s">
        <v>707</v>
      </c>
      <c r="F134" s="69" t="s">
        <v>708</v>
      </c>
      <c r="G134" s="69" t="s">
        <v>709</v>
      </c>
      <c r="H134" s="50"/>
      <c r="I134" s="50"/>
      <c r="J134" s="51" t="s">
        <v>31</v>
      </c>
      <c r="K134" s="51">
        <v>100</v>
      </c>
      <c r="L134" s="45">
        <v>711000000</v>
      </c>
      <c r="M134" s="34" t="s">
        <v>4618</v>
      </c>
      <c r="N134" s="51" t="s">
        <v>646</v>
      </c>
      <c r="O134" s="52" t="s">
        <v>687</v>
      </c>
      <c r="P134" s="51" t="s">
        <v>653</v>
      </c>
      <c r="Q134" s="51" t="s">
        <v>654</v>
      </c>
      <c r="R134" s="34" t="s">
        <v>1512</v>
      </c>
      <c r="S134" s="51">
        <v>112</v>
      </c>
      <c r="T134" s="51" t="s">
        <v>655</v>
      </c>
      <c r="U134" s="57">
        <v>31530</v>
      </c>
      <c r="V134" s="54">
        <v>115</v>
      </c>
      <c r="W134" s="54">
        <v>3625950</v>
      </c>
      <c r="X134" s="38">
        <f t="shared" si="1"/>
        <v>4061064.0000000005</v>
      </c>
      <c r="Y134" s="55" t="s">
        <v>203</v>
      </c>
      <c r="Z134" s="51">
        <v>2015</v>
      </c>
      <c r="AA134" s="56" t="s">
        <v>491</v>
      </c>
      <c r="AB134" s="604" t="s">
        <v>616</v>
      </c>
      <c r="AC134" s="583"/>
      <c r="AD134" s="583"/>
      <c r="AE134" s="583"/>
      <c r="AF134" s="583"/>
      <c r="AG134" s="583"/>
      <c r="AH134" s="583"/>
      <c r="AI134" s="583"/>
    </row>
    <row r="135" spans="1:35" ht="102" customHeight="1">
      <c r="A135" s="34" t="s">
        <v>837</v>
      </c>
      <c r="B135" s="48" t="s">
        <v>169</v>
      </c>
      <c r="C135" s="69" t="s">
        <v>705</v>
      </c>
      <c r="D135" s="69" t="s">
        <v>706</v>
      </c>
      <c r="E135" s="69" t="s">
        <v>707</v>
      </c>
      <c r="F135" s="69" t="s">
        <v>708</v>
      </c>
      <c r="G135" s="69" t="s">
        <v>709</v>
      </c>
      <c r="H135" s="50"/>
      <c r="I135" s="50"/>
      <c r="J135" s="51" t="s">
        <v>31</v>
      </c>
      <c r="K135" s="51">
        <v>100</v>
      </c>
      <c r="L135" s="45">
        <v>711000000</v>
      </c>
      <c r="M135" s="34" t="s">
        <v>4618</v>
      </c>
      <c r="N135" s="51" t="s">
        <v>646</v>
      </c>
      <c r="O135" s="52" t="s">
        <v>672</v>
      </c>
      <c r="P135" s="51" t="s">
        <v>653</v>
      </c>
      <c r="Q135" s="51" t="s">
        <v>654</v>
      </c>
      <c r="R135" s="34" t="s">
        <v>1512</v>
      </c>
      <c r="S135" s="51">
        <v>112</v>
      </c>
      <c r="T135" s="51" t="s">
        <v>655</v>
      </c>
      <c r="U135" s="57">
        <v>72733</v>
      </c>
      <c r="V135" s="54">
        <v>115</v>
      </c>
      <c r="W135" s="54">
        <v>8364295</v>
      </c>
      <c r="X135" s="38">
        <f t="shared" si="1"/>
        <v>9368010.4000000004</v>
      </c>
      <c r="Y135" s="55" t="s">
        <v>203</v>
      </c>
      <c r="Z135" s="51">
        <v>2015</v>
      </c>
      <c r="AA135" s="56" t="s">
        <v>491</v>
      </c>
      <c r="AB135" s="604" t="s">
        <v>616</v>
      </c>
      <c r="AC135" s="583"/>
      <c r="AD135" s="583"/>
      <c r="AE135" s="583"/>
      <c r="AF135" s="583"/>
      <c r="AG135" s="583"/>
      <c r="AH135" s="583"/>
      <c r="AI135" s="583"/>
    </row>
    <row r="136" spans="1:35" ht="102" customHeight="1">
      <c r="A136" s="34" t="s">
        <v>838</v>
      </c>
      <c r="B136" s="48" t="s">
        <v>169</v>
      </c>
      <c r="C136" s="69" t="s">
        <v>705</v>
      </c>
      <c r="D136" s="69" t="s">
        <v>706</v>
      </c>
      <c r="E136" s="69" t="s">
        <v>707</v>
      </c>
      <c r="F136" s="69" t="s">
        <v>708</v>
      </c>
      <c r="G136" s="69" t="s">
        <v>709</v>
      </c>
      <c r="H136" s="50"/>
      <c r="I136" s="50"/>
      <c r="J136" s="51" t="s">
        <v>31</v>
      </c>
      <c r="K136" s="51">
        <v>100</v>
      </c>
      <c r="L136" s="45">
        <v>711000000</v>
      </c>
      <c r="M136" s="34" t="s">
        <v>4618</v>
      </c>
      <c r="N136" s="51" t="s">
        <v>646</v>
      </c>
      <c r="O136" s="52" t="s">
        <v>688</v>
      </c>
      <c r="P136" s="51" t="s">
        <v>653</v>
      </c>
      <c r="Q136" s="51" t="s">
        <v>654</v>
      </c>
      <c r="R136" s="34" t="s">
        <v>1512</v>
      </c>
      <c r="S136" s="51">
        <v>112</v>
      </c>
      <c r="T136" s="51" t="s">
        <v>655</v>
      </c>
      <c r="U136" s="57">
        <v>33016</v>
      </c>
      <c r="V136" s="54">
        <v>115</v>
      </c>
      <c r="W136" s="54">
        <v>3796840</v>
      </c>
      <c r="X136" s="38">
        <f t="shared" si="1"/>
        <v>4252460.8000000007</v>
      </c>
      <c r="Y136" s="55" t="s">
        <v>203</v>
      </c>
      <c r="Z136" s="51">
        <v>2015</v>
      </c>
      <c r="AA136" s="56" t="s">
        <v>491</v>
      </c>
      <c r="AB136" s="604" t="s">
        <v>616</v>
      </c>
      <c r="AC136" s="583"/>
      <c r="AD136" s="583"/>
      <c r="AE136" s="583"/>
      <c r="AF136" s="583"/>
      <c r="AG136" s="583"/>
      <c r="AH136" s="583"/>
      <c r="AI136" s="583"/>
    </row>
    <row r="137" spans="1:35" ht="102" customHeight="1">
      <c r="A137" s="34" t="s">
        <v>839</v>
      </c>
      <c r="B137" s="48" t="s">
        <v>169</v>
      </c>
      <c r="C137" s="69" t="s">
        <v>705</v>
      </c>
      <c r="D137" s="69" t="s">
        <v>706</v>
      </c>
      <c r="E137" s="69" t="s">
        <v>707</v>
      </c>
      <c r="F137" s="69" t="s">
        <v>708</v>
      </c>
      <c r="G137" s="69" t="s">
        <v>709</v>
      </c>
      <c r="H137" s="50"/>
      <c r="I137" s="50"/>
      <c r="J137" s="51" t="s">
        <v>31</v>
      </c>
      <c r="K137" s="51">
        <v>100</v>
      </c>
      <c r="L137" s="45">
        <v>711000000</v>
      </c>
      <c r="M137" s="34" t="s">
        <v>4618</v>
      </c>
      <c r="N137" s="51" t="s">
        <v>646</v>
      </c>
      <c r="O137" s="52" t="s">
        <v>689</v>
      </c>
      <c r="P137" s="51" t="s">
        <v>653</v>
      </c>
      <c r="Q137" s="51" t="s">
        <v>654</v>
      </c>
      <c r="R137" s="34" t="s">
        <v>1512</v>
      </c>
      <c r="S137" s="51">
        <v>112</v>
      </c>
      <c r="T137" s="51" t="s">
        <v>655</v>
      </c>
      <c r="U137" s="57">
        <v>25668</v>
      </c>
      <c r="V137" s="54">
        <v>115</v>
      </c>
      <c r="W137" s="54">
        <v>2951820</v>
      </c>
      <c r="X137" s="38">
        <f t="shared" si="1"/>
        <v>3306038.4000000004</v>
      </c>
      <c r="Y137" s="55" t="s">
        <v>203</v>
      </c>
      <c r="Z137" s="51">
        <v>2015</v>
      </c>
      <c r="AA137" s="56" t="s">
        <v>491</v>
      </c>
      <c r="AB137" s="604" t="s">
        <v>616</v>
      </c>
      <c r="AC137" s="583"/>
      <c r="AD137" s="583"/>
      <c r="AE137" s="583"/>
      <c r="AF137" s="583"/>
      <c r="AG137" s="583"/>
      <c r="AH137" s="583"/>
      <c r="AI137" s="583"/>
    </row>
    <row r="138" spans="1:35" ht="102" customHeight="1">
      <c r="A138" s="34" t="s">
        <v>840</v>
      </c>
      <c r="B138" s="48" t="s">
        <v>169</v>
      </c>
      <c r="C138" s="69" t="s">
        <v>705</v>
      </c>
      <c r="D138" s="69" t="s">
        <v>706</v>
      </c>
      <c r="E138" s="69" t="s">
        <v>707</v>
      </c>
      <c r="F138" s="69" t="s">
        <v>708</v>
      </c>
      <c r="G138" s="69" t="s">
        <v>709</v>
      </c>
      <c r="H138" s="50"/>
      <c r="I138" s="50"/>
      <c r="J138" s="51" t="s">
        <v>31</v>
      </c>
      <c r="K138" s="51">
        <v>100</v>
      </c>
      <c r="L138" s="45">
        <v>711000000</v>
      </c>
      <c r="M138" s="34" t="s">
        <v>4618</v>
      </c>
      <c r="N138" s="51" t="s">
        <v>646</v>
      </c>
      <c r="O138" s="52" t="s">
        <v>690</v>
      </c>
      <c r="P138" s="51" t="s">
        <v>653</v>
      </c>
      <c r="Q138" s="51" t="s">
        <v>654</v>
      </c>
      <c r="R138" s="34" t="s">
        <v>1512</v>
      </c>
      <c r="S138" s="51">
        <v>112</v>
      </c>
      <c r="T138" s="51" t="s">
        <v>655</v>
      </c>
      <c r="U138" s="57">
        <v>34728</v>
      </c>
      <c r="V138" s="54">
        <v>115</v>
      </c>
      <c r="W138" s="54">
        <v>3993720</v>
      </c>
      <c r="X138" s="38">
        <f t="shared" si="1"/>
        <v>4472966.4000000004</v>
      </c>
      <c r="Y138" s="55" t="s">
        <v>203</v>
      </c>
      <c r="Z138" s="51">
        <v>2015</v>
      </c>
      <c r="AA138" s="56" t="s">
        <v>491</v>
      </c>
      <c r="AB138" s="604" t="s">
        <v>616</v>
      </c>
      <c r="AC138" s="583"/>
      <c r="AD138" s="583"/>
      <c r="AE138" s="583"/>
      <c r="AF138" s="583"/>
      <c r="AG138" s="583"/>
      <c r="AH138" s="583"/>
      <c r="AI138" s="583"/>
    </row>
    <row r="139" spans="1:35" ht="102" customHeight="1">
      <c r="A139" s="34" t="s">
        <v>841</v>
      </c>
      <c r="B139" s="48" t="s">
        <v>169</v>
      </c>
      <c r="C139" s="69" t="s">
        <v>705</v>
      </c>
      <c r="D139" s="69" t="s">
        <v>706</v>
      </c>
      <c r="E139" s="69" t="s">
        <v>707</v>
      </c>
      <c r="F139" s="69" t="s">
        <v>708</v>
      </c>
      <c r="G139" s="69" t="s">
        <v>709</v>
      </c>
      <c r="H139" s="50"/>
      <c r="I139" s="50"/>
      <c r="J139" s="51" t="s">
        <v>31</v>
      </c>
      <c r="K139" s="51">
        <v>100</v>
      </c>
      <c r="L139" s="45">
        <v>711000000</v>
      </c>
      <c r="M139" s="34" t="s">
        <v>4618</v>
      </c>
      <c r="N139" s="51" t="s">
        <v>646</v>
      </c>
      <c r="O139" s="52" t="s">
        <v>691</v>
      </c>
      <c r="P139" s="51" t="s">
        <v>653</v>
      </c>
      <c r="Q139" s="51" t="s">
        <v>654</v>
      </c>
      <c r="R139" s="34" t="s">
        <v>1512</v>
      </c>
      <c r="S139" s="51">
        <v>112</v>
      </c>
      <c r="T139" s="51" t="s">
        <v>655</v>
      </c>
      <c r="U139" s="57">
        <v>18128</v>
      </c>
      <c r="V139" s="54">
        <v>115</v>
      </c>
      <c r="W139" s="54">
        <v>2084720</v>
      </c>
      <c r="X139" s="38">
        <f t="shared" si="1"/>
        <v>2334886.4000000004</v>
      </c>
      <c r="Y139" s="55" t="s">
        <v>203</v>
      </c>
      <c r="Z139" s="51">
        <v>2015</v>
      </c>
      <c r="AA139" s="56" t="s">
        <v>491</v>
      </c>
      <c r="AB139" s="604" t="s">
        <v>616</v>
      </c>
      <c r="AC139" s="583"/>
      <c r="AD139" s="583"/>
      <c r="AE139" s="583"/>
      <c r="AF139" s="583"/>
      <c r="AG139" s="583"/>
      <c r="AH139" s="583"/>
      <c r="AI139" s="583"/>
    </row>
    <row r="140" spans="1:35" ht="102" customHeight="1">
      <c r="A140" s="34" t="s">
        <v>842</v>
      </c>
      <c r="B140" s="48" t="s">
        <v>169</v>
      </c>
      <c r="C140" s="69" t="s">
        <v>705</v>
      </c>
      <c r="D140" s="69" t="s">
        <v>706</v>
      </c>
      <c r="E140" s="69" t="s">
        <v>707</v>
      </c>
      <c r="F140" s="69" t="s">
        <v>708</v>
      </c>
      <c r="G140" s="69" t="s">
        <v>709</v>
      </c>
      <c r="H140" s="50"/>
      <c r="I140" s="50"/>
      <c r="J140" s="51" t="s">
        <v>31</v>
      </c>
      <c r="K140" s="51">
        <v>100</v>
      </c>
      <c r="L140" s="45">
        <v>711000000</v>
      </c>
      <c r="M140" s="34" t="s">
        <v>4618</v>
      </c>
      <c r="N140" s="51" t="s">
        <v>646</v>
      </c>
      <c r="O140" s="52" t="s">
        <v>674</v>
      </c>
      <c r="P140" s="51" t="s">
        <v>653</v>
      </c>
      <c r="Q140" s="51" t="s">
        <v>654</v>
      </c>
      <c r="R140" s="34" t="s">
        <v>1512</v>
      </c>
      <c r="S140" s="51">
        <v>112</v>
      </c>
      <c r="T140" s="51" t="s">
        <v>655</v>
      </c>
      <c r="U140" s="57">
        <v>80426</v>
      </c>
      <c r="V140" s="54">
        <v>115</v>
      </c>
      <c r="W140" s="54">
        <v>9248990</v>
      </c>
      <c r="X140" s="38">
        <f t="shared" si="1"/>
        <v>10358868.800000001</v>
      </c>
      <c r="Y140" s="55" t="s">
        <v>203</v>
      </c>
      <c r="Z140" s="51">
        <v>2015</v>
      </c>
      <c r="AA140" s="56" t="s">
        <v>491</v>
      </c>
      <c r="AB140" s="604" t="s">
        <v>616</v>
      </c>
      <c r="AC140" s="583"/>
      <c r="AD140" s="583"/>
      <c r="AE140" s="583"/>
      <c r="AF140" s="583"/>
      <c r="AG140" s="583"/>
      <c r="AH140" s="583"/>
      <c r="AI140" s="583"/>
    </row>
    <row r="141" spans="1:35" s="71" customFormat="1" ht="102" customHeight="1">
      <c r="A141" s="34" t="s">
        <v>843</v>
      </c>
      <c r="B141" s="48" t="s">
        <v>169</v>
      </c>
      <c r="C141" s="69" t="s">
        <v>705</v>
      </c>
      <c r="D141" s="69" t="s">
        <v>706</v>
      </c>
      <c r="E141" s="69" t="s">
        <v>707</v>
      </c>
      <c r="F141" s="69" t="s">
        <v>708</v>
      </c>
      <c r="G141" s="69" t="s">
        <v>709</v>
      </c>
      <c r="H141" s="50"/>
      <c r="I141" s="50"/>
      <c r="J141" s="51" t="s">
        <v>31</v>
      </c>
      <c r="K141" s="51">
        <v>100</v>
      </c>
      <c r="L141" s="45">
        <v>711000000</v>
      </c>
      <c r="M141" s="34" t="s">
        <v>4618</v>
      </c>
      <c r="N141" s="51" t="s">
        <v>646</v>
      </c>
      <c r="O141" s="52" t="s">
        <v>721</v>
      </c>
      <c r="P141" s="51" t="s">
        <v>653</v>
      </c>
      <c r="Q141" s="51" t="s">
        <v>654</v>
      </c>
      <c r="R141" s="34" t="s">
        <v>1512</v>
      </c>
      <c r="S141" s="51">
        <v>112</v>
      </c>
      <c r="T141" s="51" t="s">
        <v>655</v>
      </c>
      <c r="U141" s="57">
        <v>1224</v>
      </c>
      <c r="V141" s="54">
        <v>115</v>
      </c>
      <c r="W141" s="54">
        <v>140760</v>
      </c>
      <c r="X141" s="38">
        <f t="shared" si="1"/>
        <v>157651.20000000001</v>
      </c>
      <c r="Y141" s="55" t="s">
        <v>203</v>
      </c>
      <c r="Z141" s="51">
        <v>2015</v>
      </c>
      <c r="AA141" s="56" t="s">
        <v>491</v>
      </c>
      <c r="AB141" s="604" t="s">
        <v>616</v>
      </c>
      <c r="AC141" s="678"/>
      <c r="AD141" s="678"/>
      <c r="AE141" s="678"/>
      <c r="AF141" s="678"/>
      <c r="AG141" s="678"/>
      <c r="AH141" s="678"/>
      <c r="AI141" s="678"/>
    </row>
    <row r="142" spans="1:35" ht="102" customHeight="1">
      <c r="A142" s="34" t="s">
        <v>844</v>
      </c>
      <c r="B142" s="48" t="s">
        <v>169</v>
      </c>
      <c r="C142" s="69" t="s">
        <v>705</v>
      </c>
      <c r="D142" s="69" t="s">
        <v>706</v>
      </c>
      <c r="E142" s="69" t="s">
        <v>707</v>
      </c>
      <c r="F142" s="69" t="s">
        <v>708</v>
      </c>
      <c r="G142" s="69" t="s">
        <v>709</v>
      </c>
      <c r="H142" s="50"/>
      <c r="I142" s="50"/>
      <c r="J142" s="51" t="s">
        <v>31</v>
      </c>
      <c r="K142" s="51">
        <v>100</v>
      </c>
      <c r="L142" s="45">
        <v>711000000</v>
      </c>
      <c r="M142" s="34" t="s">
        <v>4618</v>
      </c>
      <c r="N142" s="51" t="s">
        <v>646</v>
      </c>
      <c r="O142" s="52" t="s">
        <v>675</v>
      </c>
      <c r="P142" s="51" t="s">
        <v>653</v>
      </c>
      <c r="Q142" s="51" t="s">
        <v>654</v>
      </c>
      <c r="R142" s="34" t="s">
        <v>1512</v>
      </c>
      <c r="S142" s="51">
        <v>112</v>
      </c>
      <c r="T142" s="51" t="s">
        <v>655</v>
      </c>
      <c r="U142" s="57">
        <v>45288</v>
      </c>
      <c r="V142" s="54">
        <v>115</v>
      </c>
      <c r="W142" s="54">
        <v>5208120</v>
      </c>
      <c r="X142" s="38">
        <f t="shared" si="1"/>
        <v>5833094.4000000004</v>
      </c>
      <c r="Y142" s="55" t="s">
        <v>203</v>
      </c>
      <c r="Z142" s="51">
        <v>2015</v>
      </c>
      <c r="AA142" s="56" t="s">
        <v>491</v>
      </c>
      <c r="AB142" s="604" t="s">
        <v>616</v>
      </c>
      <c r="AC142" s="583"/>
      <c r="AD142" s="583"/>
      <c r="AE142" s="583"/>
      <c r="AF142" s="583"/>
      <c r="AG142" s="583"/>
      <c r="AH142" s="583"/>
      <c r="AI142" s="583"/>
    </row>
    <row r="143" spans="1:35" ht="102" customHeight="1">
      <c r="A143" s="34" t="s">
        <v>845</v>
      </c>
      <c r="B143" s="48" t="s">
        <v>169</v>
      </c>
      <c r="C143" s="69" t="s">
        <v>705</v>
      </c>
      <c r="D143" s="69" t="s">
        <v>706</v>
      </c>
      <c r="E143" s="69" t="s">
        <v>707</v>
      </c>
      <c r="F143" s="69" t="s">
        <v>708</v>
      </c>
      <c r="G143" s="69" t="s">
        <v>709</v>
      </c>
      <c r="H143" s="50"/>
      <c r="I143" s="50"/>
      <c r="J143" s="51" t="s">
        <v>31</v>
      </c>
      <c r="K143" s="51">
        <v>100</v>
      </c>
      <c r="L143" s="45">
        <v>711000000</v>
      </c>
      <c r="M143" s="34" t="s">
        <v>4618</v>
      </c>
      <c r="N143" s="51" t="s">
        <v>646</v>
      </c>
      <c r="O143" s="52" t="s">
        <v>676</v>
      </c>
      <c r="P143" s="51" t="s">
        <v>653</v>
      </c>
      <c r="Q143" s="51" t="s">
        <v>654</v>
      </c>
      <c r="R143" s="34" t="s">
        <v>1512</v>
      </c>
      <c r="S143" s="51">
        <v>112</v>
      </c>
      <c r="T143" s="51" t="s">
        <v>655</v>
      </c>
      <c r="U143" s="57">
        <v>80073</v>
      </c>
      <c r="V143" s="54">
        <v>115</v>
      </c>
      <c r="W143" s="54">
        <v>9208395</v>
      </c>
      <c r="X143" s="38">
        <f t="shared" si="1"/>
        <v>10313402.4</v>
      </c>
      <c r="Y143" s="55" t="s">
        <v>203</v>
      </c>
      <c r="Z143" s="51">
        <v>2015</v>
      </c>
      <c r="AA143" s="56" t="s">
        <v>491</v>
      </c>
      <c r="AB143" s="604" t="s">
        <v>616</v>
      </c>
      <c r="AC143" s="583"/>
      <c r="AD143" s="583"/>
      <c r="AE143" s="583"/>
      <c r="AF143" s="583"/>
      <c r="AG143" s="583"/>
      <c r="AH143" s="583"/>
      <c r="AI143" s="583"/>
    </row>
    <row r="144" spans="1:35" ht="102" customHeight="1">
      <c r="A144" s="34" t="s">
        <v>846</v>
      </c>
      <c r="B144" s="48" t="s">
        <v>169</v>
      </c>
      <c r="C144" s="69" t="s">
        <v>705</v>
      </c>
      <c r="D144" s="69" t="s">
        <v>706</v>
      </c>
      <c r="E144" s="69" t="s">
        <v>707</v>
      </c>
      <c r="F144" s="69" t="s">
        <v>708</v>
      </c>
      <c r="G144" s="69" t="s">
        <v>709</v>
      </c>
      <c r="H144" s="50"/>
      <c r="I144" s="50"/>
      <c r="J144" s="51" t="s">
        <v>31</v>
      </c>
      <c r="K144" s="51">
        <v>100</v>
      </c>
      <c r="L144" s="45">
        <v>711000000</v>
      </c>
      <c r="M144" s="34" t="s">
        <v>4618</v>
      </c>
      <c r="N144" s="51" t="s">
        <v>646</v>
      </c>
      <c r="O144" s="52" t="s">
        <v>677</v>
      </c>
      <c r="P144" s="51" t="s">
        <v>653</v>
      </c>
      <c r="Q144" s="51" t="s">
        <v>654</v>
      </c>
      <c r="R144" s="34" t="s">
        <v>1512</v>
      </c>
      <c r="S144" s="51">
        <v>112</v>
      </c>
      <c r="T144" s="51" t="s">
        <v>655</v>
      </c>
      <c r="U144" s="57">
        <v>71494</v>
      </c>
      <c r="V144" s="54">
        <v>115</v>
      </c>
      <c r="W144" s="54">
        <v>8221810</v>
      </c>
      <c r="X144" s="38">
        <f t="shared" si="1"/>
        <v>9208427.2000000011</v>
      </c>
      <c r="Y144" s="55" t="s">
        <v>203</v>
      </c>
      <c r="Z144" s="51">
        <v>2015</v>
      </c>
      <c r="AA144" s="56" t="s">
        <v>491</v>
      </c>
      <c r="AB144" s="604" t="s">
        <v>616</v>
      </c>
      <c r="AC144" s="583"/>
      <c r="AD144" s="583"/>
      <c r="AE144" s="583"/>
      <c r="AF144" s="583"/>
      <c r="AG144" s="583"/>
      <c r="AH144" s="583"/>
      <c r="AI144" s="583"/>
    </row>
    <row r="145" spans="1:35" ht="102" customHeight="1">
      <c r="A145" s="34" t="s">
        <v>847</v>
      </c>
      <c r="B145" s="48" t="s">
        <v>169</v>
      </c>
      <c r="C145" s="69" t="s">
        <v>705</v>
      </c>
      <c r="D145" s="69" t="s">
        <v>706</v>
      </c>
      <c r="E145" s="69" t="s">
        <v>707</v>
      </c>
      <c r="F145" s="69" t="s">
        <v>708</v>
      </c>
      <c r="G145" s="69" t="s">
        <v>709</v>
      </c>
      <c r="H145" s="50"/>
      <c r="I145" s="50"/>
      <c r="J145" s="51" t="s">
        <v>31</v>
      </c>
      <c r="K145" s="51">
        <v>100</v>
      </c>
      <c r="L145" s="45">
        <v>711000000</v>
      </c>
      <c r="M145" s="34" t="s">
        <v>4618</v>
      </c>
      <c r="N145" s="51" t="s">
        <v>646</v>
      </c>
      <c r="O145" s="52" t="s">
        <v>678</v>
      </c>
      <c r="P145" s="51" t="s">
        <v>653</v>
      </c>
      <c r="Q145" s="51" t="s">
        <v>654</v>
      </c>
      <c r="R145" s="34" t="s">
        <v>1512</v>
      </c>
      <c r="S145" s="51">
        <v>112</v>
      </c>
      <c r="T145" s="51" t="s">
        <v>655</v>
      </c>
      <c r="U145" s="57">
        <v>126069</v>
      </c>
      <c r="V145" s="54">
        <v>115</v>
      </c>
      <c r="W145" s="54">
        <v>14497935</v>
      </c>
      <c r="X145" s="38">
        <f t="shared" si="1"/>
        <v>16237687.200000001</v>
      </c>
      <c r="Y145" s="55" t="s">
        <v>203</v>
      </c>
      <c r="Z145" s="51">
        <v>2015</v>
      </c>
      <c r="AA145" s="56" t="s">
        <v>491</v>
      </c>
      <c r="AB145" s="604" t="s">
        <v>616</v>
      </c>
      <c r="AC145" s="583"/>
      <c r="AD145" s="583"/>
      <c r="AE145" s="583"/>
      <c r="AF145" s="583"/>
      <c r="AG145" s="583"/>
      <c r="AH145" s="583"/>
      <c r="AI145" s="583"/>
    </row>
    <row r="146" spans="1:35" ht="102" customHeight="1">
      <c r="A146" s="34" t="s">
        <v>848</v>
      </c>
      <c r="B146" s="48" t="s">
        <v>169</v>
      </c>
      <c r="C146" s="69" t="s">
        <v>705</v>
      </c>
      <c r="D146" s="69" t="s">
        <v>706</v>
      </c>
      <c r="E146" s="69" t="s">
        <v>707</v>
      </c>
      <c r="F146" s="69" t="s">
        <v>708</v>
      </c>
      <c r="G146" s="69" t="s">
        <v>709</v>
      </c>
      <c r="H146" s="50"/>
      <c r="I146" s="50"/>
      <c r="J146" s="51" t="s">
        <v>31</v>
      </c>
      <c r="K146" s="51">
        <v>100</v>
      </c>
      <c r="L146" s="45">
        <v>711000000</v>
      </c>
      <c r="M146" s="34" t="s">
        <v>4618</v>
      </c>
      <c r="N146" s="51" t="s">
        <v>646</v>
      </c>
      <c r="O146" s="52" t="s">
        <v>692</v>
      </c>
      <c r="P146" s="51" t="s">
        <v>653</v>
      </c>
      <c r="Q146" s="51" t="s">
        <v>654</v>
      </c>
      <c r="R146" s="34" t="s">
        <v>1512</v>
      </c>
      <c r="S146" s="51">
        <v>112</v>
      </c>
      <c r="T146" s="51" t="s">
        <v>655</v>
      </c>
      <c r="U146" s="57">
        <v>33586</v>
      </c>
      <c r="V146" s="54">
        <v>115</v>
      </c>
      <c r="W146" s="54">
        <v>3862390</v>
      </c>
      <c r="X146" s="38">
        <f t="shared" si="1"/>
        <v>4325876.8000000007</v>
      </c>
      <c r="Y146" s="55" t="s">
        <v>203</v>
      </c>
      <c r="Z146" s="51">
        <v>2015</v>
      </c>
      <c r="AA146" s="56" t="s">
        <v>491</v>
      </c>
      <c r="AB146" s="604" t="s">
        <v>616</v>
      </c>
      <c r="AC146" s="583"/>
      <c r="AD146" s="583"/>
      <c r="AE146" s="583"/>
      <c r="AF146" s="583"/>
      <c r="AG146" s="583"/>
      <c r="AH146" s="583"/>
      <c r="AI146" s="583"/>
    </row>
    <row r="147" spans="1:35" ht="102" customHeight="1">
      <c r="A147" s="34" t="s">
        <v>849</v>
      </c>
      <c r="B147" s="48" t="s">
        <v>169</v>
      </c>
      <c r="C147" s="69" t="s">
        <v>705</v>
      </c>
      <c r="D147" s="69" t="s">
        <v>706</v>
      </c>
      <c r="E147" s="69" t="s">
        <v>707</v>
      </c>
      <c r="F147" s="69" t="s">
        <v>708</v>
      </c>
      <c r="G147" s="69" t="s">
        <v>709</v>
      </c>
      <c r="H147" s="50"/>
      <c r="I147" s="50"/>
      <c r="J147" s="51" t="s">
        <v>31</v>
      </c>
      <c r="K147" s="51">
        <v>100</v>
      </c>
      <c r="L147" s="45">
        <v>711000000</v>
      </c>
      <c r="M147" s="34" t="s">
        <v>4618</v>
      </c>
      <c r="N147" s="51" t="s">
        <v>646</v>
      </c>
      <c r="O147" s="52" t="s">
        <v>693</v>
      </c>
      <c r="P147" s="51" t="s">
        <v>653</v>
      </c>
      <c r="Q147" s="51" t="s">
        <v>654</v>
      </c>
      <c r="R147" s="34" t="s">
        <v>1512</v>
      </c>
      <c r="S147" s="51">
        <v>112</v>
      </c>
      <c r="T147" s="51" t="s">
        <v>655</v>
      </c>
      <c r="U147" s="57">
        <v>2512</v>
      </c>
      <c r="V147" s="54">
        <v>115</v>
      </c>
      <c r="W147" s="54">
        <v>288880</v>
      </c>
      <c r="X147" s="38">
        <f t="shared" si="1"/>
        <v>323545.60000000003</v>
      </c>
      <c r="Y147" s="55" t="s">
        <v>203</v>
      </c>
      <c r="Z147" s="51">
        <v>2015</v>
      </c>
      <c r="AA147" s="56" t="s">
        <v>491</v>
      </c>
      <c r="AB147" s="604" t="s">
        <v>616</v>
      </c>
      <c r="AC147" s="583"/>
      <c r="AD147" s="583"/>
      <c r="AE147" s="583"/>
      <c r="AF147" s="583"/>
      <c r="AG147" s="583"/>
      <c r="AH147" s="583"/>
      <c r="AI147" s="583"/>
    </row>
    <row r="148" spans="1:35" ht="102" customHeight="1">
      <c r="A148" s="34" t="s">
        <v>850</v>
      </c>
      <c r="B148" s="48" t="s">
        <v>169</v>
      </c>
      <c r="C148" s="69" t="s">
        <v>705</v>
      </c>
      <c r="D148" s="69" t="s">
        <v>706</v>
      </c>
      <c r="E148" s="69" t="s">
        <v>707</v>
      </c>
      <c r="F148" s="69" t="s">
        <v>708</v>
      </c>
      <c r="G148" s="69" t="s">
        <v>709</v>
      </c>
      <c r="H148" s="50"/>
      <c r="I148" s="50"/>
      <c r="J148" s="51" t="s">
        <v>31</v>
      </c>
      <c r="K148" s="51">
        <v>100</v>
      </c>
      <c r="L148" s="45">
        <v>711000000</v>
      </c>
      <c r="M148" s="34" t="s">
        <v>4618</v>
      </c>
      <c r="N148" s="51" t="s">
        <v>646</v>
      </c>
      <c r="O148" s="52" t="s">
        <v>694</v>
      </c>
      <c r="P148" s="51" t="s">
        <v>653</v>
      </c>
      <c r="Q148" s="51" t="s">
        <v>654</v>
      </c>
      <c r="R148" s="34" t="s">
        <v>1512</v>
      </c>
      <c r="S148" s="51">
        <v>112</v>
      </c>
      <c r="T148" s="51" t="s">
        <v>655</v>
      </c>
      <c r="U148" s="57">
        <v>5939</v>
      </c>
      <c r="V148" s="54">
        <v>115</v>
      </c>
      <c r="W148" s="54">
        <v>682985</v>
      </c>
      <c r="X148" s="38">
        <f t="shared" ref="X148:X211" si="3">W148*1.12</f>
        <v>764943.20000000007</v>
      </c>
      <c r="Y148" s="55" t="s">
        <v>203</v>
      </c>
      <c r="Z148" s="51">
        <v>2015</v>
      </c>
      <c r="AA148" s="56" t="s">
        <v>491</v>
      </c>
      <c r="AB148" s="604" t="s">
        <v>616</v>
      </c>
      <c r="AC148" s="583"/>
      <c r="AD148" s="583"/>
      <c r="AE148" s="583"/>
      <c r="AF148" s="583"/>
      <c r="AG148" s="583"/>
      <c r="AH148" s="583"/>
      <c r="AI148" s="583"/>
    </row>
    <row r="149" spans="1:35" ht="102" customHeight="1">
      <c r="A149" s="34" t="s">
        <v>851</v>
      </c>
      <c r="B149" s="48" t="s">
        <v>169</v>
      </c>
      <c r="C149" s="69" t="s">
        <v>705</v>
      </c>
      <c r="D149" s="69" t="s">
        <v>706</v>
      </c>
      <c r="E149" s="69" t="s">
        <v>707</v>
      </c>
      <c r="F149" s="69" t="s">
        <v>708</v>
      </c>
      <c r="G149" s="69" t="s">
        <v>709</v>
      </c>
      <c r="H149" s="50"/>
      <c r="I149" s="50"/>
      <c r="J149" s="51" t="s">
        <v>31</v>
      </c>
      <c r="K149" s="51">
        <v>100</v>
      </c>
      <c r="L149" s="45">
        <v>711000000</v>
      </c>
      <c r="M149" s="34" t="s">
        <v>4618</v>
      </c>
      <c r="N149" s="51" t="s">
        <v>646</v>
      </c>
      <c r="O149" s="52" t="s">
        <v>696</v>
      </c>
      <c r="P149" s="51" t="s">
        <v>653</v>
      </c>
      <c r="Q149" s="51" t="s">
        <v>654</v>
      </c>
      <c r="R149" s="34" t="s">
        <v>1512</v>
      </c>
      <c r="S149" s="51">
        <v>112</v>
      </c>
      <c r="T149" s="51" t="s">
        <v>655</v>
      </c>
      <c r="U149" s="57">
        <v>2135</v>
      </c>
      <c r="V149" s="54">
        <v>115</v>
      </c>
      <c r="W149" s="54">
        <v>245525</v>
      </c>
      <c r="X149" s="38">
        <f t="shared" si="3"/>
        <v>274988</v>
      </c>
      <c r="Y149" s="55" t="s">
        <v>203</v>
      </c>
      <c r="Z149" s="51">
        <v>2015</v>
      </c>
      <c r="AA149" s="56" t="s">
        <v>491</v>
      </c>
      <c r="AB149" s="604" t="s">
        <v>616</v>
      </c>
      <c r="AC149" s="583"/>
      <c r="AD149" s="583"/>
      <c r="AE149" s="583"/>
      <c r="AF149" s="583"/>
      <c r="AG149" s="583"/>
      <c r="AH149" s="583"/>
      <c r="AI149" s="583"/>
    </row>
    <row r="150" spans="1:35" ht="102" customHeight="1">
      <c r="A150" s="34" t="s">
        <v>852</v>
      </c>
      <c r="B150" s="48" t="s">
        <v>169</v>
      </c>
      <c r="C150" s="69" t="s">
        <v>705</v>
      </c>
      <c r="D150" s="69" t="s">
        <v>706</v>
      </c>
      <c r="E150" s="69" t="s">
        <v>707</v>
      </c>
      <c r="F150" s="69" t="s">
        <v>708</v>
      </c>
      <c r="G150" s="69" t="s">
        <v>709</v>
      </c>
      <c r="H150" s="50"/>
      <c r="I150" s="50"/>
      <c r="J150" s="51" t="s">
        <v>31</v>
      </c>
      <c r="K150" s="51">
        <v>100</v>
      </c>
      <c r="L150" s="45">
        <v>711000000</v>
      </c>
      <c r="M150" s="34" t="s">
        <v>4618</v>
      </c>
      <c r="N150" s="51" t="s">
        <v>646</v>
      </c>
      <c r="O150" s="52" t="s">
        <v>698</v>
      </c>
      <c r="P150" s="51" t="s">
        <v>653</v>
      </c>
      <c r="Q150" s="51" t="s">
        <v>654</v>
      </c>
      <c r="R150" s="34" t="s">
        <v>1512</v>
      </c>
      <c r="S150" s="51">
        <v>112</v>
      </c>
      <c r="T150" s="51" t="s">
        <v>655</v>
      </c>
      <c r="U150" s="57">
        <v>1464</v>
      </c>
      <c r="V150" s="54">
        <v>115</v>
      </c>
      <c r="W150" s="54">
        <v>168360</v>
      </c>
      <c r="X150" s="38">
        <f t="shared" si="3"/>
        <v>188563.20000000001</v>
      </c>
      <c r="Y150" s="55" t="s">
        <v>203</v>
      </c>
      <c r="Z150" s="51">
        <v>2015</v>
      </c>
      <c r="AA150" s="56" t="s">
        <v>491</v>
      </c>
      <c r="AB150" s="604" t="s">
        <v>616</v>
      </c>
      <c r="AC150" s="583"/>
      <c r="AD150" s="583"/>
      <c r="AE150" s="583"/>
      <c r="AF150" s="583"/>
      <c r="AG150" s="583"/>
      <c r="AH150" s="583"/>
      <c r="AI150" s="583"/>
    </row>
    <row r="151" spans="1:35" ht="102" customHeight="1">
      <c r="A151" s="34" t="s">
        <v>853</v>
      </c>
      <c r="B151" s="48" t="s">
        <v>169</v>
      </c>
      <c r="C151" s="69" t="s">
        <v>705</v>
      </c>
      <c r="D151" s="69" t="s">
        <v>706</v>
      </c>
      <c r="E151" s="69" t="s">
        <v>707</v>
      </c>
      <c r="F151" s="69" t="s">
        <v>708</v>
      </c>
      <c r="G151" s="69" t="s">
        <v>709</v>
      </c>
      <c r="H151" s="50"/>
      <c r="I151" s="50"/>
      <c r="J151" s="51" t="s">
        <v>31</v>
      </c>
      <c r="K151" s="51">
        <v>100</v>
      </c>
      <c r="L151" s="45">
        <v>711000000</v>
      </c>
      <c r="M151" s="34" t="s">
        <v>4618</v>
      </c>
      <c r="N151" s="51" t="s">
        <v>646</v>
      </c>
      <c r="O151" s="52" t="s">
        <v>699</v>
      </c>
      <c r="P151" s="51" t="s">
        <v>653</v>
      </c>
      <c r="Q151" s="51" t="s">
        <v>654</v>
      </c>
      <c r="R151" s="34" t="s">
        <v>1512</v>
      </c>
      <c r="S151" s="51">
        <v>112</v>
      </c>
      <c r="T151" s="51" t="s">
        <v>655</v>
      </c>
      <c r="U151" s="57">
        <v>794</v>
      </c>
      <c r="V151" s="54">
        <v>115</v>
      </c>
      <c r="W151" s="54">
        <v>91310</v>
      </c>
      <c r="X151" s="38">
        <f t="shared" si="3"/>
        <v>102267.20000000001</v>
      </c>
      <c r="Y151" s="55" t="s">
        <v>203</v>
      </c>
      <c r="Z151" s="51">
        <v>2015</v>
      </c>
      <c r="AA151" s="56" t="s">
        <v>491</v>
      </c>
      <c r="AB151" s="604" t="s">
        <v>616</v>
      </c>
      <c r="AC151" s="583"/>
      <c r="AD151" s="583"/>
      <c r="AE151" s="583"/>
      <c r="AF151" s="583"/>
      <c r="AG151" s="583"/>
      <c r="AH151" s="583"/>
      <c r="AI151" s="583"/>
    </row>
    <row r="152" spans="1:35" ht="102" customHeight="1">
      <c r="A152" s="34" t="s">
        <v>854</v>
      </c>
      <c r="B152" s="48" t="s">
        <v>169</v>
      </c>
      <c r="C152" s="68" t="s">
        <v>710</v>
      </c>
      <c r="D152" s="68" t="s">
        <v>706</v>
      </c>
      <c r="E152" s="68" t="s">
        <v>711</v>
      </c>
      <c r="F152" s="68" t="s">
        <v>712</v>
      </c>
      <c r="G152" s="68" t="s">
        <v>713</v>
      </c>
      <c r="H152" s="50"/>
      <c r="I152" s="50"/>
      <c r="J152" s="51" t="s">
        <v>31</v>
      </c>
      <c r="K152" s="51">
        <v>100</v>
      </c>
      <c r="L152" s="45">
        <v>711000000</v>
      </c>
      <c r="M152" s="34" t="s">
        <v>4618</v>
      </c>
      <c r="N152" s="51" t="s">
        <v>646</v>
      </c>
      <c r="O152" s="52" t="s">
        <v>682</v>
      </c>
      <c r="P152" s="51" t="s">
        <v>653</v>
      </c>
      <c r="Q152" s="51" t="s">
        <v>654</v>
      </c>
      <c r="R152" s="34" t="s">
        <v>1512</v>
      </c>
      <c r="S152" s="51">
        <v>112</v>
      </c>
      <c r="T152" s="51" t="s">
        <v>655</v>
      </c>
      <c r="U152" s="62">
        <v>1082</v>
      </c>
      <c r="V152" s="54">
        <v>150</v>
      </c>
      <c r="W152" s="54">
        <v>162300</v>
      </c>
      <c r="X152" s="38">
        <f t="shared" si="3"/>
        <v>181776.00000000003</v>
      </c>
      <c r="Y152" s="55" t="s">
        <v>203</v>
      </c>
      <c r="Z152" s="51">
        <v>2015</v>
      </c>
      <c r="AA152" s="56" t="s">
        <v>491</v>
      </c>
      <c r="AB152" s="604" t="s">
        <v>616</v>
      </c>
      <c r="AC152" s="583"/>
      <c r="AD152" s="583"/>
      <c r="AE152" s="583"/>
      <c r="AF152" s="583"/>
      <c r="AG152" s="583"/>
      <c r="AH152" s="583"/>
      <c r="AI152" s="583"/>
    </row>
    <row r="153" spans="1:35" ht="102" customHeight="1">
      <c r="A153" s="34" t="s">
        <v>855</v>
      </c>
      <c r="B153" s="48" t="s">
        <v>169</v>
      </c>
      <c r="C153" s="68" t="s">
        <v>710</v>
      </c>
      <c r="D153" s="68" t="s">
        <v>706</v>
      </c>
      <c r="E153" s="68" t="s">
        <v>711</v>
      </c>
      <c r="F153" s="68" t="s">
        <v>712</v>
      </c>
      <c r="G153" s="68" t="s">
        <v>713</v>
      </c>
      <c r="H153" s="50"/>
      <c r="I153" s="50"/>
      <c r="J153" s="51" t="s">
        <v>31</v>
      </c>
      <c r="K153" s="51">
        <v>100</v>
      </c>
      <c r="L153" s="45">
        <v>711000000</v>
      </c>
      <c r="M153" s="34" t="s">
        <v>4618</v>
      </c>
      <c r="N153" s="51" t="s">
        <v>646</v>
      </c>
      <c r="O153" s="52" t="s">
        <v>652</v>
      </c>
      <c r="P153" s="51" t="s">
        <v>653</v>
      </c>
      <c r="Q153" s="51" t="s">
        <v>654</v>
      </c>
      <c r="R153" s="34" t="s">
        <v>1512</v>
      </c>
      <c r="S153" s="51">
        <v>112</v>
      </c>
      <c r="T153" s="51" t="s">
        <v>655</v>
      </c>
      <c r="U153" s="66">
        <v>31216</v>
      </c>
      <c r="V153" s="54">
        <v>150</v>
      </c>
      <c r="W153" s="54">
        <v>4682400</v>
      </c>
      <c r="X153" s="38">
        <f t="shared" si="3"/>
        <v>5244288.0000000009</v>
      </c>
      <c r="Y153" s="55" t="s">
        <v>203</v>
      </c>
      <c r="Z153" s="51">
        <v>2015</v>
      </c>
      <c r="AA153" s="56" t="s">
        <v>491</v>
      </c>
      <c r="AB153" s="604" t="s">
        <v>616</v>
      </c>
      <c r="AC153" s="583"/>
      <c r="AD153" s="583"/>
      <c r="AE153" s="583"/>
      <c r="AF153" s="583"/>
      <c r="AG153" s="583"/>
      <c r="AH153" s="583"/>
      <c r="AI153" s="583"/>
    </row>
    <row r="154" spans="1:35" ht="102" customHeight="1">
      <c r="A154" s="34" t="s">
        <v>856</v>
      </c>
      <c r="B154" s="48" t="s">
        <v>169</v>
      </c>
      <c r="C154" s="68" t="s">
        <v>710</v>
      </c>
      <c r="D154" s="68" t="s">
        <v>706</v>
      </c>
      <c r="E154" s="68" t="s">
        <v>711</v>
      </c>
      <c r="F154" s="68" t="s">
        <v>712</v>
      </c>
      <c r="G154" s="68" t="s">
        <v>713</v>
      </c>
      <c r="H154" s="50"/>
      <c r="I154" s="50"/>
      <c r="J154" s="51" t="s">
        <v>31</v>
      </c>
      <c r="K154" s="51">
        <v>100</v>
      </c>
      <c r="L154" s="45">
        <v>711000000</v>
      </c>
      <c r="M154" s="34" t="s">
        <v>4618</v>
      </c>
      <c r="N154" s="51" t="s">
        <v>646</v>
      </c>
      <c r="O154" s="52" t="s">
        <v>656</v>
      </c>
      <c r="P154" s="51" t="s">
        <v>653</v>
      </c>
      <c r="Q154" s="51" t="s">
        <v>654</v>
      </c>
      <c r="R154" s="34" t="s">
        <v>1512</v>
      </c>
      <c r="S154" s="51">
        <v>112</v>
      </c>
      <c r="T154" s="51" t="s">
        <v>655</v>
      </c>
      <c r="U154" s="66">
        <v>16492</v>
      </c>
      <c r="V154" s="54">
        <v>150</v>
      </c>
      <c r="W154" s="54">
        <v>2473800</v>
      </c>
      <c r="X154" s="38">
        <f t="shared" si="3"/>
        <v>2770656.0000000005</v>
      </c>
      <c r="Y154" s="55" t="s">
        <v>203</v>
      </c>
      <c r="Z154" s="51">
        <v>2015</v>
      </c>
      <c r="AA154" s="56" t="s">
        <v>491</v>
      </c>
      <c r="AB154" s="604" t="s">
        <v>616</v>
      </c>
      <c r="AC154" s="583"/>
      <c r="AD154" s="583"/>
      <c r="AE154" s="583"/>
      <c r="AF154" s="583"/>
      <c r="AG154" s="583"/>
      <c r="AH154" s="583"/>
      <c r="AI154" s="583"/>
    </row>
    <row r="155" spans="1:35" ht="102" customHeight="1">
      <c r="A155" s="34" t="s">
        <v>857</v>
      </c>
      <c r="B155" s="48" t="s">
        <v>169</v>
      </c>
      <c r="C155" s="68" t="s">
        <v>710</v>
      </c>
      <c r="D155" s="68" t="s">
        <v>706</v>
      </c>
      <c r="E155" s="68" t="s">
        <v>711</v>
      </c>
      <c r="F155" s="68" t="s">
        <v>712</v>
      </c>
      <c r="G155" s="68" t="s">
        <v>713</v>
      </c>
      <c r="H155" s="50"/>
      <c r="I155" s="50"/>
      <c r="J155" s="51" t="s">
        <v>31</v>
      </c>
      <c r="K155" s="51">
        <v>100</v>
      </c>
      <c r="L155" s="45">
        <v>711000000</v>
      </c>
      <c r="M155" s="34" t="s">
        <v>4618</v>
      </c>
      <c r="N155" s="51" t="s">
        <v>646</v>
      </c>
      <c r="O155" s="52" t="s">
        <v>657</v>
      </c>
      <c r="P155" s="51" t="s">
        <v>653</v>
      </c>
      <c r="Q155" s="51" t="s">
        <v>654</v>
      </c>
      <c r="R155" s="34" t="s">
        <v>1512</v>
      </c>
      <c r="S155" s="51">
        <v>112</v>
      </c>
      <c r="T155" s="51" t="s">
        <v>655</v>
      </c>
      <c r="U155" s="66">
        <v>22546</v>
      </c>
      <c r="V155" s="54">
        <v>150</v>
      </c>
      <c r="W155" s="54">
        <v>3381900</v>
      </c>
      <c r="X155" s="38">
        <f t="shared" si="3"/>
        <v>3787728.0000000005</v>
      </c>
      <c r="Y155" s="55" t="s">
        <v>203</v>
      </c>
      <c r="Z155" s="51">
        <v>2015</v>
      </c>
      <c r="AA155" s="56" t="s">
        <v>491</v>
      </c>
      <c r="AB155" s="604" t="s">
        <v>616</v>
      </c>
      <c r="AC155" s="583"/>
      <c r="AD155" s="583"/>
      <c r="AE155" s="583"/>
      <c r="AF155" s="583"/>
      <c r="AG155" s="583"/>
      <c r="AH155" s="583"/>
      <c r="AI155" s="583"/>
    </row>
    <row r="156" spans="1:35" ht="102" customHeight="1">
      <c r="A156" s="34" t="s">
        <v>858</v>
      </c>
      <c r="B156" s="48" t="s">
        <v>169</v>
      </c>
      <c r="C156" s="68" t="s">
        <v>710</v>
      </c>
      <c r="D156" s="68" t="s">
        <v>706</v>
      </c>
      <c r="E156" s="68" t="s">
        <v>711</v>
      </c>
      <c r="F156" s="68" t="s">
        <v>712</v>
      </c>
      <c r="G156" s="68" t="s">
        <v>713</v>
      </c>
      <c r="H156" s="50"/>
      <c r="I156" s="50"/>
      <c r="J156" s="51" t="s">
        <v>31</v>
      </c>
      <c r="K156" s="51">
        <v>100</v>
      </c>
      <c r="L156" s="45">
        <v>711000000</v>
      </c>
      <c r="M156" s="34" t="s">
        <v>4618</v>
      </c>
      <c r="N156" s="51" t="s">
        <v>646</v>
      </c>
      <c r="O156" s="52" t="s">
        <v>683</v>
      </c>
      <c r="P156" s="51" t="s">
        <v>653</v>
      </c>
      <c r="Q156" s="51" t="s">
        <v>654</v>
      </c>
      <c r="R156" s="34" t="s">
        <v>1512</v>
      </c>
      <c r="S156" s="51">
        <v>112</v>
      </c>
      <c r="T156" s="51" t="s">
        <v>655</v>
      </c>
      <c r="U156" s="66">
        <v>1647</v>
      </c>
      <c r="V156" s="54">
        <v>150</v>
      </c>
      <c r="W156" s="54">
        <v>247050</v>
      </c>
      <c r="X156" s="38">
        <f t="shared" si="3"/>
        <v>276696</v>
      </c>
      <c r="Y156" s="55" t="s">
        <v>203</v>
      </c>
      <c r="Z156" s="51">
        <v>2015</v>
      </c>
      <c r="AA156" s="56" t="s">
        <v>491</v>
      </c>
      <c r="AB156" s="604" t="s">
        <v>616</v>
      </c>
      <c r="AC156" s="583"/>
      <c r="AD156" s="583"/>
      <c r="AE156" s="583"/>
      <c r="AF156" s="583"/>
      <c r="AG156" s="583"/>
      <c r="AH156" s="583"/>
      <c r="AI156" s="583"/>
    </row>
    <row r="157" spans="1:35" ht="102" customHeight="1">
      <c r="A157" s="34" t="s">
        <v>859</v>
      </c>
      <c r="B157" s="48" t="s">
        <v>169</v>
      </c>
      <c r="C157" s="68" t="s">
        <v>710</v>
      </c>
      <c r="D157" s="68" t="s">
        <v>706</v>
      </c>
      <c r="E157" s="68" t="s">
        <v>711</v>
      </c>
      <c r="F157" s="68" t="s">
        <v>712</v>
      </c>
      <c r="G157" s="68" t="s">
        <v>713</v>
      </c>
      <c r="H157" s="50"/>
      <c r="I157" s="50"/>
      <c r="J157" s="51" t="s">
        <v>31</v>
      </c>
      <c r="K157" s="51">
        <v>100</v>
      </c>
      <c r="L157" s="45">
        <v>711000000</v>
      </c>
      <c r="M157" s="34" t="s">
        <v>4618</v>
      </c>
      <c r="N157" s="51" t="s">
        <v>646</v>
      </c>
      <c r="O157" s="52" t="s">
        <v>658</v>
      </c>
      <c r="P157" s="51" t="s">
        <v>653</v>
      </c>
      <c r="Q157" s="51" t="s">
        <v>654</v>
      </c>
      <c r="R157" s="34" t="s">
        <v>1512</v>
      </c>
      <c r="S157" s="51">
        <v>112</v>
      </c>
      <c r="T157" s="51" t="s">
        <v>655</v>
      </c>
      <c r="U157" s="66">
        <v>18742</v>
      </c>
      <c r="V157" s="54">
        <v>150</v>
      </c>
      <c r="W157" s="54">
        <v>2811300</v>
      </c>
      <c r="X157" s="38">
        <f t="shared" si="3"/>
        <v>3148656.0000000005</v>
      </c>
      <c r="Y157" s="55" t="s">
        <v>203</v>
      </c>
      <c r="Z157" s="51">
        <v>2015</v>
      </c>
      <c r="AA157" s="56" t="s">
        <v>491</v>
      </c>
      <c r="AB157" s="604" t="s">
        <v>616</v>
      </c>
      <c r="AC157" s="583"/>
      <c r="AD157" s="583"/>
      <c r="AE157" s="583"/>
      <c r="AF157" s="583"/>
      <c r="AG157" s="583"/>
      <c r="AH157" s="583"/>
      <c r="AI157" s="583"/>
    </row>
    <row r="158" spans="1:35" ht="102" customHeight="1">
      <c r="A158" s="34" t="s">
        <v>860</v>
      </c>
      <c r="B158" s="48" t="s">
        <v>169</v>
      </c>
      <c r="C158" s="68" t="s">
        <v>710</v>
      </c>
      <c r="D158" s="68" t="s">
        <v>706</v>
      </c>
      <c r="E158" s="68" t="s">
        <v>711</v>
      </c>
      <c r="F158" s="68" t="s">
        <v>712</v>
      </c>
      <c r="G158" s="68" t="s">
        <v>713</v>
      </c>
      <c r="H158" s="50"/>
      <c r="I158" s="50"/>
      <c r="J158" s="51" t="s">
        <v>31</v>
      </c>
      <c r="K158" s="51">
        <v>100</v>
      </c>
      <c r="L158" s="45">
        <v>711000000</v>
      </c>
      <c r="M158" s="34" t="s">
        <v>4618</v>
      </c>
      <c r="N158" s="51" t="s">
        <v>646</v>
      </c>
      <c r="O158" s="52" t="s">
        <v>659</v>
      </c>
      <c r="P158" s="51" t="s">
        <v>653</v>
      </c>
      <c r="Q158" s="51" t="s">
        <v>654</v>
      </c>
      <c r="R158" s="34" t="s">
        <v>1512</v>
      </c>
      <c r="S158" s="51">
        <v>112</v>
      </c>
      <c r="T158" s="51" t="s">
        <v>655</v>
      </c>
      <c r="U158" s="67">
        <v>23197</v>
      </c>
      <c r="V158" s="54">
        <v>150</v>
      </c>
      <c r="W158" s="54">
        <v>3479550</v>
      </c>
      <c r="X158" s="38">
        <f t="shared" si="3"/>
        <v>3897096.0000000005</v>
      </c>
      <c r="Y158" s="55" t="s">
        <v>203</v>
      </c>
      <c r="Z158" s="51">
        <v>2015</v>
      </c>
      <c r="AA158" s="56" t="s">
        <v>491</v>
      </c>
      <c r="AB158" s="604" t="s">
        <v>616</v>
      </c>
      <c r="AC158" s="583"/>
      <c r="AD158" s="583"/>
      <c r="AE158" s="583"/>
      <c r="AF158" s="583"/>
      <c r="AG158" s="583"/>
      <c r="AH158" s="583"/>
      <c r="AI158" s="583"/>
    </row>
    <row r="159" spans="1:35" ht="102" customHeight="1">
      <c r="A159" s="34" t="s">
        <v>861</v>
      </c>
      <c r="B159" s="48" t="s">
        <v>169</v>
      </c>
      <c r="C159" s="68" t="s">
        <v>710</v>
      </c>
      <c r="D159" s="68" t="s">
        <v>706</v>
      </c>
      <c r="E159" s="68" t="s">
        <v>711</v>
      </c>
      <c r="F159" s="68" t="s">
        <v>712</v>
      </c>
      <c r="G159" s="68" t="s">
        <v>713</v>
      </c>
      <c r="H159" s="50"/>
      <c r="I159" s="50"/>
      <c r="J159" s="51" t="s">
        <v>31</v>
      </c>
      <c r="K159" s="51">
        <v>100</v>
      </c>
      <c r="L159" s="45">
        <v>711000000</v>
      </c>
      <c r="M159" s="34" t="s">
        <v>4618</v>
      </c>
      <c r="N159" s="51" t="s">
        <v>646</v>
      </c>
      <c r="O159" s="52" t="s">
        <v>660</v>
      </c>
      <c r="P159" s="51" t="s">
        <v>653</v>
      </c>
      <c r="Q159" s="51" t="s">
        <v>654</v>
      </c>
      <c r="R159" s="34" t="s">
        <v>1512</v>
      </c>
      <c r="S159" s="51">
        <v>112</v>
      </c>
      <c r="T159" s="51" t="s">
        <v>655</v>
      </c>
      <c r="U159" s="67">
        <v>21397</v>
      </c>
      <c r="V159" s="54">
        <v>150</v>
      </c>
      <c r="W159" s="54">
        <v>3209550</v>
      </c>
      <c r="X159" s="38">
        <f t="shared" si="3"/>
        <v>3594696.0000000005</v>
      </c>
      <c r="Y159" s="55" t="s">
        <v>203</v>
      </c>
      <c r="Z159" s="51">
        <v>2015</v>
      </c>
      <c r="AA159" s="56" t="s">
        <v>491</v>
      </c>
      <c r="AB159" s="604" t="s">
        <v>616</v>
      </c>
      <c r="AC159" s="583"/>
      <c r="AD159" s="583"/>
      <c r="AE159" s="583"/>
      <c r="AF159" s="583"/>
      <c r="AG159" s="583"/>
      <c r="AH159" s="583"/>
      <c r="AI159" s="583"/>
    </row>
    <row r="160" spans="1:35" ht="102" customHeight="1">
      <c r="A160" s="34" t="s">
        <v>862</v>
      </c>
      <c r="B160" s="48" t="s">
        <v>169</v>
      </c>
      <c r="C160" s="68" t="s">
        <v>710</v>
      </c>
      <c r="D160" s="68" t="s">
        <v>706</v>
      </c>
      <c r="E160" s="68" t="s">
        <v>711</v>
      </c>
      <c r="F160" s="68" t="s">
        <v>712</v>
      </c>
      <c r="G160" s="68" t="s">
        <v>713</v>
      </c>
      <c r="H160" s="50"/>
      <c r="I160" s="50"/>
      <c r="J160" s="51" t="s">
        <v>31</v>
      </c>
      <c r="K160" s="51">
        <v>100</v>
      </c>
      <c r="L160" s="45">
        <v>711000000</v>
      </c>
      <c r="M160" s="34" t="s">
        <v>4618</v>
      </c>
      <c r="N160" s="51" t="s">
        <v>646</v>
      </c>
      <c r="O160" s="52" t="s">
        <v>661</v>
      </c>
      <c r="P160" s="51" t="s">
        <v>653</v>
      </c>
      <c r="Q160" s="51" t="s">
        <v>654</v>
      </c>
      <c r="R160" s="34" t="s">
        <v>1512</v>
      </c>
      <c r="S160" s="51">
        <v>112</v>
      </c>
      <c r="T160" s="51" t="s">
        <v>655</v>
      </c>
      <c r="U160" s="67">
        <v>12320</v>
      </c>
      <c r="V160" s="54">
        <v>150</v>
      </c>
      <c r="W160" s="54">
        <v>1848000</v>
      </c>
      <c r="X160" s="38">
        <f t="shared" si="3"/>
        <v>2069760.0000000002</v>
      </c>
      <c r="Y160" s="55" t="s">
        <v>203</v>
      </c>
      <c r="Z160" s="51">
        <v>2015</v>
      </c>
      <c r="AA160" s="56" t="s">
        <v>491</v>
      </c>
      <c r="AB160" s="604" t="s">
        <v>616</v>
      </c>
      <c r="AC160" s="583"/>
      <c r="AD160" s="583"/>
      <c r="AE160" s="583"/>
      <c r="AF160" s="583"/>
      <c r="AG160" s="583"/>
      <c r="AH160" s="583"/>
      <c r="AI160" s="583"/>
    </row>
    <row r="161" spans="1:35" ht="102" customHeight="1">
      <c r="A161" s="34" t="s">
        <v>863</v>
      </c>
      <c r="B161" s="48" t="s">
        <v>169</v>
      </c>
      <c r="C161" s="68" t="s">
        <v>710</v>
      </c>
      <c r="D161" s="68" t="s">
        <v>706</v>
      </c>
      <c r="E161" s="68" t="s">
        <v>711</v>
      </c>
      <c r="F161" s="68" t="s">
        <v>712</v>
      </c>
      <c r="G161" s="68" t="s">
        <v>713</v>
      </c>
      <c r="H161" s="50"/>
      <c r="I161" s="50"/>
      <c r="J161" s="51" t="s">
        <v>31</v>
      </c>
      <c r="K161" s="51">
        <v>100</v>
      </c>
      <c r="L161" s="45">
        <v>711000000</v>
      </c>
      <c r="M161" s="34" t="s">
        <v>4618</v>
      </c>
      <c r="N161" s="51" t="s">
        <v>646</v>
      </c>
      <c r="O161" s="52" t="s">
        <v>662</v>
      </c>
      <c r="P161" s="51" t="s">
        <v>653</v>
      </c>
      <c r="Q161" s="51" t="s">
        <v>654</v>
      </c>
      <c r="R161" s="34" t="s">
        <v>1512</v>
      </c>
      <c r="S161" s="51">
        <v>112</v>
      </c>
      <c r="T161" s="51" t="s">
        <v>655</v>
      </c>
      <c r="U161" s="67">
        <v>16318</v>
      </c>
      <c r="V161" s="54">
        <v>150</v>
      </c>
      <c r="W161" s="54">
        <v>2447700</v>
      </c>
      <c r="X161" s="38">
        <f t="shared" si="3"/>
        <v>2741424.0000000005</v>
      </c>
      <c r="Y161" s="55" t="s">
        <v>203</v>
      </c>
      <c r="Z161" s="51">
        <v>2015</v>
      </c>
      <c r="AA161" s="56" t="s">
        <v>491</v>
      </c>
      <c r="AB161" s="604" t="s">
        <v>616</v>
      </c>
      <c r="AC161" s="583"/>
      <c r="AD161" s="583"/>
      <c r="AE161" s="583"/>
      <c r="AF161" s="583"/>
      <c r="AG161" s="583"/>
      <c r="AH161" s="583"/>
      <c r="AI161" s="583"/>
    </row>
    <row r="162" spans="1:35" ht="102" customHeight="1">
      <c r="A162" s="34" t="s">
        <v>864</v>
      </c>
      <c r="B162" s="48" t="s">
        <v>169</v>
      </c>
      <c r="C162" s="68" t="s">
        <v>710</v>
      </c>
      <c r="D162" s="68" t="s">
        <v>706</v>
      </c>
      <c r="E162" s="68" t="s">
        <v>711</v>
      </c>
      <c r="F162" s="68" t="s">
        <v>712</v>
      </c>
      <c r="G162" s="68" t="s">
        <v>713</v>
      </c>
      <c r="H162" s="50"/>
      <c r="I162" s="50"/>
      <c r="J162" s="51" t="s">
        <v>31</v>
      </c>
      <c r="K162" s="51">
        <v>100</v>
      </c>
      <c r="L162" s="45">
        <v>711000000</v>
      </c>
      <c r="M162" s="34" t="s">
        <v>4618</v>
      </c>
      <c r="N162" s="51" t="s">
        <v>646</v>
      </c>
      <c r="O162" s="52" t="s">
        <v>663</v>
      </c>
      <c r="P162" s="51" t="s">
        <v>653</v>
      </c>
      <c r="Q162" s="51" t="s">
        <v>654</v>
      </c>
      <c r="R162" s="34" t="s">
        <v>1512</v>
      </c>
      <c r="S162" s="51">
        <v>112</v>
      </c>
      <c r="T162" s="51" t="s">
        <v>655</v>
      </c>
      <c r="U162" s="67">
        <v>1911</v>
      </c>
      <c r="V162" s="54">
        <v>150</v>
      </c>
      <c r="W162" s="54">
        <v>286650</v>
      </c>
      <c r="X162" s="38">
        <f t="shared" si="3"/>
        <v>321048.00000000006</v>
      </c>
      <c r="Y162" s="55" t="s">
        <v>203</v>
      </c>
      <c r="Z162" s="51">
        <v>2015</v>
      </c>
      <c r="AA162" s="56" t="s">
        <v>491</v>
      </c>
      <c r="AB162" s="604" t="s">
        <v>616</v>
      </c>
      <c r="AC162" s="583"/>
      <c r="AD162" s="583"/>
      <c r="AE162" s="583"/>
      <c r="AF162" s="583"/>
      <c r="AG162" s="583"/>
      <c r="AH162" s="583"/>
      <c r="AI162" s="583"/>
    </row>
    <row r="163" spans="1:35" ht="102" customHeight="1">
      <c r="A163" s="34" t="s">
        <v>865</v>
      </c>
      <c r="B163" s="48" t="s">
        <v>169</v>
      </c>
      <c r="C163" s="68" t="s">
        <v>710</v>
      </c>
      <c r="D163" s="68" t="s">
        <v>706</v>
      </c>
      <c r="E163" s="68" t="s">
        <v>711</v>
      </c>
      <c r="F163" s="68" t="s">
        <v>712</v>
      </c>
      <c r="G163" s="68" t="s">
        <v>713</v>
      </c>
      <c r="H163" s="50"/>
      <c r="I163" s="50"/>
      <c r="J163" s="51" t="s">
        <v>31</v>
      </c>
      <c r="K163" s="51">
        <v>100</v>
      </c>
      <c r="L163" s="45">
        <v>711000000</v>
      </c>
      <c r="M163" s="34" t="s">
        <v>4618</v>
      </c>
      <c r="N163" s="51" t="s">
        <v>646</v>
      </c>
      <c r="O163" s="52" t="s">
        <v>664</v>
      </c>
      <c r="P163" s="51" t="s">
        <v>653</v>
      </c>
      <c r="Q163" s="51" t="s">
        <v>654</v>
      </c>
      <c r="R163" s="34" t="s">
        <v>1512</v>
      </c>
      <c r="S163" s="51">
        <v>112</v>
      </c>
      <c r="T163" s="51" t="s">
        <v>655</v>
      </c>
      <c r="U163" s="67">
        <v>4051</v>
      </c>
      <c r="V163" s="54">
        <v>150</v>
      </c>
      <c r="W163" s="54">
        <v>607650</v>
      </c>
      <c r="X163" s="38">
        <f t="shared" si="3"/>
        <v>680568.00000000012</v>
      </c>
      <c r="Y163" s="55" t="s">
        <v>203</v>
      </c>
      <c r="Z163" s="51">
        <v>2015</v>
      </c>
      <c r="AA163" s="56" t="s">
        <v>491</v>
      </c>
      <c r="AB163" s="604" t="s">
        <v>616</v>
      </c>
      <c r="AC163" s="583"/>
      <c r="AD163" s="583"/>
      <c r="AE163" s="583"/>
      <c r="AF163" s="583"/>
      <c r="AG163" s="583"/>
      <c r="AH163" s="583"/>
      <c r="AI163" s="583"/>
    </row>
    <row r="164" spans="1:35" ht="102" customHeight="1">
      <c r="A164" s="34" t="s">
        <v>866</v>
      </c>
      <c r="B164" s="48" t="s">
        <v>169</v>
      </c>
      <c r="C164" s="68" t="s">
        <v>710</v>
      </c>
      <c r="D164" s="68" t="s">
        <v>706</v>
      </c>
      <c r="E164" s="68" t="s">
        <v>711</v>
      </c>
      <c r="F164" s="68" t="s">
        <v>712</v>
      </c>
      <c r="G164" s="68" t="s">
        <v>713</v>
      </c>
      <c r="H164" s="50"/>
      <c r="I164" s="50"/>
      <c r="J164" s="51" t="s">
        <v>31</v>
      </c>
      <c r="K164" s="51">
        <v>100</v>
      </c>
      <c r="L164" s="45">
        <v>711000000</v>
      </c>
      <c r="M164" s="34" t="s">
        <v>4618</v>
      </c>
      <c r="N164" s="51" t="s">
        <v>646</v>
      </c>
      <c r="O164" s="52" t="s">
        <v>665</v>
      </c>
      <c r="P164" s="51" t="s">
        <v>653</v>
      </c>
      <c r="Q164" s="51" t="s">
        <v>654</v>
      </c>
      <c r="R164" s="34" t="s">
        <v>1512</v>
      </c>
      <c r="S164" s="51">
        <v>112</v>
      </c>
      <c r="T164" s="51" t="s">
        <v>655</v>
      </c>
      <c r="U164" s="67">
        <v>24557</v>
      </c>
      <c r="V164" s="54">
        <v>150</v>
      </c>
      <c r="W164" s="54">
        <v>3683550</v>
      </c>
      <c r="X164" s="38">
        <f t="shared" si="3"/>
        <v>4125576.0000000005</v>
      </c>
      <c r="Y164" s="55" t="s">
        <v>203</v>
      </c>
      <c r="Z164" s="51">
        <v>2015</v>
      </c>
      <c r="AA164" s="56" t="s">
        <v>491</v>
      </c>
      <c r="AB164" s="604" t="s">
        <v>616</v>
      </c>
      <c r="AC164" s="583"/>
      <c r="AD164" s="583"/>
      <c r="AE164" s="583"/>
      <c r="AF164" s="583"/>
      <c r="AG164" s="583"/>
      <c r="AH164" s="583"/>
      <c r="AI164" s="583"/>
    </row>
    <row r="165" spans="1:35" ht="102" customHeight="1">
      <c r="A165" s="34" t="s">
        <v>867</v>
      </c>
      <c r="B165" s="48" t="s">
        <v>169</v>
      </c>
      <c r="C165" s="68" t="s">
        <v>710</v>
      </c>
      <c r="D165" s="68" t="s">
        <v>706</v>
      </c>
      <c r="E165" s="68" t="s">
        <v>711</v>
      </c>
      <c r="F165" s="68" t="s">
        <v>712</v>
      </c>
      <c r="G165" s="68" t="s">
        <v>713</v>
      </c>
      <c r="H165" s="50"/>
      <c r="I165" s="50"/>
      <c r="J165" s="51" t="s">
        <v>31</v>
      </c>
      <c r="K165" s="51">
        <v>100</v>
      </c>
      <c r="L165" s="45">
        <v>711000000</v>
      </c>
      <c r="M165" s="34" t="s">
        <v>4618</v>
      </c>
      <c r="N165" s="51" t="s">
        <v>646</v>
      </c>
      <c r="O165" s="52" t="s">
        <v>684</v>
      </c>
      <c r="P165" s="51" t="s">
        <v>653</v>
      </c>
      <c r="Q165" s="51" t="s">
        <v>654</v>
      </c>
      <c r="R165" s="34" t="s">
        <v>1512</v>
      </c>
      <c r="S165" s="51">
        <v>112</v>
      </c>
      <c r="T165" s="51" t="s">
        <v>655</v>
      </c>
      <c r="U165" s="67">
        <v>3519</v>
      </c>
      <c r="V165" s="54">
        <v>150</v>
      </c>
      <c r="W165" s="54">
        <v>527850</v>
      </c>
      <c r="X165" s="38">
        <f t="shared" si="3"/>
        <v>591192</v>
      </c>
      <c r="Y165" s="55" t="s">
        <v>203</v>
      </c>
      <c r="Z165" s="51">
        <v>2015</v>
      </c>
      <c r="AA165" s="56" t="s">
        <v>491</v>
      </c>
      <c r="AB165" s="604" t="s">
        <v>616</v>
      </c>
      <c r="AC165" s="583"/>
      <c r="AD165" s="583"/>
      <c r="AE165" s="583"/>
      <c r="AF165" s="583"/>
      <c r="AG165" s="583"/>
      <c r="AH165" s="583"/>
      <c r="AI165" s="583"/>
    </row>
    <row r="166" spans="1:35" ht="102" customHeight="1">
      <c r="A166" s="34" t="s">
        <v>868</v>
      </c>
      <c r="B166" s="48" t="s">
        <v>169</v>
      </c>
      <c r="C166" s="68" t="s">
        <v>710</v>
      </c>
      <c r="D166" s="68" t="s">
        <v>706</v>
      </c>
      <c r="E166" s="68" t="s">
        <v>711</v>
      </c>
      <c r="F166" s="68" t="s">
        <v>712</v>
      </c>
      <c r="G166" s="68" t="s">
        <v>713</v>
      </c>
      <c r="H166" s="50"/>
      <c r="I166" s="50"/>
      <c r="J166" s="51" t="s">
        <v>31</v>
      </c>
      <c r="K166" s="51">
        <v>100</v>
      </c>
      <c r="L166" s="45">
        <v>711000000</v>
      </c>
      <c r="M166" s="34" t="s">
        <v>4618</v>
      </c>
      <c r="N166" s="51" t="s">
        <v>646</v>
      </c>
      <c r="O166" s="52" t="s">
        <v>666</v>
      </c>
      <c r="P166" s="51" t="s">
        <v>653</v>
      </c>
      <c r="Q166" s="51" t="s">
        <v>654</v>
      </c>
      <c r="R166" s="34" t="s">
        <v>1512</v>
      </c>
      <c r="S166" s="51">
        <v>112</v>
      </c>
      <c r="T166" s="51" t="s">
        <v>655</v>
      </c>
      <c r="U166" s="67">
        <v>19958</v>
      </c>
      <c r="V166" s="54">
        <v>150</v>
      </c>
      <c r="W166" s="54">
        <v>2993700</v>
      </c>
      <c r="X166" s="38">
        <f t="shared" si="3"/>
        <v>3352944.0000000005</v>
      </c>
      <c r="Y166" s="55" t="s">
        <v>203</v>
      </c>
      <c r="Z166" s="51">
        <v>2015</v>
      </c>
      <c r="AA166" s="56" t="s">
        <v>491</v>
      </c>
      <c r="AB166" s="604" t="s">
        <v>616</v>
      </c>
      <c r="AC166" s="583"/>
      <c r="AD166" s="583"/>
      <c r="AE166" s="583"/>
      <c r="AF166" s="583"/>
      <c r="AG166" s="583"/>
      <c r="AH166" s="583"/>
      <c r="AI166" s="583"/>
    </row>
    <row r="167" spans="1:35" ht="102" customHeight="1">
      <c r="A167" s="34" t="s">
        <v>869</v>
      </c>
      <c r="B167" s="48" t="s">
        <v>169</v>
      </c>
      <c r="C167" s="68" t="s">
        <v>710</v>
      </c>
      <c r="D167" s="68" t="s">
        <v>706</v>
      </c>
      <c r="E167" s="68" t="s">
        <v>711</v>
      </c>
      <c r="F167" s="68" t="s">
        <v>712</v>
      </c>
      <c r="G167" s="68" t="s">
        <v>713</v>
      </c>
      <c r="H167" s="50"/>
      <c r="I167" s="50"/>
      <c r="J167" s="51" t="s">
        <v>31</v>
      </c>
      <c r="K167" s="51">
        <v>100</v>
      </c>
      <c r="L167" s="45">
        <v>711000000</v>
      </c>
      <c r="M167" s="34" t="s">
        <v>4618</v>
      </c>
      <c r="N167" s="51" t="s">
        <v>646</v>
      </c>
      <c r="O167" s="52" t="s">
        <v>667</v>
      </c>
      <c r="P167" s="51" t="s">
        <v>653</v>
      </c>
      <c r="Q167" s="51" t="s">
        <v>654</v>
      </c>
      <c r="R167" s="34" t="s">
        <v>1512</v>
      </c>
      <c r="S167" s="51">
        <v>112</v>
      </c>
      <c r="T167" s="51" t="s">
        <v>655</v>
      </c>
      <c r="U167" s="67">
        <v>11430</v>
      </c>
      <c r="V167" s="54">
        <v>150</v>
      </c>
      <c r="W167" s="54">
        <v>1714500</v>
      </c>
      <c r="X167" s="38">
        <f t="shared" si="3"/>
        <v>1920240.0000000002</v>
      </c>
      <c r="Y167" s="55" t="s">
        <v>203</v>
      </c>
      <c r="Z167" s="51">
        <v>2015</v>
      </c>
      <c r="AA167" s="56" t="s">
        <v>491</v>
      </c>
      <c r="AB167" s="604" t="s">
        <v>616</v>
      </c>
      <c r="AC167" s="583"/>
      <c r="AD167" s="583"/>
      <c r="AE167" s="583"/>
      <c r="AF167" s="583"/>
      <c r="AG167" s="583"/>
      <c r="AH167" s="583"/>
      <c r="AI167" s="583"/>
    </row>
    <row r="168" spans="1:35" ht="102" customHeight="1">
      <c r="A168" s="34" t="s">
        <v>870</v>
      </c>
      <c r="B168" s="48" t="s">
        <v>169</v>
      </c>
      <c r="C168" s="68" t="s">
        <v>710</v>
      </c>
      <c r="D168" s="68" t="s">
        <v>706</v>
      </c>
      <c r="E168" s="68" t="s">
        <v>711</v>
      </c>
      <c r="F168" s="68" t="s">
        <v>712</v>
      </c>
      <c r="G168" s="68" t="s">
        <v>713</v>
      </c>
      <c r="H168" s="50"/>
      <c r="I168" s="50"/>
      <c r="J168" s="51" t="s">
        <v>31</v>
      </c>
      <c r="K168" s="51">
        <v>100</v>
      </c>
      <c r="L168" s="45">
        <v>711000000</v>
      </c>
      <c r="M168" s="34" t="s">
        <v>4618</v>
      </c>
      <c r="N168" s="51" t="s">
        <v>646</v>
      </c>
      <c r="O168" s="52" t="s">
        <v>668</v>
      </c>
      <c r="P168" s="51" t="s">
        <v>653</v>
      </c>
      <c r="Q168" s="51" t="s">
        <v>654</v>
      </c>
      <c r="R168" s="34" t="s">
        <v>1512</v>
      </c>
      <c r="S168" s="51">
        <v>112</v>
      </c>
      <c r="T168" s="51" t="s">
        <v>655</v>
      </c>
      <c r="U168" s="67">
        <v>8925</v>
      </c>
      <c r="V168" s="54">
        <v>150</v>
      </c>
      <c r="W168" s="54">
        <v>1338750</v>
      </c>
      <c r="X168" s="38">
        <f t="shared" si="3"/>
        <v>1499400.0000000002</v>
      </c>
      <c r="Y168" s="55" t="s">
        <v>203</v>
      </c>
      <c r="Z168" s="51">
        <v>2015</v>
      </c>
      <c r="AA168" s="56" t="s">
        <v>491</v>
      </c>
      <c r="AB168" s="604" t="s">
        <v>616</v>
      </c>
      <c r="AC168" s="583"/>
      <c r="AD168" s="583"/>
      <c r="AE168" s="583"/>
      <c r="AF168" s="583"/>
      <c r="AG168" s="583"/>
      <c r="AH168" s="583"/>
      <c r="AI168" s="583"/>
    </row>
    <row r="169" spans="1:35" ht="102" customHeight="1">
      <c r="A169" s="34" t="s">
        <v>871</v>
      </c>
      <c r="B169" s="48" t="s">
        <v>169</v>
      </c>
      <c r="C169" s="68" t="s">
        <v>710</v>
      </c>
      <c r="D169" s="68" t="s">
        <v>706</v>
      </c>
      <c r="E169" s="68" t="s">
        <v>711</v>
      </c>
      <c r="F169" s="68" t="s">
        <v>712</v>
      </c>
      <c r="G169" s="68" t="s">
        <v>713</v>
      </c>
      <c r="H169" s="50"/>
      <c r="I169" s="50"/>
      <c r="J169" s="51" t="s">
        <v>31</v>
      </c>
      <c r="K169" s="51">
        <v>100</v>
      </c>
      <c r="L169" s="45">
        <v>711000000</v>
      </c>
      <c r="M169" s="34" t="s">
        <v>4618</v>
      </c>
      <c r="N169" s="51" t="s">
        <v>646</v>
      </c>
      <c r="O169" s="52" t="s">
        <v>669</v>
      </c>
      <c r="P169" s="51" t="s">
        <v>653</v>
      </c>
      <c r="Q169" s="51" t="s">
        <v>654</v>
      </c>
      <c r="R169" s="34" t="s">
        <v>1512</v>
      </c>
      <c r="S169" s="51">
        <v>112</v>
      </c>
      <c r="T169" s="51" t="s">
        <v>655</v>
      </c>
      <c r="U169" s="67">
        <v>13117</v>
      </c>
      <c r="V169" s="54">
        <v>150</v>
      </c>
      <c r="W169" s="54">
        <v>1967550</v>
      </c>
      <c r="X169" s="38">
        <f t="shared" si="3"/>
        <v>2203656</v>
      </c>
      <c r="Y169" s="55" t="s">
        <v>203</v>
      </c>
      <c r="Z169" s="51">
        <v>2015</v>
      </c>
      <c r="AA169" s="56" t="s">
        <v>491</v>
      </c>
      <c r="AB169" s="604" t="s">
        <v>616</v>
      </c>
      <c r="AC169" s="583"/>
      <c r="AD169" s="583"/>
      <c r="AE169" s="583"/>
      <c r="AF169" s="583"/>
      <c r="AG169" s="583"/>
      <c r="AH169" s="583"/>
      <c r="AI169" s="583"/>
    </row>
    <row r="170" spans="1:35" ht="102" customHeight="1">
      <c r="A170" s="34" t="s">
        <v>872</v>
      </c>
      <c r="B170" s="48" t="s">
        <v>169</v>
      </c>
      <c r="C170" s="68" t="s">
        <v>710</v>
      </c>
      <c r="D170" s="68" t="s">
        <v>706</v>
      </c>
      <c r="E170" s="68" t="s">
        <v>711</v>
      </c>
      <c r="F170" s="68" t="s">
        <v>712</v>
      </c>
      <c r="G170" s="68" t="s">
        <v>713</v>
      </c>
      <c r="H170" s="50"/>
      <c r="I170" s="50"/>
      <c r="J170" s="51" t="s">
        <v>31</v>
      </c>
      <c r="K170" s="51">
        <v>100</v>
      </c>
      <c r="L170" s="45">
        <v>711000000</v>
      </c>
      <c r="M170" s="34" t="s">
        <v>4618</v>
      </c>
      <c r="N170" s="51" t="s">
        <v>646</v>
      </c>
      <c r="O170" s="52" t="s">
        <v>685</v>
      </c>
      <c r="P170" s="51" t="s">
        <v>653</v>
      </c>
      <c r="Q170" s="51" t="s">
        <v>654</v>
      </c>
      <c r="R170" s="34" t="s">
        <v>1512</v>
      </c>
      <c r="S170" s="51">
        <v>112</v>
      </c>
      <c r="T170" s="51" t="s">
        <v>655</v>
      </c>
      <c r="U170" s="67">
        <v>1368</v>
      </c>
      <c r="V170" s="54">
        <v>150</v>
      </c>
      <c r="W170" s="54">
        <v>205200</v>
      </c>
      <c r="X170" s="38">
        <f t="shared" si="3"/>
        <v>229824.00000000003</v>
      </c>
      <c r="Y170" s="55" t="s">
        <v>203</v>
      </c>
      <c r="Z170" s="51">
        <v>2015</v>
      </c>
      <c r="AA170" s="56" t="s">
        <v>491</v>
      </c>
      <c r="AB170" s="604" t="s">
        <v>616</v>
      </c>
      <c r="AC170" s="583"/>
      <c r="AD170" s="583"/>
      <c r="AE170" s="583"/>
      <c r="AF170" s="583"/>
      <c r="AG170" s="583"/>
      <c r="AH170" s="583"/>
      <c r="AI170" s="583"/>
    </row>
    <row r="171" spans="1:35" ht="102" customHeight="1">
      <c r="A171" s="34" t="s">
        <v>873</v>
      </c>
      <c r="B171" s="48" t="s">
        <v>169</v>
      </c>
      <c r="C171" s="68" t="s">
        <v>710</v>
      </c>
      <c r="D171" s="68" t="s">
        <v>706</v>
      </c>
      <c r="E171" s="68" t="s">
        <v>711</v>
      </c>
      <c r="F171" s="68" t="s">
        <v>712</v>
      </c>
      <c r="G171" s="68" t="s">
        <v>713</v>
      </c>
      <c r="H171" s="50"/>
      <c r="I171" s="50"/>
      <c r="J171" s="51" t="s">
        <v>31</v>
      </c>
      <c r="K171" s="51">
        <v>100</v>
      </c>
      <c r="L171" s="45">
        <v>711000000</v>
      </c>
      <c r="M171" s="34" t="s">
        <v>4618</v>
      </c>
      <c r="N171" s="51" t="s">
        <v>646</v>
      </c>
      <c r="O171" s="52" t="s">
        <v>686</v>
      </c>
      <c r="P171" s="51" t="s">
        <v>653</v>
      </c>
      <c r="Q171" s="51" t="s">
        <v>654</v>
      </c>
      <c r="R171" s="34" t="s">
        <v>1512</v>
      </c>
      <c r="S171" s="51">
        <v>112</v>
      </c>
      <c r="T171" s="51" t="s">
        <v>655</v>
      </c>
      <c r="U171" s="67">
        <v>19111</v>
      </c>
      <c r="V171" s="54">
        <v>150</v>
      </c>
      <c r="W171" s="54">
        <v>2866650</v>
      </c>
      <c r="X171" s="38">
        <f t="shared" si="3"/>
        <v>3210648.0000000005</v>
      </c>
      <c r="Y171" s="55" t="s">
        <v>203</v>
      </c>
      <c r="Z171" s="51">
        <v>2015</v>
      </c>
      <c r="AA171" s="56" t="s">
        <v>491</v>
      </c>
      <c r="AB171" s="604" t="s">
        <v>616</v>
      </c>
      <c r="AC171" s="583"/>
      <c r="AD171" s="583"/>
      <c r="AE171" s="583"/>
      <c r="AF171" s="583"/>
      <c r="AG171" s="583"/>
      <c r="AH171" s="583"/>
      <c r="AI171" s="583"/>
    </row>
    <row r="172" spans="1:35" ht="102" customHeight="1">
      <c r="A172" s="34" t="s">
        <v>874</v>
      </c>
      <c r="B172" s="48" t="s">
        <v>169</v>
      </c>
      <c r="C172" s="68" t="s">
        <v>710</v>
      </c>
      <c r="D172" s="68" t="s">
        <v>706</v>
      </c>
      <c r="E172" s="68" t="s">
        <v>711</v>
      </c>
      <c r="F172" s="68" t="s">
        <v>712</v>
      </c>
      <c r="G172" s="68" t="s">
        <v>713</v>
      </c>
      <c r="H172" s="50"/>
      <c r="I172" s="50"/>
      <c r="J172" s="51" t="s">
        <v>31</v>
      </c>
      <c r="K172" s="51">
        <v>100</v>
      </c>
      <c r="L172" s="45">
        <v>711000000</v>
      </c>
      <c r="M172" s="34" t="s">
        <v>4618</v>
      </c>
      <c r="N172" s="51" t="s">
        <v>646</v>
      </c>
      <c r="O172" s="52" t="s">
        <v>714</v>
      </c>
      <c r="P172" s="51" t="s">
        <v>653</v>
      </c>
      <c r="Q172" s="51" t="s">
        <v>654</v>
      </c>
      <c r="R172" s="34" t="s">
        <v>1512</v>
      </c>
      <c r="S172" s="51">
        <v>112</v>
      </c>
      <c r="T172" s="51" t="s">
        <v>655</v>
      </c>
      <c r="U172" s="67">
        <v>12513</v>
      </c>
      <c r="V172" s="54">
        <v>150</v>
      </c>
      <c r="W172" s="54">
        <v>1876950</v>
      </c>
      <c r="X172" s="38">
        <f t="shared" si="3"/>
        <v>2102184</v>
      </c>
      <c r="Y172" s="55" t="s">
        <v>203</v>
      </c>
      <c r="Z172" s="51">
        <v>2015</v>
      </c>
      <c r="AA172" s="56" t="s">
        <v>491</v>
      </c>
      <c r="AB172" s="604" t="s">
        <v>616</v>
      </c>
      <c r="AC172" s="583"/>
      <c r="AD172" s="583"/>
      <c r="AE172" s="583"/>
      <c r="AF172" s="583"/>
      <c r="AG172" s="583"/>
      <c r="AH172" s="583"/>
      <c r="AI172" s="583"/>
    </row>
    <row r="173" spans="1:35" ht="102" customHeight="1">
      <c r="A173" s="34" t="s">
        <v>875</v>
      </c>
      <c r="B173" s="48" t="s">
        <v>169</v>
      </c>
      <c r="C173" s="68" t="s">
        <v>710</v>
      </c>
      <c r="D173" s="68" t="s">
        <v>706</v>
      </c>
      <c r="E173" s="68" t="s">
        <v>711</v>
      </c>
      <c r="F173" s="68" t="s">
        <v>712</v>
      </c>
      <c r="G173" s="68" t="s">
        <v>713</v>
      </c>
      <c r="H173" s="50"/>
      <c r="I173" s="50"/>
      <c r="J173" s="51" t="s">
        <v>31</v>
      </c>
      <c r="K173" s="51">
        <v>100</v>
      </c>
      <c r="L173" s="45">
        <v>711000000</v>
      </c>
      <c r="M173" s="34" t="s">
        <v>4618</v>
      </c>
      <c r="N173" s="51" t="s">
        <v>646</v>
      </c>
      <c r="O173" s="52" t="s">
        <v>671</v>
      </c>
      <c r="P173" s="51" t="s">
        <v>653</v>
      </c>
      <c r="Q173" s="51" t="s">
        <v>654</v>
      </c>
      <c r="R173" s="34" t="s">
        <v>1512</v>
      </c>
      <c r="S173" s="51">
        <v>112</v>
      </c>
      <c r="T173" s="51" t="s">
        <v>655</v>
      </c>
      <c r="U173" s="67">
        <v>20788</v>
      </c>
      <c r="V173" s="54">
        <v>150</v>
      </c>
      <c r="W173" s="54">
        <v>3118200</v>
      </c>
      <c r="X173" s="38">
        <f t="shared" si="3"/>
        <v>3492384.0000000005</v>
      </c>
      <c r="Y173" s="55" t="s">
        <v>203</v>
      </c>
      <c r="Z173" s="51">
        <v>2015</v>
      </c>
      <c r="AA173" s="56" t="s">
        <v>491</v>
      </c>
      <c r="AB173" s="604" t="s">
        <v>616</v>
      </c>
      <c r="AC173" s="583"/>
      <c r="AD173" s="583"/>
      <c r="AE173" s="583"/>
      <c r="AF173" s="583"/>
      <c r="AG173" s="583"/>
      <c r="AH173" s="583"/>
      <c r="AI173" s="583"/>
    </row>
    <row r="174" spans="1:35" ht="102" customHeight="1">
      <c r="A174" s="34" t="s">
        <v>876</v>
      </c>
      <c r="B174" s="48" t="s">
        <v>169</v>
      </c>
      <c r="C174" s="68" t="s">
        <v>710</v>
      </c>
      <c r="D174" s="68" t="s">
        <v>706</v>
      </c>
      <c r="E174" s="68" t="s">
        <v>711</v>
      </c>
      <c r="F174" s="68" t="s">
        <v>712</v>
      </c>
      <c r="G174" s="68" t="s">
        <v>713</v>
      </c>
      <c r="H174" s="50"/>
      <c r="I174" s="50"/>
      <c r="J174" s="51" t="s">
        <v>31</v>
      </c>
      <c r="K174" s="51">
        <v>100</v>
      </c>
      <c r="L174" s="45">
        <v>711000000</v>
      </c>
      <c r="M174" s="34" t="s">
        <v>4618</v>
      </c>
      <c r="N174" s="51" t="s">
        <v>646</v>
      </c>
      <c r="O174" s="52" t="s">
        <v>687</v>
      </c>
      <c r="P174" s="51" t="s">
        <v>653</v>
      </c>
      <c r="Q174" s="51" t="s">
        <v>654</v>
      </c>
      <c r="R174" s="34" t="s">
        <v>1512</v>
      </c>
      <c r="S174" s="51">
        <v>112</v>
      </c>
      <c r="T174" s="51" t="s">
        <v>655</v>
      </c>
      <c r="U174" s="67">
        <v>8115</v>
      </c>
      <c r="V174" s="54">
        <v>150</v>
      </c>
      <c r="W174" s="54">
        <v>1217250</v>
      </c>
      <c r="X174" s="38">
        <f t="shared" si="3"/>
        <v>1363320.0000000002</v>
      </c>
      <c r="Y174" s="55" t="s">
        <v>203</v>
      </c>
      <c r="Z174" s="51">
        <v>2015</v>
      </c>
      <c r="AA174" s="56" t="s">
        <v>491</v>
      </c>
      <c r="AB174" s="604" t="s">
        <v>616</v>
      </c>
      <c r="AC174" s="583"/>
      <c r="AD174" s="583"/>
      <c r="AE174" s="583"/>
      <c r="AF174" s="583"/>
      <c r="AG174" s="583"/>
      <c r="AH174" s="583"/>
      <c r="AI174" s="583"/>
    </row>
    <row r="175" spans="1:35" ht="102" customHeight="1">
      <c r="A175" s="34" t="s">
        <v>877</v>
      </c>
      <c r="B175" s="48" t="s">
        <v>169</v>
      </c>
      <c r="C175" s="68" t="s">
        <v>710</v>
      </c>
      <c r="D175" s="68" t="s">
        <v>706</v>
      </c>
      <c r="E175" s="68" t="s">
        <v>711</v>
      </c>
      <c r="F175" s="68" t="s">
        <v>712</v>
      </c>
      <c r="G175" s="68" t="s">
        <v>713</v>
      </c>
      <c r="H175" s="50"/>
      <c r="I175" s="50"/>
      <c r="J175" s="51" t="s">
        <v>31</v>
      </c>
      <c r="K175" s="51">
        <v>100</v>
      </c>
      <c r="L175" s="45">
        <v>711000000</v>
      </c>
      <c r="M175" s="34" t="s">
        <v>4618</v>
      </c>
      <c r="N175" s="51" t="s">
        <v>646</v>
      </c>
      <c r="O175" s="52" t="s">
        <v>688</v>
      </c>
      <c r="P175" s="51" t="s">
        <v>653</v>
      </c>
      <c r="Q175" s="51" t="s">
        <v>654</v>
      </c>
      <c r="R175" s="34" t="s">
        <v>1512</v>
      </c>
      <c r="S175" s="51">
        <v>112</v>
      </c>
      <c r="T175" s="51" t="s">
        <v>655</v>
      </c>
      <c r="U175" s="67">
        <v>6550</v>
      </c>
      <c r="V175" s="54">
        <v>150</v>
      </c>
      <c r="W175" s="54">
        <v>982500</v>
      </c>
      <c r="X175" s="38">
        <f t="shared" si="3"/>
        <v>1100400</v>
      </c>
      <c r="Y175" s="55" t="s">
        <v>203</v>
      </c>
      <c r="Z175" s="51">
        <v>2015</v>
      </c>
      <c r="AA175" s="56" t="s">
        <v>491</v>
      </c>
      <c r="AB175" s="604" t="s">
        <v>616</v>
      </c>
      <c r="AC175" s="583"/>
      <c r="AD175" s="583"/>
      <c r="AE175" s="583"/>
      <c r="AF175" s="583"/>
      <c r="AG175" s="583"/>
      <c r="AH175" s="583"/>
      <c r="AI175" s="583"/>
    </row>
    <row r="176" spans="1:35" ht="102" customHeight="1">
      <c r="A176" s="34" t="s">
        <v>878</v>
      </c>
      <c r="B176" s="48" t="s">
        <v>169</v>
      </c>
      <c r="C176" s="68" t="s">
        <v>710</v>
      </c>
      <c r="D176" s="68" t="s">
        <v>706</v>
      </c>
      <c r="E176" s="68" t="s">
        <v>711</v>
      </c>
      <c r="F176" s="68" t="s">
        <v>712</v>
      </c>
      <c r="G176" s="68" t="s">
        <v>713</v>
      </c>
      <c r="H176" s="50"/>
      <c r="I176" s="50"/>
      <c r="J176" s="51" t="s">
        <v>31</v>
      </c>
      <c r="K176" s="51">
        <v>100</v>
      </c>
      <c r="L176" s="45">
        <v>711000000</v>
      </c>
      <c r="M176" s="34" t="s">
        <v>4618</v>
      </c>
      <c r="N176" s="51" t="s">
        <v>646</v>
      </c>
      <c r="O176" s="52" t="s">
        <v>715</v>
      </c>
      <c r="P176" s="51" t="s">
        <v>653</v>
      </c>
      <c r="Q176" s="51" t="s">
        <v>654</v>
      </c>
      <c r="R176" s="34" t="s">
        <v>1512</v>
      </c>
      <c r="S176" s="51">
        <v>112</v>
      </c>
      <c r="T176" s="51" t="s">
        <v>655</v>
      </c>
      <c r="U176" s="67">
        <v>13392</v>
      </c>
      <c r="V176" s="54">
        <v>150</v>
      </c>
      <c r="W176" s="54">
        <v>2008800</v>
      </c>
      <c r="X176" s="38">
        <f t="shared" si="3"/>
        <v>2249856</v>
      </c>
      <c r="Y176" s="55" t="s">
        <v>203</v>
      </c>
      <c r="Z176" s="51">
        <v>2015</v>
      </c>
      <c r="AA176" s="56" t="s">
        <v>491</v>
      </c>
      <c r="AB176" s="604" t="s">
        <v>616</v>
      </c>
      <c r="AC176" s="583"/>
      <c r="AD176" s="583"/>
      <c r="AE176" s="583"/>
      <c r="AF176" s="583"/>
      <c r="AG176" s="583"/>
      <c r="AH176" s="583"/>
      <c r="AI176" s="583"/>
    </row>
    <row r="177" spans="1:35" ht="102" customHeight="1">
      <c r="A177" s="34" t="s">
        <v>879</v>
      </c>
      <c r="B177" s="48" t="s">
        <v>169</v>
      </c>
      <c r="C177" s="68" t="s">
        <v>710</v>
      </c>
      <c r="D177" s="68" t="s">
        <v>706</v>
      </c>
      <c r="E177" s="68" t="s">
        <v>711</v>
      </c>
      <c r="F177" s="68" t="s">
        <v>712</v>
      </c>
      <c r="G177" s="68" t="s">
        <v>713</v>
      </c>
      <c r="H177" s="50"/>
      <c r="I177" s="50"/>
      <c r="J177" s="51" t="s">
        <v>31</v>
      </c>
      <c r="K177" s="51">
        <v>100</v>
      </c>
      <c r="L177" s="45">
        <v>711000000</v>
      </c>
      <c r="M177" s="34" t="s">
        <v>4618</v>
      </c>
      <c r="N177" s="51" t="s">
        <v>646</v>
      </c>
      <c r="O177" s="52" t="s">
        <v>689</v>
      </c>
      <c r="P177" s="51" t="s">
        <v>653</v>
      </c>
      <c r="Q177" s="51" t="s">
        <v>654</v>
      </c>
      <c r="R177" s="34" t="s">
        <v>1512</v>
      </c>
      <c r="S177" s="51">
        <v>112</v>
      </c>
      <c r="T177" s="51" t="s">
        <v>655</v>
      </c>
      <c r="U177" s="67">
        <v>15585</v>
      </c>
      <c r="V177" s="54">
        <v>150</v>
      </c>
      <c r="W177" s="54">
        <v>2337750</v>
      </c>
      <c r="X177" s="38">
        <f t="shared" si="3"/>
        <v>2618280.0000000005</v>
      </c>
      <c r="Y177" s="55" t="s">
        <v>203</v>
      </c>
      <c r="Z177" s="51">
        <v>2015</v>
      </c>
      <c r="AA177" s="56" t="s">
        <v>491</v>
      </c>
      <c r="AB177" s="604" t="s">
        <v>616</v>
      </c>
      <c r="AC177" s="583"/>
      <c r="AD177" s="583"/>
      <c r="AE177" s="583"/>
      <c r="AF177" s="583"/>
      <c r="AG177" s="583"/>
      <c r="AH177" s="583"/>
      <c r="AI177" s="583"/>
    </row>
    <row r="178" spans="1:35" ht="102" customHeight="1">
      <c r="A178" s="34" t="s">
        <v>880</v>
      </c>
      <c r="B178" s="48" t="s">
        <v>169</v>
      </c>
      <c r="C178" s="68" t="s">
        <v>710</v>
      </c>
      <c r="D178" s="68" t="s">
        <v>706</v>
      </c>
      <c r="E178" s="68" t="s">
        <v>711</v>
      </c>
      <c r="F178" s="68" t="s">
        <v>712</v>
      </c>
      <c r="G178" s="68" t="s">
        <v>713</v>
      </c>
      <c r="H178" s="50"/>
      <c r="I178" s="50"/>
      <c r="J178" s="51" t="s">
        <v>31</v>
      </c>
      <c r="K178" s="51">
        <v>100</v>
      </c>
      <c r="L178" s="45">
        <v>711000000</v>
      </c>
      <c r="M178" s="34" t="s">
        <v>4618</v>
      </c>
      <c r="N178" s="51" t="s">
        <v>646</v>
      </c>
      <c r="O178" s="52" t="s">
        <v>690</v>
      </c>
      <c r="P178" s="51" t="s">
        <v>653</v>
      </c>
      <c r="Q178" s="51" t="s">
        <v>654</v>
      </c>
      <c r="R178" s="34" t="s">
        <v>1512</v>
      </c>
      <c r="S178" s="51">
        <v>112</v>
      </c>
      <c r="T178" s="51" t="s">
        <v>655</v>
      </c>
      <c r="U178" s="67">
        <v>13181</v>
      </c>
      <c r="V178" s="54">
        <v>150</v>
      </c>
      <c r="W178" s="54">
        <v>1977150</v>
      </c>
      <c r="X178" s="38">
        <f t="shared" si="3"/>
        <v>2214408</v>
      </c>
      <c r="Y178" s="55" t="s">
        <v>203</v>
      </c>
      <c r="Z178" s="51">
        <v>2015</v>
      </c>
      <c r="AA178" s="56" t="s">
        <v>491</v>
      </c>
      <c r="AB178" s="604" t="s">
        <v>616</v>
      </c>
      <c r="AC178" s="583"/>
      <c r="AD178" s="583"/>
      <c r="AE178" s="583"/>
      <c r="AF178" s="583"/>
      <c r="AG178" s="583"/>
      <c r="AH178" s="583"/>
      <c r="AI178" s="583"/>
    </row>
    <row r="179" spans="1:35" ht="102" customHeight="1">
      <c r="A179" s="34" t="s">
        <v>881</v>
      </c>
      <c r="B179" s="48" t="s">
        <v>169</v>
      </c>
      <c r="C179" s="68" t="s">
        <v>710</v>
      </c>
      <c r="D179" s="68" t="s">
        <v>706</v>
      </c>
      <c r="E179" s="68" t="s">
        <v>711</v>
      </c>
      <c r="F179" s="68" t="s">
        <v>712</v>
      </c>
      <c r="G179" s="68" t="s">
        <v>713</v>
      </c>
      <c r="H179" s="50"/>
      <c r="I179" s="50"/>
      <c r="J179" s="51" t="s">
        <v>31</v>
      </c>
      <c r="K179" s="51">
        <v>100</v>
      </c>
      <c r="L179" s="45">
        <v>711000000</v>
      </c>
      <c r="M179" s="34" t="s">
        <v>4618</v>
      </c>
      <c r="N179" s="51" t="s">
        <v>646</v>
      </c>
      <c r="O179" s="52" t="s">
        <v>691</v>
      </c>
      <c r="P179" s="51" t="s">
        <v>653</v>
      </c>
      <c r="Q179" s="51" t="s">
        <v>654</v>
      </c>
      <c r="R179" s="34" t="s">
        <v>1512</v>
      </c>
      <c r="S179" s="51">
        <v>112</v>
      </c>
      <c r="T179" s="51" t="s">
        <v>655</v>
      </c>
      <c r="U179" s="67">
        <v>5774</v>
      </c>
      <c r="V179" s="54">
        <v>150</v>
      </c>
      <c r="W179" s="54">
        <v>866100</v>
      </c>
      <c r="X179" s="38">
        <f t="shared" si="3"/>
        <v>970032.00000000012</v>
      </c>
      <c r="Y179" s="55" t="s">
        <v>203</v>
      </c>
      <c r="Z179" s="51">
        <v>2015</v>
      </c>
      <c r="AA179" s="56" t="s">
        <v>491</v>
      </c>
      <c r="AB179" s="604" t="s">
        <v>616</v>
      </c>
      <c r="AC179" s="583"/>
      <c r="AD179" s="583"/>
      <c r="AE179" s="583"/>
      <c r="AF179" s="583"/>
      <c r="AG179" s="583"/>
      <c r="AH179" s="583"/>
      <c r="AI179" s="583"/>
    </row>
    <row r="180" spans="1:35" ht="102" customHeight="1">
      <c r="A180" s="34" t="s">
        <v>882</v>
      </c>
      <c r="B180" s="48" t="s">
        <v>169</v>
      </c>
      <c r="C180" s="68" t="s">
        <v>710</v>
      </c>
      <c r="D180" s="68" t="s">
        <v>706</v>
      </c>
      <c r="E180" s="68" t="s">
        <v>711</v>
      </c>
      <c r="F180" s="68" t="s">
        <v>712</v>
      </c>
      <c r="G180" s="68" t="s">
        <v>713</v>
      </c>
      <c r="H180" s="50"/>
      <c r="I180" s="50"/>
      <c r="J180" s="51" t="s">
        <v>31</v>
      </c>
      <c r="K180" s="51">
        <v>100</v>
      </c>
      <c r="L180" s="45">
        <v>711000000</v>
      </c>
      <c r="M180" s="34" t="s">
        <v>4618</v>
      </c>
      <c r="N180" s="51" t="s">
        <v>646</v>
      </c>
      <c r="O180" s="52" t="s">
        <v>674</v>
      </c>
      <c r="P180" s="51" t="s">
        <v>653</v>
      </c>
      <c r="Q180" s="51" t="s">
        <v>654</v>
      </c>
      <c r="R180" s="34" t="s">
        <v>1512</v>
      </c>
      <c r="S180" s="51">
        <v>112</v>
      </c>
      <c r="T180" s="51" t="s">
        <v>655</v>
      </c>
      <c r="U180" s="67">
        <v>58952</v>
      </c>
      <c r="V180" s="54">
        <v>150</v>
      </c>
      <c r="W180" s="54">
        <v>8842800</v>
      </c>
      <c r="X180" s="38">
        <f t="shared" si="3"/>
        <v>9903936.0000000019</v>
      </c>
      <c r="Y180" s="55" t="s">
        <v>203</v>
      </c>
      <c r="Z180" s="51">
        <v>2015</v>
      </c>
      <c r="AA180" s="56" t="s">
        <v>491</v>
      </c>
      <c r="AB180" s="604" t="s">
        <v>616</v>
      </c>
      <c r="AC180" s="583"/>
      <c r="AD180" s="583"/>
      <c r="AE180" s="583"/>
      <c r="AF180" s="583"/>
      <c r="AG180" s="583"/>
      <c r="AH180" s="583"/>
      <c r="AI180" s="583"/>
    </row>
    <row r="181" spans="1:35" ht="102" customHeight="1">
      <c r="A181" s="34" t="s">
        <v>883</v>
      </c>
      <c r="B181" s="48" t="s">
        <v>169</v>
      </c>
      <c r="C181" s="68" t="s">
        <v>710</v>
      </c>
      <c r="D181" s="68" t="s">
        <v>706</v>
      </c>
      <c r="E181" s="68" t="s">
        <v>711</v>
      </c>
      <c r="F181" s="68" t="s">
        <v>712</v>
      </c>
      <c r="G181" s="68" t="s">
        <v>713</v>
      </c>
      <c r="H181" s="50"/>
      <c r="I181" s="50"/>
      <c r="J181" s="51" t="s">
        <v>31</v>
      </c>
      <c r="K181" s="51">
        <v>100</v>
      </c>
      <c r="L181" s="45">
        <v>711000000</v>
      </c>
      <c r="M181" s="34" t="s">
        <v>4618</v>
      </c>
      <c r="N181" s="51" t="s">
        <v>646</v>
      </c>
      <c r="O181" s="52" t="s">
        <v>721</v>
      </c>
      <c r="P181" s="51" t="s">
        <v>653</v>
      </c>
      <c r="Q181" s="51" t="s">
        <v>654</v>
      </c>
      <c r="R181" s="34" t="s">
        <v>1512</v>
      </c>
      <c r="S181" s="51">
        <v>112</v>
      </c>
      <c r="T181" s="51" t="s">
        <v>655</v>
      </c>
      <c r="U181" s="67">
        <v>749</v>
      </c>
      <c r="V181" s="54">
        <v>150</v>
      </c>
      <c r="W181" s="54">
        <v>112350</v>
      </c>
      <c r="X181" s="38">
        <f t="shared" si="3"/>
        <v>125832.00000000001</v>
      </c>
      <c r="Y181" s="55" t="s">
        <v>203</v>
      </c>
      <c r="Z181" s="51">
        <v>2015</v>
      </c>
      <c r="AA181" s="56" t="s">
        <v>491</v>
      </c>
      <c r="AB181" s="604" t="s">
        <v>616</v>
      </c>
      <c r="AC181" s="583"/>
      <c r="AD181" s="583"/>
      <c r="AE181" s="583"/>
      <c r="AF181" s="583"/>
      <c r="AG181" s="583"/>
      <c r="AH181" s="583"/>
      <c r="AI181" s="583"/>
    </row>
    <row r="182" spans="1:35" ht="102" customHeight="1">
      <c r="A182" s="34" t="s">
        <v>884</v>
      </c>
      <c r="B182" s="48" t="s">
        <v>169</v>
      </c>
      <c r="C182" s="68" t="s">
        <v>710</v>
      </c>
      <c r="D182" s="68" t="s">
        <v>706</v>
      </c>
      <c r="E182" s="68" t="s">
        <v>711</v>
      </c>
      <c r="F182" s="68" t="s">
        <v>712</v>
      </c>
      <c r="G182" s="68" t="s">
        <v>713</v>
      </c>
      <c r="H182" s="50"/>
      <c r="I182" s="50"/>
      <c r="J182" s="51" t="s">
        <v>31</v>
      </c>
      <c r="K182" s="51">
        <v>100</v>
      </c>
      <c r="L182" s="45">
        <v>711000000</v>
      </c>
      <c r="M182" s="34" t="s">
        <v>4618</v>
      </c>
      <c r="N182" s="51" t="s">
        <v>646</v>
      </c>
      <c r="O182" s="52" t="s">
        <v>675</v>
      </c>
      <c r="P182" s="51" t="s">
        <v>653</v>
      </c>
      <c r="Q182" s="51" t="s">
        <v>654</v>
      </c>
      <c r="R182" s="34" t="s">
        <v>1512</v>
      </c>
      <c r="S182" s="51">
        <v>112</v>
      </c>
      <c r="T182" s="51" t="s">
        <v>655</v>
      </c>
      <c r="U182" s="67">
        <v>9712</v>
      </c>
      <c r="V182" s="54">
        <v>150</v>
      </c>
      <c r="W182" s="54">
        <v>1456800</v>
      </c>
      <c r="X182" s="38">
        <f t="shared" si="3"/>
        <v>1631616.0000000002</v>
      </c>
      <c r="Y182" s="55" t="s">
        <v>203</v>
      </c>
      <c r="Z182" s="51">
        <v>2015</v>
      </c>
      <c r="AA182" s="56" t="s">
        <v>491</v>
      </c>
      <c r="AB182" s="604" t="s">
        <v>616</v>
      </c>
      <c r="AC182" s="583"/>
      <c r="AD182" s="583"/>
      <c r="AE182" s="583"/>
      <c r="AF182" s="583"/>
      <c r="AG182" s="583"/>
      <c r="AH182" s="583"/>
      <c r="AI182" s="583"/>
    </row>
    <row r="183" spans="1:35" ht="102" customHeight="1">
      <c r="A183" s="34" t="s">
        <v>885</v>
      </c>
      <c r="B183" s="48" t="s">
        <v>169</v>
      </c>
      <c r="C183" s="68" t="s">
        <v>710</v>
      </c>
      <c r="D183" s="68" t="s">
        <v>706</v>
      </c>
      <c r="E183" s="68" t="s">
        <v>711</v>
      </c>
      <c r="F183" s="68" t="s">
        <v>712</v>
      </c>
      <c r="G183" s="68" t="s">
        <v>713</v>
      </c>
      <c r="H183" s="50"/>
      <c r="I183" s="50"/>
      <c r="J183" s="51" t="s">
        <v>31</v>
      </c>
      <c r="K183" s="51">
        <v>100</v>
      </c>
      <c r="L183" s="45">
        <v>711000000</v>
      </c>
      <c r="M183" s="34" t="s">
        <v>4618</v>
      </c>
      <c r="N183" s="51" t="s">
        <v>646</v>
      </c>
      <c r="O183" s="52" t="s">
        <v>676</v>
      </c>
      <c r="P183" s="51" t="s">
        <v>653</v>
      </c>
      <c r="Q183" s="51" t="s">
        <v>654</v>
      </c>
      <c r="R183" s="34" t="s">
        <v>1512</v>
      </c>
      <c r="S183" s="51">
        <v>112</v>
      </c>
      <c r="T183" s="51" t="s">
        <v>655</v>
      </c>
      <c r="U183" s="67">
        <v>16071</v>
      </c>
      <c r="V183" s="54">
        <v>150</v>
      </c>
      <c r="W183" s="54">
        <v>2410650</v>
      </c>
      <c r="X183" s="38">
        <f t="shared" si="3"/>
        <v>2699928.0000000005</v>
      </c>
      <c r="Y183" s="55" t="s">
        <v>203</v>
      </c>
      <c r="Z183" s="51">
        <v>2015</v>
      </c>
      <c r="AA183" s="56" t="s">
        <v>491</v>
      </c>
      <c r="AB183" s="604" t="s">
        <v>616</v>
      </c>
      <c r="AC183" s="583"/>
      <c r="AD183" s="583"/>
      <c r="AE183" s="583"/>
      <c r="AF183" s="583"/>
      <c r="AG183" s="583"/>
      <c r="AH183" s="583"/>
      <c r="AI183" s="583"/>
    </row>
    <row r="184" spans="1:35" ht="102" customHeight="1">
      <c r="A184" s="34" t="s">
        <v>886</v>
      </c>
      <c r="B184" s="48" t="s">
        <v>169</v>
      </c>
      <c r="C184" s="68" t="s">
        <v>710</v>
      </c>
      <c r="D184" s="68" t="s">
        <v>706</v>
      </c>
      <c r="E184" s="68" t="s">
        <v>711</v>
      </c>
      <c r="F184" s="68" t="s">
        <v>712</v>
      </c>
      <c r="G184" s="68" t="s">
        <v>713</v>
      </c>
      <c r="H184" s="50"/>
      <c r="I184" s="50"/>
      <c r="J184" s="51" t="s">
        <v>31</v>
      </c>
      <c r="K184" s="51">
        <v>100</v>
      </c>
      <c r="L184" s="45">
        <v>711000000</v>
      </c>
      <c r="M184" s="34" t="s">
        <v>4618</v>
      </c>
      <c r="N184" s="51" t="s">
        <v>646</v>
      </c>
      <c r="O184" s="52" t="s">
        <v>677</v>
      </c>
      <c r="P184" s="51" t="s">
        <v>653</v>
      </c>
      <c r="Q184" s="51" t="s">
        <v>654</v>
      </c>
      <c r="R184" s="34" t="s">
        <v>1512</v>
      </c>
      <c r="S184" s="51">
        <v>112</v>
      </c>
      <c r="T184" s="51" t="s">
        <v>655</v>
      </c>
      <c r="U184" s="67">
        <v>15004</v>
      </c>
      <c r="V184" s="54">
        <v>150</v>
      </c>
      <c r="W184" s="54">
        <v>2250600</v>
      </c>
      <c r="X184" s="38">
        <f t="shared" si="3"/>
        <v>2520672.0000000005</v>
      </c>
      <c r="Y184" s="55" t="s">
        <v>203</v>
      </c>
      <c r="Z184" s="51">
        <v>2015</v>
      </c>
      <c r="AA184" s="56" t="s">
        <v>491</v>
      </c>
      <c r="AB184" s="604" t="s">
        <v>616</v>
      </c>
      <c r="AC184" s="583"/>
      <c r="AD184" s="583"/>
      <c r="AE184" s="583"/>
      <c r="AF184" s="583"/>
      <c r="AG184" s="583"/>
      <c r="AH184" s="583"/>
      <c r="AI184" s="583"/>
    </row>
    <row r="185" spans="1:35" ht="102" customHeight="1">
      <c r="A185" s="34" t="s">
        <v>887</v>
      </c>
      <c r="B185" s="48" t="s">
        <v>169</v>
      </c>
      <c r="C185" s="68" t="s">
        <v>710</v>
      </c>
      <c r="D185" s="68" t="s">
        <v>706</v>
      </c>
      <c r="E185" s="68" t="s">
        <v>711</v>
      </c>
      <c r="F185" s="68" t="s">
        <v>712</v>
      </c>
      <c r="G185" s="68" t="s">
        <v>713</v>
      </c>
      <c r="H185" s="50"/>
      <c r="I185" s="50"/>
      <c r="J185" s="51" t="s">
        <v>31</v>
      </c>
      <c r="K185" s="51">
        <v>100</v>
      </c>
      <c r="L185" s="45">
        <v>711000000</v>
      </c>
      <c r="M185" s="34" t="s">
        <v>4618</v>
      </c>
      <c r="N185" s="51" t="s">
        <v>646</v>
      </c>
      <c r="O185" s="52" t="s">
        <v>678</v>
      </c>
      <c r="P185" s="51" t="s">
        <v>653</v>
      </c>
      <c r="Q185" s="51" t="s">
        <v>654</v>
      </c>
      <c r="R185" s="34" t="s">
        <v>1512</v>
      </c>
      <c r="S185" s="51">
        <v>112</v>
      </c>
      <c r="T185" s="51" t="s">
        <v>655</v>
      </c>
      <c r="U185" s="67">
        <v>22816</v>
      </c>
      <c r="V185" s="54">
        <v>150</v>
      </c>
      <c r="W185" s="54">
        <v>3422400</v>
      </c>
      <c r="X185" s="38">
        <f t="shared" si="3"/>
        <v>3833088.0000000005</v>
      </c>
      <c r="Y185" s="55" t="s">
        <v>203</v>
      </c>
      <c r="Z185" s="51">
        <v>2015</v>
      </c>
      <c r="AA185" s="56" t="s">
        <v>491</v>
      </c>
      <c r="AB185" s="604" t="s">
        <v>616</v>
      </c>
      <c r="AC185" s="583"/>
      <c r="AD185" s="583"/>
      <c r="AE185" s="583"/>
      <c r="AF185" s="583"/>
      <c r="AG185" s="583"/>
      <c r="AH185" s="583"/>
      <c r="AI185" s="583"/>
    </row>
    <row r="186" spans="1:35" ht="102" customHeight="1">
      <c r="A186" s="34" t="s">
        <v>888</v>
      </c>
      <c r="B186" s="48" t="s">
        <v>169</v>
      </c>
      <c r="C186" s="68" t="s">
        <v>710</v>
      </c>
      <c r="D186" s="68" t="s">
        <v>706</v>
      </c>
      <c r="E186" s="68" t="s">
        <v>711</v>
      </c>
      <c r="F186" s="68" t="s">
        <v>712</v>
      </c>
      <c r="G186" s="68" t="s">
        <v>713</v>
      </c>
      <c r="H186" s="50"/>
      <c r="I186" s="50"/>
      <c r="J186" s="51" t="s">
        <v>31</v>
      </c>
      <c r="K186" s="51">
        <v>100</v>
      </c>
      <c r="L186" s="45">
        <v>711000000</v>
      </c>
      <c r="M186" s="34" t="s">
        <v>4618</v>
      </c>
      <c r="N186" s="51" t="s">
        <v>646</v>
      </c>
      <c r="O186" s="52" t="s">
        <v>692</v>
      </c>
      <c r="P186" s="51" t="s">
        <v>653</v>
      </c>
      <c r="Q186" s="51" t="s">
        <v>654</v>
      </c>
      <c r="R186" s="34" t="s">
        <v>1512</v>
      </c>
      <c r="S186" s="51">
        <v>112</v>
      </c>
      <c r="T186" s="51" t="s">
        <v>655</v>
      </c>
      <c r="U186" s="67">
        <v>15000</v>
      </c>
      <c r="V186" s="54">
        <v>150</v>
      </c>
      <c r="W186" s="54">
        <v>2250000</v>
      </c>
      <c r="X186" s="38">
        <f t="shared" si="3"/>
        <v>2520000.0000000005</v>
      </c>
      <c r="Y186" s="55" t="s">
        <v>203</v>
      </c>
      <c r="Z186" s="51">
        <v>2015</v>
      </c>
      <c r="AA186" s="56" t="s">
        <v>491</v>
      </c>
      <c r="AB186" s="604" t="s">
        <v>616</v>
      </c>
      <c r="AC186" s="583"/>
      <c r="AD186" s="583"/>
      <c r="AE186" s="583"/>
      <c r="AF186" s="583"/>
      <c r="AG186" s="583"/>
      <c r="AH186" s="583"/>
      <c r="AI186" s="583"/>
    </row>
    <row r="187" spans="1:35" ht="102" customHeight="1">
      <c r="A187" s="34" t="s">
        <v>889</v>
      </c>
      <c r="B187" s="48" t="s">
        <v>169</v>
      </c>
      <c r="C187" s="68" t="s">
        <v>710</v>
      </c>
      <c r="D187" s="68" t="s">
        <v>706</v>
      </c>
      <c r="E187" s="68" t="s">
        <v>711</v>
      </c>
      <c r="F187" s="68" t="s">
        <v>712</v>
      </c>
      <c r="G187" s="68" t="s">
        <v>713</v>
      </c>
      <c r="H187" s="50"/>
      <c r="I187" s="50"/>
      <c r="J187" s="51" t="s">
        <v>31</v>
      </c>
      <c r="K187" s="51">
        <v>100</v>
      </c>
      <c r="L187" s="45">
        <v>711000000</v>
      </c>
      <c r="M187" s="34" t="s">
        <v>4618</v>
      </c>
      <c r="N187" s="51" t="s">
        <v>646</v>
      </c>
      <c r="O187" s="52" t="s">
        <v>693</v>
      </c>
      <c r="P187" s="51" t="s">
        <v>653</v>
      </c>
      <c r="Q187" s="51" t="s">
        <v>654</v>
      </c>
      <c r="R187" s="34" t="s">
        <v>1512</v>
      </c>
      <c r="S187" s="51">
        <v>112</v>
      </c>
      <c r="T187" s="51" t="s">
        <v>655</v>
      </c>
      <c r="U187" s="67">
        <v>1989</v>
      </c>
      <c r="V187" s="54">
        <v>150</v>
      </c>
      <c r="W187" s="54">
        <v>298350</v>
      </c>
      <c r="X187" s="38">
        <f t="shared" si="3"/>
        <v>334152.00000000006</v>
      </c>
      <c r="Y187" s="55" t="s">
        <v>203</v>
      </c>
      <c r="Z187" s="51">
        <v>2015</v>
      </c>
      <c r="AA187" s="56" t="s">
        <v>491</v>
      </c>
      <c r="AB187" s="604" t="s">
        <v>616</v>
      </c>
      <c r="AC187" s="583"/>
      <c r="AD187" s="583"/>
      <c r="AE187" s="583"/>
      <c r="AF187" s="583"/>
      <c r="AG187" s="583"/>
      <c r="AH187" s="583"/>
      <c r="AI187" s="583"/>
    </row>
    <row r="188" spans="1:35" ht="102" customHeight="1">
      <c r="A188" s="34" t="s">
        <v>890</v>
      </c>
      <c r="B188" s="48" t="s">
        <v>169</v>
      </c>
      <c r="C188" s="68" t="s">
        <v>710</v>
      </c>
      <c r="D188" s="68" t="s">
        <v>706</v>
      </c>
      <c r="E188" s="68" t="s">
        <v>711</v>
      </c>
      <c r="F188" s="68" t="s">
        <v>712</v>
      </c>
      <c r="G188" s="68" t="s">
        <v>713</v>
      </c>
      <c r="H188" s="50"/>
      <c r="I188" s="50"/>
      <c r="J188" s="51" t="s">
        <v>31</v>
      </c>
      <c r="K188" s="51">
        <v>100</v>
      </c>
      <c r="L188" s="45">
        <v>711000000</v>
      </c>
      <c r="M188" s="34" t="s">
        <v>4618</v>
      </c>
      <c r="N188" s="51" t="s">
        <v>646</v>
      </c>
      <c r="O188" s="52" t="s">
        <v>694</v>
      </c>
      <c r="P188" s="51" t="s">
        <v>653</v>
      </c>
      <c r="Q188" s="51" t="s">
        <v>654</v>
      </c>
      <c r="R188" s="34" t="s">
        <v>1512</v>
      </c>
      <c r="S188" s="51">
        <v>112</v>
      </c>
      <c r="T188" s="51" t="s">
        <v>655</v>
      </c>
      <c r="U188" s="67">
        <v>3455</v>
      </c>
      <c r="V188" s="54">
        <v>150</v>
      </c>
      <c r="W188" s="54">
        <v>518250</v>
      </c>
      <c r="X188" s="38">
        <f t="shared" si="3"/>
        <v>580440</v>
      </c>
      <c r="Y188" s="55" t="s">
        <v>203</v>
      </c>
      <c r="Z188" s="51">
        <v>2015</v>
      </c>
      <c r="AA188" s="56" t="s">
        <v>491</v>
      </c>
      <c r="AB188" s="604" t="s">
        <v>616</v>
      </c>
      <c r="AC188" s="583"/>
      <c r="AD188" s="583"/>
      <c r="AE188" s="583"/>
      <c r="AF188" s="583"/>
      <c r="AG188" s="583"/>
      <c r="AH188" s="583"/>
      <c r="AI188" s="583"/>
    </row>
    <row r="189" spans="1:35" ht="102" customHeight="1">
      <c r="A189" s="34" t="s">
        <v>891</v>
      </c>
      <c r="B189" s="48" t="s">
        <v>169</v>
      </c>
      <c r="C189" s="68" t="s">
        <v>710</v>
      </c>
      <c r="D189" s="68" t="s">
        <v>706</v>
      </c>
      <c r="E189" s="68" t="s">
        <v>711</v>
      </c>
      <c r="F189" s="68" t="s">
        <v>712</v>
      </c>
      <c r="G189" s="68" t="s">
        <v>713</v>
      </c>
      <c r="H189" s="50"/>
      <c r="I189" s="50"/>
      <c r="J189" s="51" t="s">
        <v>31</v>
      </c>
      <c r="K189" s="51">
        <v>100</v>
      </c>
      <c r="L189" s="45">
        <v>711000000</v>
      </c>
      <c r="M189" s="34" t="s">
        <v>4618</v>
      </c>
      <c r="N189" s="51" t="s">
        <v>646</v>
      </c>
      <c r="O189" s="52" t="s">
        <v>696</v>
      </c>
      <c r="P189" s="51" t="s">
        <v>653</v>
      </c>
      <c r="Q189" s="51" t="s">
        <v>654</v>
      </c>
      <c r="R189" s="34" t="s">
        <v>1512</v>
      </c>
      <c r="S189" s="51">
        <v>112</v>
      </c>
      <c r="T189" s="51" t="s">
        <v>655</v>
      </c>
      <c r="U189" s="67">
        <v>1011</v>
      </c>
      <c r="V189" s="54">
        <v>150</v>
      </c>
      <c r="W189" s="54">
        <v>151650</v>
      </c>
      <c r="X189" s="38">
        <f t="shared" si="3"/>
        <v>169848.00000000003</v>
      </c>
      <c r="Y189" s="55" t="s">
        <v>203</v>
      </c>
      <c r="Z189" s="51">
        <v>2015</v>
      </c>
      <c r="AA189" s="56" t="s">
        <v>491</v>
      </c>
      <c r="AB189" s="604" t="s">
        <v>616</v>
      </c>
      <c r="AC189" s="583"/>
      <c r="AD189" s="583"/>
      <c r="AE189" s="583"/>
      <c r="AF189" s="583"/>
      <c r="AG189" s="583"/>
      <c r="AH189" s="583"/>
      <c r="AI189" s="583"/>
    </row>
    <row r="190" spans="1:35" ht="102" customHeight="1">
      <c r="A190" s="34" t="s">
        <v>892</v>
      </c>
      <c r="B190" s="48" t="s">
        <v>169</v>
      </c>
      <c r="C190" s="68" t="s">
        <v>710</v>
      </c>
      <c r="D190" s="68" t="s">
        <v>706</v>
      </c>
      <c r="E190" s="68" t="s">
        <v>711</v>
      </c>
      <c r="F190" s="68" t="s">
        <v>712</v>
      </c>
      <c r="G190" s="68" t="s">
        <v>713</v>
      </c>
      <c r="H190" s="50"/>
      <c r="I190" s="50"/>
      <c r="J190" s="51" t="s">
        <v>31</v>
      </c>
      <c r="K190" s="51">
        <v>100</v>
      </c>
      <c r="L190" s="45">
        <v>711000000</v>
      </c>
      <c r="M190" s="34" t="s">
        <v>4618</v>
      </c>
      <c r="N190" s="51" t="s">
        <v>646</v>
      </c>
      <c r="O190" s="52" t="s">
        <v>698</v>
      </c>
      <c r="P190" s="51" t="s">
        <v>653</v>
      </c>
      <c r="Q190" s="51" t="s">
        <v>654</v>
      </c>
      <c r="R190" s="34" t="s">
        <v>1512</v>
      </c>
      <c r="S190" s="51">
        <v>112</v>
      </c>
      <c r="T190" s="51" t="s">
        <v>655</v>
      </c>
      <c r="U190" s="67">
        <v>784</v>
      </c>
      <c r="V190" s="54">
        <v>150</v>
      </c>
      <c r="W190" s="54">
        <v>117600</v>
      </c>
      <c r="X190" s="38">
        <f t="shared" si="3"/>
        <v>131712</v>
      </c>
      <c r="Y190" s="55" t="s">
        <v>203</v>
      </c>
      <c r="Z190" s="51">
        <v>2015</v>
      </c>
      <c r="AA190" s="56" t="s">
        <v>491</v>
      </c>
      <c r="AB190" s="604" t="s">
        <v>616</v>
      </c>
      <c r="AC190" s="583"/>
      <c r="AD190" s="583"/>
      <c r="AE190" s="583"/>
      <c r="AF190" s="583"/>
      <c r="AG190" s="583"/>
      <c r="AH190" s="583"/>
      <c r="AI190" s="583"/>
    </row>
    <row r="191" spans="1:35" ht="102" customHeight="1">
      <c r="A191" s="34" t="s">
        <v>893</v>
      </c>
      <c r="B191" s="48" t="s">
        <v>169</v>
      </c>
      <c r="C191" s="68" t="s">
        <v>710</v>
      </c>
      <c r="D191" s="68" t="s">
        <v>706</v>
      </c>
      <c r="E191" s="68" t="s">
        <v>711</v>
      </c>
      <c r="F191" s="68" t="s">
        <v>712</v>
      </c>
      <c r="G191" s="68" t="s">
        <v>713</v>
      </c>
      <c r="H191" s="50"/>
      <c r="I191" s="50"/>
      <c r="J191" s="51" t="s">
        <v>31</v>
      </c>
      <c r="K191" s="51">
        <v>100</v>
      </c>
      <c r="L191" s="45">
        <v>711000000</v>
      </c>
      <c r="M191" s="34" t="s">
        <v>4618</v>
      </c>
      <c r="N191" s="51" t="s">
        <v>646</v>
      </c>
      <c r="O191" s="52" t="s">
        <v>699</v>
      </c>
      <c r="P191" s="51" t="s">
        <v>653</v>
      </c>
      <c r="Q191" s="51" t="s">
        <v>654</v>
      </c>
      <c r="R191" s="34" t="s">
        <v>1512</v>
      </c>
      <c r="S191" s="51">
        <v>112</v>
      </c>
      <c r="T191" s="51" t="s">
        <v>655</v>
      </c>
      <c r="U191" s="67">
        <v>402</v>
      </c>
      <c r="V191" s="54">
        <v>150</v>
      </c>
      <c r="W191" s="54">
        <v>60300</v>
      </c>
      <c r="X191" s="38">
        <f t="shared" si="3"/>
        <v>67536</v>
      </c>
      <c r="Y191" s="55" t="s">
        <v>203</v>
      </c>
      <c r="Z191" s="51">
        <v>2015</v>
      </c>
      <c r="AA191" s="56" t="s">
        <v>491</v>
      </c>
      <c r="AB191" s="604" t="s">
        <v>616</v>
      </c>
      <c r="AC191" s="583"/>
      <c r="AD191" s="583"/>
      <c r="AE191" s="583"/>
      <c r="AF191" s="583"/>
      <c r="AG191" s="583"/>
      <c r="AH191" s="583"/>
      <c r="AI191" s="583"/>
    </row>
    <row r="192" spans="1:35" s="43" customFormat="1" ht="102" customHeight="1">
      <c r="A192" s="39" t="s">
        <v>894</v>
      </c>
      <c r="B192" s="72" t="s">
        <v>169</v>
      </c>
      <c r="C192" s="73" t="s">
        <v>716</v>
      </c>
      <c r="D192" s="73" t="s">
        <v>706</v>
      </c>
      <c r="E192" s="73" t="s">
        <v>711</v>
      </c>
      <c r="F192" s="73" t="s">
        <v>717</v>
      </c>
      <c r="G192" s="73" t="s">
        <v>718</v>
      </c>
      <c r="H192" s="72"/>
      <c r="I192" s="72"/>
      <c r="J192" s="74" t="s">
        <v>83</v>
      </c>
      <c r="K192" s="74">
        <v>100</v>
      </c>
      <c r="L192" s="608">
        <v>711000000</v>
      </c>
      <c r="M192" s="39" t="s">
        <v>4618</v>
      </c>
      <c r="N192" s="74" t="s">
        <v>607</v>
      </c>
      <c r="O192" s="75" t="s">
        <v>652</v>
      </c>
      <c r="P192" s="74" t="s">
        <v>139</v>
      </c>
      <c r="Q192" s="74" t="s">
        <v>719</v>
      </c>
      <c r="R192" s="39" t="s">
        <v>1512</v>
      </c>
      <c r="S192" s="74">
        <v>112</v>
      </c>
      <c r="T192" s="74" t="s">
        <v>655</v>
      </c>
      <c r="U192" s="76">
        <v>75000</v>
      </c>
      <c r="V192" s="77">
        <v>200</v>
      </c>
      <c r="W192" s="77">
        <v>0</v>
      </c>
      <c r="X192" s="42">
        <f t="shared" si="3"/>
        <v>0</v>
      </c>
      <c r="Y192" s="78" t="s">
        <v>720</v>
      </c>
      <c r="Z192" s="74">
        <v>2015</v>
      </c>
      <c r="AA192" s="79"/>
      <c r="AB192" s="595" t="s">
        <v>616</v>
      </c>
      <c r="AC192" s="677"/>
      <c r="AD192" s="677"/>
      <c r="AE192" s="677"/>
      <c r="AF192" s="677"/>
      <c r="AG192" s="677"/>
      <c r="AH192" s="677"/>
      <c r="AI192" s="677"/>
    </row>
    <row r="193" spans="1:35" s="43" customFormat="1" ht="102" customHeight="1">
      <c r="A193" s="39" t="s">
        <v>895</v>
      </c>
      <c r="B193" s="72" t="s">
        <v>169</v>
      </c>
      <c r="C193" s="73" t="s">
        <v>716</v>
      </c>
      <c r="D193" s="73" t="s">
        <v>706</v>
      </c>
      <c r="E193" s="73" t="s">
        <v>711</v>
      </c>
      <c r="F193" s="73" t="s">
        <v>717</v>
      </c>
      <c r="G193" s="73" t="s">
        <v>718</v>
      </c>
      <c r="H193" s="72"/>
      <c r="I193" s="72"/>
      <c r="J193" s="74" t="s">
        <v>83</v>
      </c>
      <c r="K193" s="74">
        <v>100</v>
      </c>
      <c r="L193" s="608">
        <v>711000000</v>
      </c>
      <c r="M193" s="39" t="s">
        <v>4618</v>
      </c>
      <c r="N193" s="74" t="s">
        <v>607</v>
      </c>
      <c r="O193" s="75" t="s">
        <v>666</v>
      </c>
      <c r="P193" s="74" t="s">
        <v>139</v>
      </c>
      <c r="Q193" s="74" t="s">
        <v>719</v>
      </c>
      <c r="R193" s="39" t="s">
        <v>1512</v>
      </c>
      <c r="S193" s="74">
        <v>112</v>
      </c>
      <c r="T193" s="74" t="s">
        <v>655</v>
      </c>
      <c r="U193" s="80">
        <v>75000</v>
      </c>
      <c r="V193" s="77">
        <v>200</v>
      </c>
      <c r="W193" s="77">
        <v>0</v>
      </c>
      <c r="X193" s="42">
        <f t="shared" si="3"/>
        <v>0</v>
      </c>
      <c r="Y193" s="78" t="s">
        <v>720</v>
      </c>
      <c r="Z193" s="74">
        <v>2015</v>
      </c>
      <c r="AA193" s="79"/>
      <c r="AB193" s="595" t="s">
        <v>616</v>
      </c>
      <c r="AC193" s="677"/>
      <c r="AD193" s="677"/>
      <c r="AE193" s="677"/>
      <c r="AF193" s="677"/>
      <c r="AG193" s="677"/>
      <c r="AH193" s="677"/>
      <c r="AI193" s="677"/>
    </row>
    <row r="194" spans="1:35" s="43" customFormat="1" ht="102" customHeight="1">
      <c r="A194" s="39" t="s">
        <v>896</v>
      </c>
      <c r="B194" s="72" t="s">
        <v>169</v>
      </c>
      <c r="C194" s="73" t="s">
        <v>716</v>
      </c>
      <c r="D194" s="73" t="s">
        <v>706</v>
      </c>
      <c r="E194" s="73" t="s">
        <v>711</v>
      </c>
      <c r="F194" s="73" t="s">
        <v>717</v>
      </c>
      <c r="G194" s="73" t="s">
        <v>718</v>
      </c>
      <c r="H194" s="72"/>
      <c r="I194" s="72"/>
      <c r="J194" s="74" t="s">
        <v>83</v>
      </c>
      <c r="K194" s="74">
        <v>100</v>
      </c>
      <c r="L194" s="608">
        <v>711000000</v>
      </c>
      <c r="M194" s="39" t="s">
        <v>4618</v>
      </c>
      <c r="N194" s="74" t="s">
        <v>607</v>
      </c>
      <c r="O194" s="75" t="s">
        <v>686</v>
      </c>
      <c r="P194" s="74" t="s">
        <v>139</v>
      </c>
      <c r="Q194" s="74" t="s">
        <v>719</v>
      </c>
      <c r="R194" s="39" t="s">
        <v>1512</v>
      </c>
      <c r="S194" s="74">
        <v>112</v>
      </c>
      <c r="T194" s="74" t="s">
        <v>655</v>
      </c>
      <c r="U194" s="80">
        <v>7730</v>
      </c>
      <c r="V194" s="77">
        <v>200</v>
      </c>
      <c r="W194" s="77">
        <v>0</v>
      </c>
      <c r="X194" s="42">
        <f t="shared" si="3"/>
        <v>0</v>
      </c>
      <c r="Y194" s="78" t="s">
        <v>720</v>
      </c>
      <c r="Z194" s="74">
        <v>2015</v>
      </c>
      <c r="AA194" s="79"/>
      <c r="AB194" s="595" t="s">
        <v>616</v>
      </c>
      <c r="AC194" s="677"/>
      <c r="AD194" s="677"/>
      <c r="AE194" s="677"/>
      <c r="AF194" s="677"/>
      <c r="AG194" s="677"/>
      <c r="AH194" s="677"/>
      <c r="AI194" s="677"/>
    </row>
    <row r="195" spans="1:35" s="43" customFormat="1" ht="102" customHeight="1">
      <c r="A195" s="39" t="s">
        <v>897</v>
      </c>
      <c r="B195" s="72" t="s">
        <v>169</v>
      </c>
      <c r="C195" s="73" t="s">
        <v>716</v>
      </c>
      <c r="D195" s="73" t="s">
        <v>706</v>
      </c>
      <c r="E195" s="73" t="s">
        <v>711</v>
      </c>
      <c r="F195" s="73" t="s">
        <v>717</v>
      </c>
      <c r="G195" s="73" t="s">
        <v>718</v>
      </c>
      <c r="H195" s="72"/>
      <c r="I195" s="72"/>
      <c r="J195" s="74" t="s">
        <v>83</v>
      </c>
      <c r="K195" s="74">
        <v>100</v>
      </c>
      <c r="L195" s="608">
        <v>711000000</v>
      </c>
      <c r="M195" s="39" t="s">
        <v>4618</v>
      </c>
      <c r="N195" s="74" t="s">
        <v>607</v>
      </c>
      <c r="O195" s="75" t="s">
        <v>671</v>
      </c>
      <c r="P195" s="74" t="s">
        <v>139</v>
      </c>
      <c r="Q195" s="74" t="s">
        <v>719</v>
      </c>
      <c r="R195" s="39" t="s">
        <v>1512</v>
      </c>
      <c r="S195" s="74">
        <v>112</v>
      </c>
      <c r="T195" s="74" t="s">
        <v>655</v>
      </c>
      <c r="U195" s="80">
        <v>7596</v>
      </c>
      <c r="V195" s="77">
        <v>200</v>
      </c>
      <c r="W195" s="77">
        <v>0</v>
      </c>
      <c r="X195" s="42">
        <f t="shared" si="3"/>
        <v>0</v>
      </c>
      <c r="Y195" s="78" t="s">
        <v>720</v>
      </c>
      <c r="Z195" s="74">
        <v>2015</v>
      </c>
      <c r="AA195" s="79"/>
      <c r="AB195" s="595" t="s">
        <v>616</v>
      </c>
      <c r="AC195" s="677"/>
      <c r="AD195" s="677"/>
      <c r="AE195" s="677"/>
      <c r="AF195" s="677"/>
      <c r="AG195" s="677"/>
      <c r="AH195" s="677"/>
      <c r="AI195" s="677"/>
    </row>
    <row r="196" spans="1:35" s="43" customFormat="1" ht="102" customHeight="1">
      <c r="A196" s="39" t="s">
        <v>898</v>
      </c>
      <c r="B196" s="72" t="s">
        <v>169</v>
      </c>
      <c r="C196" s="73" t="s">
        <v>716</v>
      </c>
      <c r="D196" s="73" t="s">
        <v>706</v>
      </c>
      <c r="E196" s="73" t="s">
        <v>711</v>
      </c>
      <c r="F196" s="73" t="s">
        <v>717</v>
      </c>
      <c r="G196" s="73" t="s">
        <v>718</v>
      </c>
      <c r="H196" s="72"/>
      <c r="I196" s="72"/>
      <c r="J196" s="74" t="s">
        <v>83</v>
      </c>
      <c r="K196" s="74">
        <v>100</v>
      </c>
      <c r="L196" s="608">
        <v>711000000</v>
      </c>
      <c r="M196" s="39" t="s">
        <v>4618</v>
      </c>
      <c r="N196" s="74" t="s">
        <v>607</v>
      </c>
      <c r="O196" s="75" t="s">
        <v>715</v>
      </c>
      <c r="P196" s="74" t="s">
        <v>139</v>
      </c>
      <c r="Q196" s="74" t="s">
        <v>719</v>
      </c>
      <c r="R196" s="39" t="s">
        <v>1512</v>
      </c>
      <c r="S196" s="74">
        <v>112</v>
      </c>
      <c r="T196" s="74" t="s">
        <v>655</v>
      </c>
      <c r="U196" s="80">
        <f>7817+72</f>
        <v>7889</v>
      </c>
      <c r="V196" s="77">
        <v>200</v>
      </c>
      <c r="W196" s="77">
        <v>0</v>
      </c>
      <c r="X196" s="42">
        <f t="shared" si="3"/>
        <v>0</v>
      </c>
      <c r="Y196" s="78" t="s">
        <v>720</v>
      </c>
      <c r="Z196" s="74">
        <v>2015</v>
      </c>
      <c r="AA196" s="79"/>
      <c r="AB196" s="595" t="s">
        <v>616</v>
      </c>
      <c r="AC196" s="677"/>
      <c r="AD196" s="677"/>
      <c r="AE196" s="677"/>
      <c r="AF196" s="677"/>
      <c r="AG196" s="677"/>
      <c r="AH196" s="677"/>
      <c r="AI196" s="677"/>
    </row>
    <row r="197" spans="1:35" s="43" customFormat="1" ht="102" customHeight="1">
      <c r="A197" s="39" t="s">
        <v>899</v>
      </c>
      <c r="B197" s="72" t="s">
        <v>169</v>
      </c>
      <c r="C197" s="73" t="s">
        <v>716</v>
      </c>
      <c r="D197" s="73" t="s">
        <v>706</v>
      </c>
      <c r="E197" s="73" t="s">
        <v>711</v>
      </c>
      <c r="F197" s="73" t="s">
        <v>717</v>
      </c>
      <c r="G197" s="73" t="s">
        <v>718</v>
      </c>
      <c r="H197" s="72"/>
      <c r="I197" s="72"/>
      <c r="J197" s="74" t="s">
        <v>83</v>
      </c>
      <c r="K197" s="74">
        <v>100</v>
      </c>
      <c r="L197" s="608">
        <v>711000000</v>
      </c>
      <c r="M197" s="39" t="s">
        <v>4618</v>
      </c>
      <c r="N197" s="74" t="s">
        <v>607</v>
      </c>
      <c r="O197" s="75" t="s">
        <v>691</v>
      </c>
      <c r="P197" s="74" t="s">
        <v>139</v>
      </c>
      <c r="Q197" s="74" t="s">
        <v>719</v>
      </c>
      <c r="R197" s="39" t="s">
        <v>1512</v>
      </c>
      <c r="S197" s="74">
        <v>112</v>
      </c>
      <c r="T197" s="74" t="s">
        <v>655</v>
      </c>
      <c r="U197" s="80">
        <v>4400</v>
      </c>
      <c r="V197" s="77">
        <v>200</v>
      </c>
      <c r="W197" s="77">
        <v>0</v>
      </c>
      <c r="X197" s="42">
        <f t="shared" si="3"/>
        <v>0</v>
      </c>
      <c r="Y197" s="78" t="s">
        <v>720</v>
      </c>
      <c r="Z197" s="74">
        <v>2015</v>
      </c>
      <c r="AA197" s="79"/>
      <c r="AB197" s="595" t="s">
        <v>616</v>
      </c>
      <c r="AC197" s="677"/>
      <c r="AD197" s="677"/>
      <c r="AE197" s="677"/>
      <c r="AF197" s="677"/>
      <c r="AG197" s="677"/>
      <c r="AH197" s="677"/>
      <c r="AI197" s="677"/>
    </row>
    <row r="198" spans="1:35" s="43" customFormat="1" ht="102" customHeight="1">
      <c r="A198" s="39" t="s">
        <v>900</v>
      </c>
      <c r="B198" s="72" t="s">
        <v>169</v>
      </c>
      <c r="C198" s="73" t="s">
        <v>716</v>
      </c>
      <c r="D198" s="73" t="s">
        <v>706</v>
      </c>
      <c r="E198" s="73" t="s">
        <v>711</v>
      </c>
      <c r="F198" s="73" t="s">
        <v>717</v>
      </c>
      <c r="G198" s="73" t="s">
        <v>718</v>
      </c>
      <c r="H198" s="72"/>
      <c r="I198" s="72"/>
      <c r="J198" s="74" t="s">
        <v>83</v>
      </c>
      <c r="K198" s="74">
        <v>100</v>
      </c>
      <c r="L198" s="608">
        <v>711000000</v>
      </c>
      <c r="M198" s="39" t="s">
        <v>4618</v>
      </c>
      <c r="N198" s="74" t="s">
        <v>607</v>
      </c>
      <c r="O198" s="75" t="s">
        <v>678</v>
      </c>
      <c r="P198" s="74" t="s">
        <v>139</v>
      </c>
      <c r="Q198" s="74" t="s">
        <v>719</v>
      </c>
      <c r="R198" s="39" t="s">
        <v>1512</v>
      </c>
      <c r="S198" s="74">
        <v>112</v>
      </c>
      <c r="T198" s="74" t="s">
        <v>655</v>
      </c>
      <c r="U198" s="80">
        <v>9982</v>
      </c>
      <c r="V198" s="77">
        <v>200</v>
      </c>
      <c r="W198" s="77">
        <v>0</v>
      </c>
      <c r="X198" s="42">
        <f t="shared" si="3"/>
        <v>0</v>
      </c>
      <c r="Y198" s="78" t="s">
        <v>720</v>
      </c>
      <c r="Z198" s="74">
        <v>2015</v>
      </c>
      <c r="AA198" s="79"/>
      <c r="AB198" s="595" t="s">
        <v>616</v>
      </c>
      <c r="AC198" s="677"/>
      <c r="AD198" s="677"/>
      <c r="AE198" s="677"/>
      <c r="AF198" s="677"/>
      <c r="AG198" s="677"/>
      <c r="AH198" s="677"/>
      <c r="AI198" s="677"/>
    </row>
    <row r="199" spans="1:35" s="43" customFormat="1" ht="102" customHeight="1">
      <c r="A199" s="39" t="s">
        <v>901</v>
      </c>
      <c r="B199" s="72" t="s">
        <v>169</v>
      </c>
      <c r="C199" s="73" t="s">
        <v>716</v>
      </c>
      <c r="D199" s="73" t="s">
        <v>706</v>
      </c>
      <c r="E199" s="73" t="s">
        <v>711</v>
      </c>
      <c r="F199" s="73" t="s">
        <v>717</v>
      </c>
      <c r="G199" s="73" t="s">
        <v>718</v>
      </c>
      <c r="H199" s="72"/>
      <c r="I199" s="72"/>
      <c r="J199" s="74" t="s">
        <v>83</v>
      </c>
      <c r="K199" s="74">
        <v>100</v>
      </c>
      <c r="L199" s="608">
        <v>711000000</v>
      </c>
      <c r="M199" s="39" t="s">
        <v>4618</v>
      </c>
      <c r="N199" s="74" t="s">
        <v>607</v>
      </c>
      <c r="O199" s="75" t="s">
        <v>692</v>
      </c>
      <c r="P199" s="74" t="s">
        <v>139</v>
      </c>
      <c r="Q199" s="74" t="s">
        <v>719</v>
      </c>
      <c r="R199" s="39" t="s">
        <v>1512</v>
      </c>
      <c r="S199" s="74">
        <v>112</v>
      </c>
      <c r="T199" s="74" t="s">
        <v>655</v>
      </c>
      <c r="U199" s="80">
        <v>382</v>
      </c>
      <c r="V199" s="77">
        <v>200</v>
      </c>
      <c r="W199" s="77">
        <v>0</v>
      </c>
      <c r="X199" s="42">
        <f t="shared" si="3"/>
        <v>0</v>
      </c>
      <c r="Y199" s="78" t="s">
        <v>720</v>
      </c>
      <c r="Z199" s="74">
        <v>2015</v>
      </c>
      <c r="AA199" s="79"/>
      <c r="AB199" s="595" t="s">
        <v>616</v>
      </c>
      <c r="AC199" s="677"/>
      <c r="AD199" s="677"/>
      <c r="AE199" s="677"/>
      <c r="AF199" s="677"/>
      <c r="AG199" s="677"/>
      <c r="AH199" s="677"/>
      <c r="AI199" s="677"/>
    </row>
    <row r="200" spans="1:35" s="85" customFormat="1" ht="102" customHeight="1">
      <c r="A200" s="81" t="s">
        <v>1245</v>
      </c>
      <c r="B200" s="82" t="s">
        <v>169</v>
      </c>
      <c r="C200" s="82" t="s">
        <v>1354</v>
      </c>
      <c r="D200" s="82" t="s">
        <v>1355</v>
      </c>
      <c r="E200" s="82" t="s">
        <v>1356</v>
      </c>
      <c r="F200" s="82" t="s">
        <v>1357</v>
      </c>
      <c r="G200" s="82" t="s">
        <v>1358</v>
      </c>
      <c r="H200" s="82"/>
      <c r="I200" s="82"/>
      <c r="J200" s="82" t="s">
        <v>83</v>
      </c>
      <c r="K200" s="82">
        <v>100</v>
      </c>
      <c r="L200" s="127">
        <v>711000000</v>
      </c>
      <c r="M200" s="34" t="s">
        <v>4618</v>
      </c>
      <c r="N200" s="83" t="s">
        <v>1498</v>
      </c>
      <c r="O200" s="82" t="s">
        <v>1359</v>
      </c>
      <c r="P200" s="82" t="s">
        <v>139</v>
      </c>
      <c r="Q200" s="82" t="s">
        <v>1360</v>
      </c>
      <c r="R200" s="34" t="s">
        <v>1512</v>
      </c>
      <c r="S200" s="82">
        <v>112</v>
      </c>
      <c r="T200" s="82" t="s">
        <v>655</v>
      </c>
      <c r="U200" s="84">
        <f>31752-9390</f>
        <v>22362</v>
      </c>
      <c r="V200" s="84">
        <v>45</v>
      </c>
      <c r="W200" s="84">
        <v>1006290</v>
      </c>
      <c r="X200" s="38">
        <f t="shared" si="3"/>
        <v>1127044.8</v>
      </c>
      <c r="Y200" s="82" t="s">
        <v>720</v>
      </c>
      <c r="Z200" s="82">
        <v>2015</v>
      </c>
      <c r="AA200" s="82"/>
      <c r="AB200" s="125" t="s">
        <v>616</v>
      </c>
      <c r="AC200" s="125"/>
      <c r="AD200" s="125" t="s">
        <v>168</v>
      </c>
      <c r="AE200" s="125" t="s">
        <v>1361</v>
      </c>
      <c r="AF200" s="125" t="s">
        <v>1362</v>
      </c>
      <c r="AG200" s="125"/>
      <c r="AH200" s="125"/>
      <c r="AI200" s="125"/>
    </row>
    <row r="201" spans="1:35" s="85" customFormat="1" ht="102" customHeight="1">
      <c r="A201" s="86" t="s">
        <v>1246</v>
      </c>
      <c r="B201" s="87" t="s">
        <v>169</v>
      </c>
      <c r="C201" s="87" t="s">
        <v>1354</v>
      </c>
      <c r="D201" s="87" t="s">
        <v>1355</v>
      </c>
      <c r="E201" s="87" t="s">
        <v>1356</v>
      </c>
      <c r="F201" s="87" t="s">
        <v>1357</v>
      </c>
      <c r="G201" s="87" t="s">
        <v>1358</v>
      </c>
      <c r="H201" s="87"/>
      <c r="I201" s="87"/>
      <c r="J201" s="87" t="s">
        <v>83</v>
      </c>
      <c r="K201" s="87">
        <v>100</v>
      </c>
      <c r="L201" s="127">
        <v>711000000</v>
      </c>
      <c r="M201" s="34" t="s">
        <v>4618</v>
      </c>
      <c r="N201" s="83" t="s">
        <v>1498</v>
      </c>
      <c r="O201" s="87" t="s">
        <v>1363</v>
      </c>
      <c r="P201" s="87" t="s">
        <v>139</v>
      </c>
      <c r="Q201" s="87" t="s">
        <v>1360</v>
      </c>
      <c r="R201" s="34" t="s">
        <v>1512</v>
      </c>
      <c r="S201" s="87">
        <v>112</v>
      </c>
      <c r="T201" s="87" t="s">
        <v>655</v>
      </c>
      <c r="U201" s="90">
        <v>4725</v>
      </c>
      <c r="V201" s="90">
        <v>45</v>
      </c>
      <c r="W201" s="90">
        <v>212625</v>
      </c>
      <c r="X201" s="38">
        <f t="shared" si="3"/>
        <v>238140.00000000003</v>
      </c>
      <c r="Y201" s="87" t="s">
        <v>720</v>
      </c>
      <c r="Z201" s="87">
        <v>2015</v>
      </c>
      <c r="AA201" s="87"/>
      <c r="AB201" s="125" t="s">
        <v>616</v>
      </c>
      <c r="AC201" s="125"/>
      <c r="AD201" s="125" t="s">
        <v>168</v>
      </c>
      <c r="AE201" s="125" t="s">
        <v>1361</v>
      </c>
      <c r="AF201" s="125" t="s">
        <v>1362</v>
      </c>
      <c r="AG201" s="125"/>
      <c r="AH201" s="125"/>
      <c r="AI201" s="125"/>
    </row>
    <row r="202" spans="1:35" s="85" customFormat="1" ht="102" customHeight="1">
      <c r="A202" s="86" t="s">
        <v>1247</v>
      </c>
      <c r="B202" s="87" t="s">
        <v>169</v>
      </c>
      <c r="C202" s="87" t="s">
        <v>1354</v>
      </c>
      <c r="D202" s="87" t="s">
        <v>1355</v>
      </c>
      <c r="E202" s="87" t="s">
        <v>1356</v>
      </c>
      <c r="F202" s="87" t="s">
        <v>1357</v>
      </c>
      <c r="G202" s="87" t="s">
        <v>1358</v>
      </c>
      <c r="H202" s="87"/>
      <c r="I202" s="87"/>
      <c r="J202" s="87" t="s">
        <v>83</v>
      </c>
      <c r="K202" s="87">
        <v>100</v>
      </c>
      <c r="L202" s="127">
        <v>711000000</v>
      </c>
      <c r="M202" s="34" t="s">
        <v>4618</v>
      </c>
      <c r="N202" s="83" t="s">
        <v>1498</v>
      </c>
      <c r="O202" s="87" t="s">
        <v>652</v>
      </c>
      <c r="P202" s="87" t="s">
        <v>139</v>
      </c>
      <c r="Q202" s="87" t="s">
        <v>1360</v>
      </c>
      <c r="R202" s="34" t="s">
        <v>1512</v>
      </c>
      <c r="S202" s="87">
        <v>112</v>
      </c>
      <c r="T202" s="87" t="s">
        <v>655</v>
      </c>
      <c r="U202" s="90">
        <f>47720-22704</f>
        <v>25016</v>
      </c>
      <c r="V202" s="90">
        <v>45</v>
      </c>
      <c r="W202" s="90">
        <v>1125720</v>
      </c>
      <c r="X202" s="38">
        <f t="shared" si="3"/>
        <v>1260806.4000000001</v>
      </c>
      <c r="Y202" s="87" t="s">
        <v>720</v>
      </c>
      <c r="Z202" s="87">
        <v>2015</v>
      </c>
      <c r="AA202" s="87"/>
      <c r="AB202" s="125" t="s">
        <v>616</v>
      </c>
      <c r="AC202" s="125"/>
      <c r="AD202" s="125" t="s">
        <v>168</v>
      </c>
      <c r="AE202" s="125" t="s">
        <v>1361</v>
      </c>
      <c r="AF202" s="125" t="s">
        <v>1362</v>
      </c>
      <c r="AG202" s="125"/>
      <c r="AH202" s="125"/>
      <c r="AI202" s="125"/>
    </row>
    <row r="203" spans="1:35" s="85" customFormat="1" ht="102" customHeight="1">
      <c r="A203" s="86" t="s">
        <v>1248</v>
      </c>
      <c r="B203" s="87" t="s">
        <v>169</v>
      </c>
      <c r="C203" s="87" t="s">
        <v>1354</v>
      </c>
      <c r="D203" s="87" t="s">
        <v>1355</v>
      </c>
      <c r="E203" s="87" t="s">
        <v>1356</v>
      </c>
      <c r="F203" s="87" t="s">
        <v>1357</v>
      </c>
      <c r="G203" s="87" t="s">
        <v>1358</v>
      </c>
      <c r="H203" s="87"/>
      <c r="I203" s="87"/>
      <c r="J203" s="87" t="s">
        <v>83</v>
      </c>
      <c r="K203" s="87">
        <v>100</v>
      </c>
      <c r="L203" s="127">
        <v>711000000</v>
      </c>
      <c r="M203" s="34" t="s">
        <v>4618</v>
      </c>
      <c r="N203" s="83" t="s">
        <v>1498</v>
      </c>
      <c r="O203" s="87" t="s">
        <v>656</v>
      </c>
      <c r="P203" s="87" t="s">
        <v>139</v>
      </c>
      <c r="Q203" s="87" t="s">
        <v>1360</v>
      </c>
      <c r="R203" s="34" t="s">
        <v>1512</v>
      </c>
      <c r="S203" s="87">
        <v>112</v>
      </c>
      <c r="T203" s="87" t="s">
        <v>655</v>
      </c>
      <c r="U203" s="90">
        <f>31550-12055</f>
        <v>19495</v>
      </c>
      <c r="V203" s="90">
        <v>45</v>
      </c>
      <c r="W203" s="90">
        <v>877275</v>
      </c>
      <c r="X203" s="38">
        <f t="shared" si="3"/>
        <v>982548.00000000012</v>
      </c>
      <c r="Y203" s="87" t="s">
        <v>720</v>
      </c>
      <c r="Z203" s="87">
        <v>2015</v>
      </c>
      <c r="AA203" s="87"/>
      <c r="AB203" s="125" t="s">
        <v>616</v>
      </c>
      <c r="AC203" s="125"/>
      <c r="AD203" s="125" t="s">
        <v>168</v>
      </c>
      <c r="AE203" s="125" t="s">
        <v>1361</v>
      </c>
      <c r="AF203" s="125" t="s">
        <v>1362</v>
      </c>
      <c r="AG203" s="125"/>
      <c r="AH203" s="125"/>
      <c r="AI203" s="125"/>
    </row>
    <row r="204" spans="1:35" s="85" customFormat="1" ht="102" customHeight="1">
      <c r="A204" s="86" t="s">
        <v>1249</v>
      </c>
      <c r="B204" s="87" t="s">
        <v>169</v>
      </c>
      <c r="C204" s="87" t="s">
        <v>1354</v>
      </c>
      <c r="D204" s="87" t="s">
        <v>1355</v>
      </c>
      <c r="E204" s="87" t="s">
        <v>1356</v>
      </c>
      <c r="F204" s="87" t="s">
        <v>1357</v>
      </c>
      <c r="G204" s="87" t="s">
        <v>1358</v>
      </c>
      <c r="H204" s="87"/>
      <c r="I204" s="87"/>
      <c r="J204" s="87" t="s">
        <v>83</v>
      </c>
      <c r="K204" s="87">
        <v>100</v>
      </c>
      <c r="L204" s="127">
        <v>711000000</v>
      </c>
      <c r="M204" s="34" t="s">
        <v>4618</v>
      </c>
      <c r="N204" s="83" t="s">
        <v>1498</v>
      </c>
      <c r="O204" s="87" t="s">
        <v>657</v>
      </c>
      <c r="P204" s="87" t="s">
        <v>139</v>
      </c>
      <c r="Q204" s="87" t="s">
        <v>1360</v>
      </c>
      <c r="R204" s="34" t="s">
        <v>1512</v>
      </c>
      <c r="S204" s="87">
        <v>112</v>
      </c>
      <c r="T204" s="87" t="s">
        <v>655</v>
      </c>
      <c r="U204" s="90">
        <f>33270-20645</f>
        <v>12625</v>
      </c>
      <c r="V204" s="90">
        <v>45</v>
      </c>
      <c r="W204" s="90">
        <v>568125</v>
      </c>
      <c r="X204" s="38">
        <f t="shared" si="3"/>
        <v>636300.00000000012</v>
      </c>
      <c r="Y204" s="87" t="s">
        <v>720</v>
      </c>
      <c r="Z204" s="87">
        <v>2015</v>
      </c>
      <c r="AA204" s="87"/>
      <c r="AB204" s="125" t="s">
        <v>616</v>
      </c>
      <c r="AC204" s="125"/>
      <c r="AD204" s="125" t="s">
        <v>168</v>
      </c>
      <c r="AE204" s="125" t="s">
        <v>1361</v>
      </c>
      <c r="AF204" s="125" t="s">
        <v>1362</v>
      </c>
      <c r="AG204" s="125"/>
      <c r="AH204" s="125"/>
      <c r="AI204" s="125"/>
    </row>
    <row r="205" spans="1:35" s="85" customFormat="1" ht="102" customHeight="1">
      <c r="A205" s="86" t="s">
        <v>1250</v>
      </c>
      <c r="B205" s="87" t="s">
        <v>169</v>
      </c>
      <c r="C205" s="87" t="s">
        <v>1354</v>
      </c>
      <c r="D205" s="87" t="s">
        <v>1355</v>
      </c>
      <c r="E205" s="87" t="s">
        <v>1356</v>
      </c>
      <c r="F205" s="87" t="s">
        <v>1357</v>
      </c>
      <c r="G205" s="87" t="s">
        <v>1358</v>
      </c>
      <c r="H205" s="87"/>
      <c r="I205" s="87"/>
      <c r="J205" s="87" t="s">
        <v>83</v>
      </c>
      <c r="K205" s="87">
        <v>100</v>
      </c>
      <c r="L205" s="127">
        <v>711000000</v>
      </c>
      <c r="M205" s="34" t="s">
        <v>4618</v>
      </c>
      <c r="N205" s="83" t="s">
        <v>1498</v>
      </c>
      <c r="O205" s="87" t="s">
        <v>1364</v>
      </c>
      <c r="P205" s="87" t="s">
        <v>139</v>
      </c>
      <c r="Q205" s="87" t="s">
        <v>1360</v>
      </c>
      <c r="R205" s="34" t="s">
        <v>1512</v>
      </c>
      <c r="S205" s="87">
        <v>112</v>
      </c>
      <c r="T205" s="87" t="s">
        <v>655</v>
      </c>
      <c r="U205" s="90">
        <v>3135</v>
      </c>
      <c r="V205" s="90">
        <v>45</v>
      </c>
      <c r="W205" s="90">
        <v>141075</v>
      </c>
      <c r="X205" s="38">
        <f t="shared" si="3"/>
        <v>158004.00000000003</v>
      </c>
      <c r="Y205" s="87" t="s">
        <v>720</v>
      </c>
      <c r="Z205" s="87">
        <v>2015</v>
      </c>
      <c r="AA205" s="87"/>
      <c r="AB205" s="125" t="s">
        <v>616</v>
      </c>
      <c r="AC205" s="125"/>
      <c r="AD205" s="125" t="s">
        <v>168</v>
      </c>
      <c r="AE205" s="125" t="s">
        <v>1361</v>
      </c>
      <c r="AF205" s="125" t="s">
        <v>1362</v>
      </c>
      <c r="AG205" s="125"/>
      <c r="AH205" s="125"/>
      <c r="AI205" s="125"/>
    </row>
    <row r="206" spans="1:35" s="85" customFormat="1" ht="102" customHeight="1">
      <c r="A206" s="86" t="s">
        <v>1251</v>
      </c>
      <c r="B206" s="87" t="s">
        <v>169</v>
      </c>
      <c r="C206" s="87" t="s">
        <v>1354</v>
      </c>
      <c r="D206" s="87" t="s">
        <v>1355</v>
      </c>
      <c r="E206" s="87" t="s">
        <v>1356</v>
      </c>
      <c r="F206" s="87" t="s">
        <v>1357</v>
      </c>
      <c r="G206" s="87" t="s">
        <v>1358</v>
      </c>
      <c r="H206" s="87"/>
      <c r="I206" s="87"/>
      <c r="J206" s="87" t="s">
        <v>83</v>
      </c>
      <c r="K206" s="87">
        <v>100</v>
      </c>
      <c r="L206" s="127">
        <v>711000000</v>
      </c>
      <c r="M206" s="34" t="s">
        <v>4618</v>
      </c>
      <c r="N206" s="83" t="s">
        <v>1498</v>
      </c>
      <c r="O206" s="87" t="s">
        <v>660</v>
      </c>
      <c r="P206" s="87" t="s">
        <v>139</v>
      </c>
      <c r="Q206" s="87" t="s">
        <v>1360</v>
      </c>
      <c r="R206" s="34" t="s">
        <v>1512</v>
      </c>
      <c r="S206" s="87">
        <v>112</v>
      </c>
      <c r="T206" s="87" t="s">
        <v>655</v>
      </c>
      <c r="U206" s="90">
        <v>3224</v>
      </c>
      <c r="V206" s="90">
        <v>45</v>
      </c>
      <c r="W206" s="90">
        <v>145080</v>
      </c>
      <c r="X206" s="38">
        <f t="shared" si="3"/>
        <v>162489.60000000001</v>
      </c>
      <c r="Y206" s="87" t="s">
        <v>720</v>
      </c>
      <c r="Z206" s="87">
        <v>2015</v>
      </c>
      <c r="AA206" s="87"/>
      <c r="AB206" s="125" t="s">
        <v>616</v>
      </c>
      <c r="AC206" s="125"/>
      <c r="AD206" s="125" t="s">
        <v>168</v>
      </c>
      <c r="AE206" s="125" t="s">
        <v>1361</v>
      </c>
      <c r="AF206" s="125" t="s">
        <v>1362</v>
      </c>
      <c r="AG206" s="125"/>
      <c r="AH206" s="125"/>
      <c r="AI206" s="125"/>
    </row>
    <row r="207" spans="1:35" s="85" customFormat="1" ht="102" customHeight="1">
      <c r="A207" s="86" t="s">
        <v>1252</v>
      </c>
      <c r="B207" s="87" t="s">
        <v>169</v>
      </c>
      <c r="C207" s="87" t="s">
        <v>1354</v>
      </c>
      <c r="D207" s="87" t="s">
        <v>1355</v>
      </c>
      <c r="E207" s="87" t="s">
        <v>1356</v>
      </c>
      <c r="F207" s="87" t="s">
        <v>1357</v>
      </c>
      <c r="G207" s="87" t="s">
        <v>1358</v>
      </c>
      <c r="H207" s="87"/>
      <c r="I207" s="87"/>
      <c r="J207" s="87" t="s">
        <v>83</v>
      </c>
      <c r="K207" s="87">
        <v>100</v>
      </c>
      <c r="L207" s="127">
        <v>711000000</v>
      </c>
      <c r="M207" s="34" t="s">
        <v>4618</v>
      </c>
      <c r="N207" s="83" t="s">
        <v>1498</v>
      </c>
      <c r="O207" s="87" t="s">
        <v>1365</v>
      </c>
      <c r="P207" s="87" t="s">
        <v>139</v>
      </c>
      <c r="Q207" s="87" t="s">
        <v>1360</v>
      </c>
      <c r="R207" s="34" t="s">
        <v>1512</v>
      </c>
      <c r="S207" s="87">
        <v>112</v>
      </c>
      <c r="T207" s="87" t="s">
        <v>655</v>
      </c>
      <c r="U207" s="90">
        <v>6138</v>
      </c>
      <c r="V207" s="90">
        <v>45</v>
      </c>
      <c r="W207" s="90">
        <v>276210</v>
      </c>
      <c r="X207" s="38">
        <f t="shared" si="3"/>
        <v>309355.2</v>
      </c>
      <c r="Y207" s="87" t="s">
        <v>720</v>
      </c>
      <c r="Z207" s="87">
        <v>2015</v>
      </c>
      <c r="AA207" s="87"/>
      <c r="AB207" s="125" t="s">
        <v>616</v>
      </c>
      <c r="AC207" s="125"/>
      <c r="AD207" s="125" t="s">
        <v>168</v>
      </c>
      <c r="AE207" s="125" t="s">
        <v>1361</v>
      </c>
      <c r="AF207" s="125" t="s">
        <v>1362</v>
      </c>
      <c r="AG207" s="125"/>
      <c r="AH207" s="125"/>
      <c r="AI207" s="125"/>
    </row>
    <row r="208" spans="1:35" s="85" customFormat="1" ht="102" customHeight="1">
      <c r="A208" s="86" t="s">
        <v>1253</v>
      </c>
      <c r="B208" s="87" t="s">
        <v>169</v>
      </c>
      <c r="C208" s="87" t="s">
        <v>1354</v>
      </c>
      <c r="D208" s="87" t="s">
        <v>1355</v>
      </c>
      <c r="E208" s="87" t="s">
        <v>1356</v>
      </c>
      <c r="F208" s="87" t="s">
        <v>1357</v>
      </c>
      <c r="G208" s="87" t="s">
        <v>1358</v>
      </c>
      <c r="H208" s="87"/>
      <c r="I208" s="87"/>
      <c r="J208" s="87" t="s">
        <v>83</v>
      </c>
      <c r="K208" s="87">
        <v>100</v>
      </c>
      <c r="L208" s="127">
        <v>711000000</v>
      </c>
      <c r="M208" s="34" t="s">
        <v>4618</v>
      </c>
      <c r="N208" s="83" t="s">
        <v>1498</v>
      </c>
      <c r="O208" s="87" t="s">
        <v>661</v>
      </c>
      <c r="P208" s="87" t="s">
        <v>139</v>
      </c>
      <c r="Q208" s="87" t="s">
        <v>1360</v>
      </c>
      <c r="R208" s="34" t="s">
        <v>1512</v>
      </c>
      <c r="S208" s="87">
        <v>112</v>
      </c>
      <c r="T208" s="87" t="s">
        <v>655</v>
      </c>
      <c r="U208" s="90">
        <v>3751</v>
      </c>
      <c r="V208" s="90">
        <v>45</v>
      </c>
      <c r="W208" s="90">
        <v>168795</v>
      </c>
      <c r="X208" s="38">
        <f t="shared" si="3"/>
        <v>189050.40000000002</v>
      </c>
      <c r="Y208" s="87" t="s">
        <v>720</v>
      </c>
      <c r="Z208" s="87">
        <v>2015</v>
      </c>
      <c r="AA208" s="87"/>
      <c r="AB208" s="125" t="s">
        <v>616</v>
      </c>
      <c r="AC208" s="125"/>
      <c r="AD208" s="125" t="s">
        <v>168</v>
      </c>
      <c r="AE208" s="125" t="s">
        <v>1361</v>
      </c>
      <c r="AF208" s="125" t="s">
        <v>1362</v>
      </c>
      <c r="AG208" s="125"/>
      <c r="AH208" s="125"/>
      <c r="AI208" s="125"/>
    </row>
    <row r="209" spans="1:35" s="85" customFormat="1" ht="102" customHeight="1">
      <c r="A209" s="86" t="s">
        <v>1254</v>
      </c>
      <c r="B209" s="87" t="s">
        <v>169</v>
      </c>
      <c r="C209" s="87" t="s">
        <v>1354</v>
      </c>
      <c r="D209" s="87" t="s">
        <v>1355</v>
      </c>
      <c r="E209" s="87" t="s">
        <v>1356</v>
      </c>
      <c r="F209" s="87" t="s">
        <v>1357</v>
      </c>
      <c r="G209" s="87" t="s">
        <v>1358</v>
      </c>
      <c r="H209" s="87"/>
      <c r="I209" s="87"/>
      <c r="J209" s="87" t="s">
        <v>83</v>
      </c>
      <c r="K209" s="87">
        <v>100</v>
      </c>
      <c r="L209" s="127">
        <v>711000000</v>
      </c>
      <c r="M209" s="34" t="s">
        <v>4618</v>
      </c>
      <c r="N209" s="83" t="s">
        <v>1498</v>
      </c>
      <c r="O209" s="87" t="s">
        <v>662</v>
      </c>
      <c r="P209" s="87" t="s">
        <v>139</v>
      </c>
      <c r="Q209" s="87" t="s">
        <v>1360</v>
      </c>
      <c r="R209" s="34" t="s">
        <v>1512</v>
      </c>
      <c r="S209" s="87">
        <v>112</v>
      </c>
      <c r="T209" s="87" t="s">
        <v>655</v>
      </c>
      <c r="U209" s="90">
        <v>4774</v>
      </c>
      <c r="V209" s="90">
        <v>45</v>
      </c>
      <c r="W209" s="90">
        <v>214830</v>
      </c>
      <c r="X209" s="38">
        <f t="shared" si="3"/>
        <v>240609.60000000003</v>
      </c>
      <c r="Y209" s="87" t="s">
        <v>720</v>
      </c>
      <c r="Z209" s="87">
        <v>2015</v>
      </c>
      <c r="AA209" s="87"/>
      <c r="AB209" s="125" t="s">
        <v>616</v>
      </c>
      <c r="AC209" s="125"/>
      <c r="AD209" s="125" t="s">
        <v>168</v>
      </c>
      <c r="AE209" s="125" t="s">
        <v>1361</v>
      </c>
      <c r="AF209" s="125" t="s">
        <v>1362</v>
      </c>
      <c r="AG209" s="125"/>
      <c r="AH209" s="125"/>
      <c r="AI209" s="125"/>
    </row>
    <row r="210" spans="1:35" s="85" customFormat="1" ht="102" customHeight="1">
      <c r="A210" s="86" t="s">
        <v>1255</v>
      </c>
      <c r="B210" s="87" t="s">
        <v>169</v>
      </c>
      <c r="C210" s="87" t="s">
        <v>1354</v>
      </c>
      <c r="D210" s="87" t="s">
        <v>1355</v>
      </c>
      <c r="E210" s="87" t="s">
        <v>1356</v>
      </c>
      <c r="F210" s="87" t="s">
        <v>1357</v>
      </c>
      <c r="G210" s="87" t="s">
        <v>1358</v>
      </c>
      <c r="H210" s="87"/>
      <c r="I210" s="87"/>
      <c r="J210" s="87" t="s">
        <v>83</v>
      </c>
      <c r="K210" s="87">
        <v>100</v>
      </c>
      <c r="L210" s="127">
        <v>711000000</v>
      </c>
      <c r="M210" s="34" t="s">
        <v>4618</v>
      </c>
      <c r="N210" s="83" t="s">
        <v>1498</v>
      </c>
      <c r="O210" s="87" t="s">
        <v>658</v>
      </c>
      <c r="P210" s="87" t="s">
        <v>139</v>
      </c>
      <c r="Q210" s="87" t="s">
        <v>1360</v>
      </c>
      <c r="R210" s="34" t="s">
        <v>1512</v>
      </c>
      <c r="S210" s="87">
        <v>112</v>
      </c>
      <c r="T210" s="87" t="s">
        <v>655</v>
      </c>
      <c r="U210" s="90">
        <v>3410</v>
      </c>
      <c r="V210" s="90">
        <v>45</v>
      </c>
      <c r="W210" s="90">
        <v>153450</v>
      </c>
      <c r="X210" s="38">
        <f t="shared" si="3"/>
        <v>171864.00000000003</v>
      </c>
      <c r="Y210" s="87" t="s">
        <v>720</v>
      </c>
      <c r="Z210" s="87">
        <v>2015</v>
      </c>
      <c r="AA210" s="87"/>
      <c r="AB210" s="125" t="s">
        <v>616</v>
      </c>
      <c r="AC210" s="125"/>
      <c r="AD210" s="125" t="s">
        <v>168</v>
      </c>
      <c r="AE210" s="125" t="s">
        <v>1361</v>
      </c>
      <c r="AF210" s="125" t="s">
        <v>1362</v>
      </c>
      <c r="AG210" s="125"/>
      <c r="AH210" s="125"/>
      <c r="AI210" s="125"/>
    </row>
    <row r="211" spans="1:35" s="85" customFormat="1" ht="102" customHeight="1">
      <c r="A211" s="86" t="s">
        <v>1256</v>
      </c>
      <c r="B211" s="87" t="s">
        <v>169</v>
      </c>
      <c r="C211" s="87" t="s">
        <v>1354</v>
      </c>
      <c r="D211" s="87" t="s">
        <v>1355</v>
      </c>
      <c r="E211" s="87" t="s">
        <v>1356</v>
      </c>
      <c r="F211" s="87" t="s">
        <v>1357</v>
      </c>
      <c r="G211" s="87" t="s">
        <v>1358</v>
      </c>
      <c r="H211" s="87"/>
      <c r="I211" s="87"/>
      <c r="J211" s="87" t="s">
        <v>83</v>
      </c>
      <c r="K211" s="87">
        <v>100</v>
      </c>
      <c r="L211" s="127">
        <v>711000000</v>
      </c>
      <c r="M211" s="34" t="s">
        <v>4618</v>
      </c>
      <c r="N211" s="83" t="s">
        <v>1498</v>
      </c>
      <c r="O211" s="87" t="s">
        <v>1366</v>
      </c>
      <c r="P211" s="87" t="s">
        <v>139</v>
      </c>
      <c r="Q211" s="87" t="s">
        <v>1360</v>
      </c>
      <c r="R211" s="34" t="s">
        <v>1512</v>
      </c>
      <c r="S211" s="87">
        <v>112</v>
      </c>
      <c r="T211" s="87" t="s">
        <v>655</v>
      </c>
      <c r="U211" s="90">
        <v>22037</v>
      </c>
      <c r="V211" s="90">
        <v>45</v>
      </c>
      <c r="W211" s="90">
        <v>991665</v>
      </c>
      <c r="X211" s="38">
        <f t="shared" si="3"/>
        <v>1110664.8</v>
      </c>
      <c r="Y211" s="87" t="s">
        <v>720</v>
      </c>
      <c r="Z211" s="87">
        <v>2015</v>
      </c>
      <c r="AA211" s="87"/>
      <c r="AB211" s="125" t="s">
        <v>616</v>
      </c>
      <c r="AC211" s="125"/>
      <c r="AD211" s="125" t="s">
        <v>168</v>
      </c>
      <c r="AE211" s="125" t="s">
        <v>1361</v>
      </c>
      <c r="AF211" s="125" t="s">
        <v>1362</v>
      </c>
      <c r="AG211" s="125"/>
      <c r="AH211" s="125"/>
      <c r="AI211" s="125"/>
    </row>
    <row r="212" spans="1:35" s="85" customFormat="1" ht="102" customHeight="1">
      <c r="A212" s="86" t="s">
        <v>1257</v>
      </c>
      <c r="B212" s="87" t="s">
        <v>169</v>
      </c>
      <c r="C212" s="87" t="s">
        <v>1354</v>
      </c>
      <c r="D212" s="87" t="s">
        <v>1355</v>
      </c>
      <c r="E212" s="87" t="s">
        <v>1356</v>
      </c>
      <c r="F212" s="87" t="s">
        <v>1357</v>
      </c>
      <c r="G212" s="87" t="s">
        <v>1358</v>
      </c>
      <c r="H212" s="87"/>
      <c r="I212" s="87"/>
      <c r="J212" s="87" t="s">
        <v>83</v>
      </c>
      <c r="K212" s="87">
        <v>100</v>
      </c>
      <c r="L212" s="127">
        <v>711000000</v>
      </c>
      <c r="M212" s="34" t="s">
        <v>4618</v>
      </c>
      <c r="N212" s="83" t="s">
        <v>1498</v>
      </c>
      <c r="O212" s="87" t="s">
        <v>669</v>
      </c>
      <c r="P212" s="87" t="s">
        <v>139</v>
      </c>
      <c r="Q212" s="87" t="s">
        <v>1360</v>
      </c>
      <c r="R212" s="34" t="s">
        <v>1512</v>
      </c>
      <c r="S212" s="87">
        <v>112</v>
      </c>
      <c r="T212" s="87" t="s">
        <v>655</v>
      </c>
      <c r="U212" s="90">
        <f>600-350</f>
        <v>250</v>
      </c>
      <c r="V212" s="90">
        <v>45</v>
      </c>
      <c r="W212" s="90">
        <v>11250</v>
      </c>
      <c r="X212" s="38">
        <f t="shared" ref="X212:X277" si="4">W212*1.12</f>
        <v>12600.000000000002</v>
      </c>
      <c r="Y212" s="87" t="s">
        <v>720</v>
      </c>
      <c r="Z212" s="87">
        <v>2015</v>
      </c>
      <c r="AA212" s="87"/>
      <c r="AB212" s="125" t="s">
        <v>616</v>
      </c>
      <c r="AC212" s="125"/>
      <c r="AD212" s="125" t="s">
        <v>168</v>
      </c>
      <c r="AE212" s="125" t="s">
        <v>1361</v>
      </c>
      <c r="AF212" s="125" t="s">
        <v>1362</v>
      </c>
      <c r="AG212" s="125"/>
      <c r="AH212" s="125"/>
      <c r="AI212" s="125"/>
    </row>
    <row r="213" spans="1:35" s="85" customFormat="1" ht="102" customHeight="1">
      <c r="A213" s="86" t="s">
        <v>1258</v>
      </c>
      <c r="B213" s="87" t="s">
        <v>169</v>
      </c>
      <c r="C213" s="87" t="s">
        <v>1354</v>
      </c>
      <c r="D213" s="87" t="s">
        <v>1355</v>
      </c>
      <c r="E213" s="87" t="s">
        <v>1356</v>
      </c>
      <c r="F213" s="87" t="s">
        <v>1357</v>
      </c>
      <c r="G213" s="87" t="s">
        <v>1358</v>
      </c>
      <c r="H213" s="87"/>
      <c r="I213" s="87"/>
      <c r="J213" s="87" t="s">
        <v>83</v>
      </c>
      <c r="K213" s="87">
        <v>100</v>
      </c>
      <c r="L213" s="127">
        <v>711000000</v>
      </c>
      <c r="M213" s="34" t="s">
        <v>4618</v>
      </c>
      <c r="N213" s="83" t="s">
        <v>1498</v>
      </c>
      <c r="O213" s="87" t="s">
        <v>665</v>
      </c>
      <c r="P213" s="87" t="s">
        <v>139</v>
      </c>
      <c r="Q213" s="87" t="s">
        <v>1360</v>
      </c>
      <c r="R213" s="34" t="s">
        <v>1512</v>
      </c>
      <c r="S213" s="87">
        <v>112</v>
      </c>
      <c r="T213" s="87" t="s">
        <v>655</v>
      </c>
      <c r="U213" s="90">
        <v>6015</v>
      </c>
      <c r="V213" s="90">
        <v>45</v>
      </c>
      <c r="W213" s="90">
        <v>270675</v>
      </c>
      <c r="X213" s="38">
        <f t="shared" si="4"/>
        <v>303156</v>
      </c>
      <c r="Y213" s="87" t="s">
        <v>720</v>
      </c>
      <c r="Z213" s="87">
        <v>2015</v>
      </c>
      <c r="AA213" s="87"/>
      <c r="AB213" s="125" t="s">
        <v>616</v>
      </c>
      <c r="AC213" s="125"/>
      <c r="AD213" s="125" t="s">
        <v>168</v>
      </c>
      <c r="AE213" s="125" t="s">
        <v>1361</v>
      </c>
      <c r="AF213" s="125" t="s">
        <v>1362</v>
      </c>
      <c r="AG213" s="125"/>
      <c r="AH213" s="125"/>
      <c r="AI213" s="125"/>
    </row>
    <row r="214" spans="1:35" s="85" customFormat="1" ht="102" customHeight="1">
      <c r="A214" s="86" t="s">
        <v>1259</v>
      </c>
      <c r="B214" s="87" t="s">
        <v>169</v>
      </c>
      <c r="C214" s="87" t="s">
        <v>1354</v>
      </c>
      <c r="D214" s="87" t="s">
        <v>1355</v>
      </c>
      <c r="E214" s="87" t="s">
        <v>1356</v>
      </c>
      <c r="F214" s="87" t="s">
        <v>1357</v>
      </c>
      <c r="G214" s="87" t="s">
        <v>1358</v>
      </c>
      <c r="H214" s="87"/>
      <c r="I214" s="87"/>
      <c r="J214" s="87" t="s">
        <v>83</v>
      </c>
      <c r="K214" s="87">
        <v>100</v>
      </c>
      <c r="L214" s="127">
        <v>711000000</v>
      </c>
      <c r="M214" s="34" t="s">
        <v>4618</v>
      </c>
      <c r="N214" s="83" t="s">
        <v>1498</v>
      </c>
      <c r="O214" s="87" t="s">
        <v>666</v>
      </c>
      <c r="P214" s="87" t="s">
        <v>139</v>
      </c>
      <c r="Q214" s="87" t="s">
        <v>1360</v>
      </c>
      <c r="R214" s="34" t="s">
        <v>1512</v>
      </c>
      <c r="S214" s="87">
        <v>112</v>
      </c>
      <c r="T214" s="87" t="s">
        <v>655</v>
      </c>
      <c r="U214" s="90">
        <v>2400</v>
      </c>
      <c r="V214" s="90">
        <v>45</v>
      </c>
      <c r="W214" s="90">
        <v>108000</v>
      </c>
      <c r="X214" s="38">
        <f t="shared" si="4"/>
        <v>120960.00000000001</v>
      </c>
      <c r="Y214" s="87" t="s">
        <v>720</v>
      </c>
      <c r="Z214" s="87">
        <v>2015</v>
      </c>
      <c r="AA214" s="87"/>
      <c r="AB214" s="125" t="s">
        <v>616</v>
      </c>
      <c r="AC214" s="125"/>
      <c r="AD214" s="125" t="s">
        <v>168</v>
      </c>
      <c r="AE214" s="125" t="s">
        <v>1361</v>
      </c>
      <c r="AF214" s="125" t="s">
        <v>1362</v>
      </c>
      <c r="AG214" s="125"/>
      <c r="AH214" s="125"/>
      <c r="AI214" s="125"/>
    </row>
    <row r="215" spans="1:35" s="85" customFormat="1" ht="102" customHeight="1">
      <c r="A215" s="86" t="s">
        <v>1260</v>
      </c>
      <c r="B215" s="87" t="s">
        <v>169</v>
      </c>
      <c r="C215" s="87" t="s">
        <v>1354</v>
      </c>
      <c r="D215" s="87" t="s">
        <v>1355</v>
      </c>
      <c r="E215" s="87" t="s">
        <v>1356</v>
      </c>
      <c r="F215" s="87" t="s">
        <v>1357</v>
      </c>
      <c r="G215" s="87" t="s">
        <v>1358</v>
      </c>
      <c r="H215" s="87"/>
      <c r="I215" s="87"/>
      <c r="J215" s="87" t="s">
        <v>83</v>
      </c>
      <c r="K215" s="87">
        <v>100</v>
      </c>
      <c r="L215" s="127">
        <v>711000000</v>
      </c>
      <c r="M215" s="34" t="s">
        <v>4618</v>
      </c>
      <c r="N215" s="83" t="s">
        <v>1498</v>
      </c>
      <c r="O215" s="87" t="s">
        <v>667</v>
      </c>
      <c r="P215" s="87" t="s">
        <v>139</v>
      </c>
      <c r="Q215" s="87" t="s">
        <v>1360</v>
      </c>
      <c r="R215" s="34" t="s">
        <v>1512</v>
      </c>
      <c r="S215" s="87">
        <v>112</v>
      </c>
      <c r="T215" s="87" t="s">
        <v>655</v>
      </c>
      <c r="U215" s="90">
        <v>2500</v>
      </c>
      <c r="V215" s="90">
        <v>45</v>
      </c>
      <c r="W215" s="90">
        <v>112500</v>
      </c>
      <c r="X215" s="38">
        <f t="shared" si="4"/>
        <v>126000.00000000001</v>
      </c>
      <c r="Y215" s="87" t="s">
        <v>720</v>
      </c>
      <c r="Z215" s="87">
        <v>2015</v>
      </c>
      <c r="AA215" s="87"/>
      <c r="AB215" s="125" t="s">
        <v>616</v>
      </c>
      <c r="AC215" s="125"/>
      <c r="AD215" s="125" t="s">
        <v>168</v>
      </c>
      <c r="AE215" s="125" t="s">
        <v>1361</v>
      </c>
      <c r="AF215" s="125" t="s">
        <v>1362</v>
      </c>
      <c r="AG215" s="125"/>
      <c r="AH215" s="125"/>
      <c r="AI215" s="125"/>
    </row>
    <row r="216" spans="1:35" s="85" customFormat="1" ht="102" customHeight="1">
      <c r="A216" s="86" t="s">
        <v>1261</v>
      </c>
      <c r="B216" s="87" t="s">
        <v>169</v>
      </c>
      <c r="C216" s="87" t="s">
        <v>1354</v>
      </c>
      <c r="D216" s="87" t="s">
        <v>1355</v>
      </c>
      <c r="E216" s="87" t="s">
        <v>1356</v>
      </c>
      <c r="F216" s="87" t="s">
        <v>1357</v>
      </c>
      <c r="G216" s="87" t="s">
        <v>1358</v>
      </c>
      <c r="H216" s="87"/>
      <c r="I216" s="87"/>
      <c r="J216" s="87" t="s">
        <v>83</v>
      </c>
      <c r="K216" s="87">
        <v>100</v>
      </c>
      <c r="L216" s="127">
        <v>711000000</v>
      </c>
      <c r="M216" s="34" t="s">
        <v>4618</v>
      </c>
      <c r="N216" s="83" t="s">
        <v>1498</v>
      </c>
      <c r="O216" s="87" t="s">
        <v>668</v>
      </c>
      <c r="P216" s="87" t="s">
        <v>139</v>
      </c>
      <c r="Q216" s="87" t="s">
        <v>1360</v>
      </c>
      <c r="R216" s="34" t="s">
        <v>1512</v>
      </c>
      <c r="S216" s="87">
        <v>112</v>
      </c>
      <c r="T216" s="87" t="s">
        <v>655</v>
      </c>
      <c r="U216" s="90">
        <v>3650</v>
      </c>
      <c r="V216" s="90">
        <v>45</v>
      </c>
      <c r="W216" s="90">
        <v>164250</v>
      </c>
      <c r="X216" s="38">
        <f t="shared" si="4"/>
        <v>183960.00000000003</v>
      </c>
      <c r="Y216" s="87" t="s">
        <v>720</v>
      </c>
      <c r="Z216" s="87">
        <v>2015</v>
      </c>
      <c r="AA216" s="87"/>
      <c r="AB216" s="125" t="s">
        <v>616</v>
      </c>
      <c r="AC216" s="125"/>
      <c r="AD216" s="125" t="s">
        <v>168</v>
      </c>
      <c r="AE216" s="125" t="s">
        <v>1361</v>
      </c>
      <c r="AF216" s="125" t="s">
        <v>1362</v>
      </c>
      <c r="AG216" s="125"/>
      <c r="AH216" s="125"/>
      <c r="AI216" s="125"/>
    </row>
    <row r="217" spans="1:35" s="85" customFormat="1" ht="102" customHeight="1">
      <c r="A217" s="86" t="s">
        <v>1262</v>
      </c>
      <c r="B217" s="87" t="s">
        <v>169</v>
      </c>
      <c r="C217" s="87" t="s">
        <v>1354</v>
      </c>
      <c r="D217" s="87" t="s">
        <v>1355</v>
      </c>
      <c r="E217" s="87" t="s">
        <v>1356</v>
      </c>
      <c r="F217" s="87" t="s">
        <v>1357</v>
      </c>
      <c r="G217" s="87" t="s">
        <v>1358</v>
      </c>
      <c r="H217" s="87"/>
      <c r="I217" s="87"/>
      <c r="J217" s="87" t="s">
        <v>83</v>
      </c>
      <c r="K217" s="87">
        <v>100</v>
      </c>
      <c r="L217" s="127">
        <v>711000000</v>
      </c>
      <c r="M217" s="34" t="s">
        <v>4618</v>
      </c>
      <c r="N217" s="83" t="s">
        <v>1498</v>
      </c>
      <c r="O217" s="87" t="s">
        <v>1367</v>
      </c>
      <c r="P217" s="87" t="s">
        <v>139</v>
      </c>
      <c r="Q217" s="87" t="s">
        <v>1360</v>
      </c>
      <c r="R217" s="34" t="s">
        <v>1512</v>
      </c>
      <c r="S217" s="87">
        <v>112</v>
      </c>
      <c r="T217" s="87" t="s">
        <v>655</v>
      </c>
      <c r="U217" s="90">
        <v>25093</v>
      </c>
      <c r="V217" s="90">
        <v>45</v>
      </c>
      <c r="W217" s="90">
        <v>1129185</v>
      </c>
      <c r="X217" s="38">
        <f t="shared" si="4"/>
        <v>1264687.2000000002</v>
      </c>
      <c r="Y217" s="87" t="s">
        <v>720</v>
      </c>
      <c r="Z217" s="87">
        <v>2015</v>
      </c>
      <c r="AA217" s="87"/>
      <c r="AB217" s="125" t="s">
        <v>616</v>
      </c>
      <c r="AC217" s="125"/>
      <c r="AD217" s="125" t="s">
        <v>168</v>
      </c>
      <c r="AE217" s="125" t="s">
        <v>1361</v>
      </c>
      <c r="AF217" s="125" t="s">
        <v>1362</v>
      </c>
      <c r="AG217" s="125"/>
      <c r="AH217" s="125"/>
      <c r="AI217" s="125"/>
    </row>
    <row r="218" spans="1:35" s="85" customFormat="1" ht="102" customHeight="1">
      <c r="A218" s="86" t="s">
        <v>1263</v>
      </c>
      <c r="B218" s="87" t="s">
        <v>169</v>
      </c>
      <c r="C218" s="87" t="s">
        <v>1354</v>
      </c>
      <c r="D218" s="87" t="s">
        <v>1355</v>
      </c>
      <c r="E218" s="87" t="s">
        <v>1356</v>
      </c>
      <c r="F218" s="87" t="s">
        <v>1357</v>
      </c>
      <c r="G218" s="87" t="s">
        <v>1358</v>
      </c>
      <c r="H218" s="87"/>
      <c r="I218" s="87"/>
      <c r="J218" s="87" t="s">
        <v>83</v>
      </c>
      <c r="K218" s="87">
        <v>100</v>
      </c>
      <c r="L218" s="127">
        <v>711000000</v>
      </c>
      <c r="M218" s="34" t="s">
        <v>4618</v>
      </c>
      <c r="N218" s="83" t="s">
        <v>1498</v>
      </c>
      <c r="O218" s="87" t="s">
        <v>670</v>
      </c>
      <c r="P218" s="87" t="s">
        <v>139</v>
      </c>
      <c r="Q218" s="87" t="s">
        <v>1360</v>
      </c>
      <c r="R218" s="34" t="s">
        <v>1512</v>
      </c>
      <c r="S218" s="87">
        <v>112</v>
      </c>
      <c r="T218" s="87" t="s">
        <v>655</v>
      </c>
      <c r="U218" s="90">
        <f>13552-9221</f>
        <v>4331</v>
      </c>
      <c r="V218" s="90">
        <v>45</v>
      </c>
      <c r="W218" s="90">
        <v>194895</v>
      </c>
      <c r="X218" s="38">
        <f t="shared" si="4"/>
        <v>218282.40000000002</v>
      </c>
      <c r="Y218" s="87" t="s">
        <v>720</v>
      </c>
      <c r="Z218" s="87">
        <v>2015</v>
      </c>
      <c r="AA218" s="87"/>
      <c r="AB218" s="125" t="s">
        <v>616</v>
      </c>
      <c r="AC218" s="125"/>
      <c r="AD218" s="125" t="s">
        <v>168</v>
      </c>
      <c r="AE218" s="125" t="s">
        <v>1361</v>
      </c>
      <c r="AF218" s="125" t="s">
        <v>1362</v>
      </c>
      <c r="AG218" s="125"/>
      <c r="AH218" s="125"/>
      <c r="AI218" s="125"/>
    </row>
    <row r="219" spans="1:35" s="85" customFormat="1" ht="102" customHeight="1">
      <c r="A219" s="86" t="s">
        <v>1264</v>
      </c>
      <c r="B219" s="87" t="s">
        <v>169</v>
      </c>
      <c r="C219" s="87" t="s">
        <v>1354</v>
      </c>
      <c r="D219" s="87" t="s">
        <v>1355</v>
      </c>
      <c r="E219" s="87" t="s">
        <v>1356</v>
      </c>
      <c r="F219" s="87" t="s">
        <v>1357</v>
      </c>
      <c r="G219" s="87" t="s">
        <v>1358</v>
      </c>
      <c r="H219" s="87"/>
      <c r="I219" s="87"/>
      <c r="J219" s="87" t="s">
        <v>83</v>
      </c>
      <c r="K219" s="87">
        <v>100</v>
      </c>
      <c r="L219" s="127">
        <v>711000000</v>
      </c>
      <c r="M219" s="34" t="s">
        <v>4618</v>
      </c>
      <c r="N219" s="83" t="s">
        <v>1498</v>
      </c>
      <c r="O219" s="87" t="s">
        <v>671</v>
      </c>
      <c r="P219" s="87" t="s">
        <v>139</v>
      </c>
      <c r="Q219" s="87" t="s">
        <v>1360</v>
      </c>
      <c r="R219" s="34" t="s">
        <v>1512</v>
      </c>
      <c r="S219" s="87">
        <v>112</v>
      </c>
      <c r="T219" s="87" t="s">
        <v>655</v>
      </c>
      <c r="U219" s="90">
        <f>9196-5089</f>
        <v>4107</v>
      </c>
      <c r="V219" s="90">
        <v>45</v>
      </c>
      <c r="W219" s="90">
        <v>184815</v>
      </c>
      <c r="X219" s="38">
        <f t="shared" si="4"/>
        <v>206992.80000000002</v>
      </c>
      <c r="Y219" s="87" t="s">
        <v>720</v>
      </c>
      <c r="Z219" s="87">
        <v>2015</v>
      </c>
      <c r="AA219" s="87"/>
      <c r="AB219" s="125" t="s">
        <v>616</v>
      </c>
      <c r="AC219" s="125"/>
      <c r="AD219" s="125" t="s">
        <v>168</v>
      </c>
      <c r="AE219" s="125" t="s">
        <v>1361</v>
      </c>
      <c r="AF219" s="125" t="s">
        <v>1362</v>
      </c>
      <c r="AG219" s="125"/>
      <c r="AH219" s="125"/>
      <c r="AI219" s="125"/>
    </row>
    <row r="220" spans="1:35" s="85" customFormat="1" ht="102" customHeight="1">
      <c r="A220" s="86" t="s">
        <v>1265</v>
      </c>
      <c r="B220" s="87" t="s">
        <v>169</v>
      </c>
      <c r="C220" s="87" t="s">
        <v>1354</v>
      </c>
      <c r="D220" s="87" t="s">
        <v>1355</v>
      </c>
      <c r="E220" s="87" t="s">
        <v>1356</v>
      </c>
      <c r="F220" s="87" t="s">
        <v>1357</v>
      </c>
      <c r="G220" s="87" t="s">
        <v>1358</v>
      </c>
      <c r="H220" s="87"/>
      <c r="I220" s="87"/>
      <c r="J220" s="87" t="s">
        <v>83</v>
      </c>
      <c r="K220" s="87">
        <v>100</v>
      </c>
      <c r="L220" s="127">
        <v>711000000</v>
      </c>
      <c r="M220" s="34" t="s">
        <v>4618</v>
      </c>
      <c r="N220" s="83" t="s">
        <v>1498</v>
      </c>
      <c r="O220" s="87" t="s">
        <v>672</v>
      </c>
      <c r="P220" s="87" t="s">
        <v>139</v>
      </c>
      <c r="Q220" s="87" t="s">
        <v>1360</v>
      </c>
      <c r="R220" s="34" t="s">
        <v>1512</v>
      </c>
      <c r="S220" s="87">
        <v>112</v>
      </c>
      <c r="T220" s="87" t="s">
        <v>655</v>
      </c>
      <c r="U220" s="90">
        <f>39072-5173</f>
        <v>33899</v>
      </c>
      <c r="V220" s="90">
        <v>45</v>
      </c>
      <c r="W220" s="90">
        <v>1525455</v>
      </c>
      <c r="X220" s="38">
        <f t="shared" si="4"/>
        <v>1708509.6</v>
      </c>
      <c r="Y220" s="87" t="s">
        <v>720</v>
      </c>
      <c r="Z220" s="87">
        <v>2015</v>
      </c>
      <c r="AA220" s="87"/>
      <c r="AB220" s="125" t="s">
        <v>616</v>
      </c>
      <c r="AC220" s="125"/>
      <c r="AD220" s="125" t="s">
        <v>168</v>
      </c>
      <c r="AE220" s="125" t="s">
        <v>1361</v>
      </c>
      <c r="AF220" s="125" t="s">
        <v>1362</v>
      </c>
      <c r="AG220" s="125"/>
      <c r="AH220" s="125"/>
      <c r="AI220" s="125"/>
    </row>
    <row r="221" spans="1:35" s="85" customFormat="1" ht="102" customHeight="1">
      <c r="A221" s="86" t="s">
        <v>1266</v>
      </c>
      <c r="B221" s="87" t="s">
        <v>169</v>
      </c>
      <c r="C221" s="87" t="s">
        <v>1354</v>
      </c>
      <c r="D221" s="87" t="s">
        <v>1355</v>
      </c>
      <c r="E221" s="87" t="s">
        <v>1356</v>
      </c>
      <c r="F221" s="87" t="s">
        <v>1357</v>
      </c>
      <c r="G221" s="87" t="s">
        <v>1358</v>
      </c>
      <c r="H221" s="87"/>
      <c r="I221" s="87"/>
      <c r="J221" s="87" t="s">
        <v>83</v>
      </c>
      <c r="K221" s="87">
        <v>100</v>
      </c>
      <c r="L221" s="127">
        <v>711000000</v>
      </c>
      <c r="M221" s="34" t="s">
        <v>4618</v>
      </c>
      <c r="N221" s="83" t="s">
        <v>1498</v>
      </c>
      <c r="O221" s="87" t="s">
        <v>1368</v>
      </c>
      <c r="P221" s="87" t="s">
        <v>139</v>
      </c>
      <c r="Q221" s="87" t="s">
        <v>1360</v>
      </c>
      <c r="R221" s="34" t="s">
        <v>1512</v>
      </c>
      <c r="S221" s="87">
        <v>112</v>
      </c>
      <c r="T221" s="87" t="s">
        <v>655</v>
      </c>
      <c r="U221" s="90">
        <f>16560-6274</f>
        <v>10286</v>
      </c>
      <c r="V221" s="90">
        <v>45</v>
      </c>
      <c r="W221" s="90">
        <v>462870</v>
      </c>
      <c r="X221" s="38">
        <f t="shared" si="4"/>
        <v>518414.4</v>
      </c>
      <c r="Y221" s="87" t="s">
        <v>720</v>
      </c>
      <c r="Z221" s="87">
        <v>2015</v>
      </c>
      <c r="AA221" s="87"/>
      <c r="AB221" s="125" t="s">
        <v>616</v>
      </c>
      <c r="AC221" s="125"/>
      <c r="AD221" s="125" t="s">
        <v>168</v>
      </c>
      <c r="AE221" s="125" t="s">
        <v>1361</v>
      </c>
      <c r="AF221" s="125" t="s">
        <v>1362</v>
      </c>
      <c r="AG221" s="125"/>
      <c r="AH221" s="125"/>
      <c r="AI221" s="125"/>
    </row>
    <row r="222" spans="1:35" s="85" customFormat="1" ht="102" customHeight="1">
      <c r="A222" s="86" t="s">
        <v>1267</v>
      </c>
      <c r="B222" s="87" t="s">
        <v>169</v>
      </c>
      <c r="C222" s="87" t="s">
        <v>1354</v>
      </c>
      <c r="D222" s="87" t="s">
        <v>1355</v>
      </c>
      <c r="E222" s="87" t="s">
        <v>1356</v>
      </c>
      <c r="F222" s="87" t="s">
        <v>1357</v>
      </c>
      <c r="G222" s="87" t="s">
        <v>1358</v>
      </c>
      <c r="H222" s="87"/>
      <c r="I222" s="87"/>
      <c r="J222" s="87" t="s">
        <v>83</v>
      </c>
      <c r="K222" s="87">
        <v>100</v>
      </c>
      <c r="L222" s="127">
        <v>711000000</v>
      </c>
      <c r="M222" s="34" t="s">
        <v>4618</v>
      </c>
      <c r="N222" s="83" t="s">
        <v>1498</v>
      </c>
      <c r="O222" s="87" t="s">
        <v>1369</v>
      </c>
      <c r="P222" s="87" t="s">
        <v>139</v>
      </c>
      <c r="Q222" s="87" t="s">
        <v>1360</v>
      </c>
      <c r="R222" s="34" t="s">
        <v>1512</v>
      </c>
      <c r="S222" s="87">
        <v>112</v>
      </c>
      <c r="T222" s="87" t="s">
        <v>655</v>
      </c>
      <c r="U222" s="90">
        <f>27660-3794</f>
        <v>23866</v>
      </c>
      <c r="V222" s="90">
        <v>45</v>
      </c>
      <c r="W222" s="90">
        <v>1073970</v>
      </c>
      <c r="X222" s="38">
        <f t="shared" si="4"/>
        <v>1202846.4000000001</v>
      </c>
      <c r="Y222" s="87" t="s">
        <v>720</v>
      </c>
      <c r="Z222" s="87">
        <v>2015</v>
      </c>
      <c r="AA222" s="87"/>
      <c r="AB222" s="125" t="s">
        <v>616</v>
      </c>
      <c r="AC222" s="125"/>
      <c r="AD222" s="125" t="s">
        <v>168</v>
      </c>
      <c r="AE222" s="125" t="s">
        <v>1361</v>
      </c>
      <c r="AF222" s="125" t="s">
        <v>1362</v>
      </c>
      <c r="AG222" s="125"/>
      <c r="AH222" s="125"/>
      <c r="AI222" s="125"/>
    </row>
    <row r="223" spans="1:35" s="85" customFormat="1" ht="102" customHeight="1">
      <c r="A223" s="86" t="s">
        <v>1268</v>
      </c>
      <c r="B223" s="87" t="s">
        <v>169</v>
      </c>
      <c r="C223" s="87" t="s">
        <v>1354</v>
      </c>
      <c r="D223" s="87" t="s">
        <v>1355</v>
      </c>
      <c r="E223" s="87" t="s">
        <v>1356</v>
      </c>
      <c r="F223" s="87" t="s">
        <v>1357</v>
      </c>
      <c r="G223" s="87" t="s">
        <v>1358</v>
      </c>
      <c r="H223" s="87"/>
      <c r="I223" s="87"/>
      <c r="J223" s="87" t="s">
        <v>83</v>
      </c>
      <c r="K223" s="87">
        <v>100</v>
      </c>
      <c r="L223" s="127">
        <v>711000000</v>
      </c>
      <c r="M223" s="34" t="s">
        <v>4618</v>
      </c>
      <c r="N223" s="83" t="s">
        <v>1498</v>
      </c>
      <c r="O223" s="87" t="s">
        <v>1370</v>
      </c>
      <c r="P223" s="87" t="s">
        <v>139</v>
      </c>
      <c r="Q223" s="87" t="s">
        <v>1360</v>
      </c>
      <c r="R223" s="34" t="s">
        <v>1512</v>
      </c>
      <c r="S223" s="87">
        <v>112</v>
      </c>
      <c r="T223" s="87" t="s">
        <v>655</v>
      </c>
      <c r="U223" s="90">
        <f>34934-2611</f>
        <v>32323</v>
      </c>
      <c r="V223" s="90">
        <v>45</v>
      </c>
      <c r="W223" s="90">
        <v>1454535</v>
      </c>
      <c r="X223" s="38">
        <f t="shared" si="4"/>
        <v>1629079.2000000002</v>
      </c>
      <c r="Y223" s="87" t="s">
        <v>720</v>
      </c>
      <c r="Z223" s="87">
        <v>2015</v>
      </c>
      <c r="AA223" s="87"/>
      <c r="AB223" s="125" t="s">
        <v>616</v>
      </c>
      <c r="AC223" s="125"/>
      <c r="AD223" s="125" t="s">
        <v>168</v>
      </c>
      <c r="AE223" s="125" t="s">
        <v>1361</v>
      </c>
      <c r="AF223" s="125" t="s">
        <v>1362</v>
      </c>
      <c r="AG223" s="125"/>
      <c r="AH223" s="125"/>
      <c r="AI223" s="125"/>
    </row>
    <row r="224" spans="1:35" s="85" customFormat="1" ht="102" customHeight="1">
      <c r="A224" s="86" t="s">
        <v>1269</v>
      </c>
      <c r="B224" s="87" t="s">
        <v>169</v>
      </c>
      <c r="C224" s="87" t="s">
        <v>1354</v>
      </c>
      <c r="D224" s="87" t="s">
        <v>1355</v>
      </c>
      <c r="E224" s="87" t="s">
        <v>1356</v>
      </c>
      <c r="F224" s="87" t="s">
        <v>1357</v>
      </c>
      <c r="G224" s="87" t="s">
        <v>1358</v>
      </c>
      <c r="H224" s="87"/>
      <c r="I224" s="87"/>
      <c r="J224" s="87" t="s">
        <v>83</v>
      </c>
      <c r="K224" s="87">
        <v>100</v>
      </c>
      <c r="L224" s="127">
        <v>711000000</v>
      </c>
      <c r="M224" s="34" t="s">
        <v>4618</v>
      </c>
      <c r="N224" s="83" t="s">
        <v>1498</v>
      </c>
      <c r="O224" s="87" t="s">
        <v>691</v>
      </c>
      <c r="P224" s="87" t="s">
        <v>139</v>
      </c>
      <c r="Q224" s="87" t="s">
        <v>1360</v>
      </c>
      <c r="R224" s="34" t="s">
        <v>1512</v>
      </c>
      <c r="S224" s="87">
        <v>112</v>
      </c>
      <c r="T224" s="87" t="s">
        <v>655</v>
      </c>
      <c r="U224" s="90">
        <v>52500</v>
      </c>
      <c r="V224" s="90">
        <v>45</v>
      </c>
      <c r="W224" s="90">
        <v>2362500</v>
      </c>
      <c r="X224" s="38">
        <f t="shared" si="4"/>
        <v>2646000.0000000005</v>
      </c>
      <c r="Y224" s="87" t="s">
        <v>720</v>
      </c>
      <c r="Z224" s="87">
        <v>2015</v>
      </c>
      <c r="AA224" s="87"/>
      <c r="AB224" s="125" t="s">
        <v>616</v>
      </c>
      <c r="AC224" s="125"/>
      <c r="AD224" s="125" t="s">
        <v>168</v>
      </c>
      <c r="AE224" s="125" t="s">
        <v>1361</v>
      </c>
      <c r="AF224" s="125" t="s">
        <v>1362</v>
      </c>
      <c r="AG224" s="125"/>
      <c r="AH224" s="125"/>
      <c r="AI224" s="125"/>
    </row>
    <row r="225" spans="1:35" s="85" customFormat="1" ht="102" customHeight="1">
      <c r="A225" s="86" t="s">
        <v>1270</v>
      </c>
      <c r="B225" s="87" t="s">
        <v>169</v>
      </c>
      <c r="C225" s="87" t="s">
        <v>1354</v>
      </c>
      <c r="D225" s="87" t="s">
        <v>1355</v>
      </c>
      <c r="E225" s="87" t="s">
        <v>1356</v>
      </c>
      <c r="F225" s="87" t="s">
        <v>1357</v>
      </c>
      <c r="G225" s="87" t="s">
        <v>1358</v>
      </c>
      <c r="H225" s="87"/>
      <c r="I225" s="87"/>
      <c r="J225" s="87" t="s">
        <v>83</v>
      </c>
      <c r="K225" s="87">
        <v>100</v>
      </c>
      <c r="L225" s="127">
        <v>711000000</v>
      </c>
      <c r="M225" s="34" t="s">
        <v>4618</v>
      </c>
      <c r="N225" s="83" t="s">
        <v>1498</v>
      </c>
      <c r="O225" s="87" t="s">
        <v>1371</v>
      </c>
      <c r="P225" s="87" t="s">
        <v>139</v>
      </c>
      <c r="Q225" s="87" t="s">
        <v>1360</v>
      </c>
      <c r="R225" s="34" t="s">
        <v>1512</v>
      </c>
      <c r="S225" s="87">
        <v>112</v>
      </c>
      <c r="T225" s="87" t="s">
        <v>655</v>
      </c>
      <c r="U225" s="90">
        <v>16536</v>
      </c>
      <c r="V225" s="90">
        <v>45</v>
      </c>
      <c r="W225" s="90">
        <v>744120</v>
      </c>
      <c r="X225" s="38">
        <f t="shared" si="4"/>
        <v>833414.4</v>
      </c>
      <c r="Y225" s="87" t="s">
        <v>720</v>
      </c>
      <c r="Z225" s="87">
        <v>2015</v>
      </c>
      <c r="AA225" s="87"/>
      <c r="AB225" s="125" t="s">
        <v>616</v>
      </c>
      <c r="AC225" s="125"/>
      <c r="AD225" s="125" t="s">
        <v>168</v>
      </c>
      <c r="AE225" s="125" t="s">
        <v>1361</v>
      </c>
      <c r="AF225" s="125" t="s">
        <v>1362</v>
      </c>
      <c r="AG225" s="125"/>
      <c r="AH225" s="125"/>
      <c r="AI225" s="125"/>
    </row>
    <row r="226" spans="1:35" s="85" customFormat="1" ht="102" customHeight="1">
      <c r="A226" s="86" t="s">
        <v>1271</v>
      </c>
      <c r="B226" s="87" t="s">
        <v>169</v>
      </c>
      <c r="C226" s="87" t="s">
        <v>1354</v>
      </c>
      <c r="D226" s="87" t="s">
        <v>1355</v>
      </c>
      <c r="E226" s="87" t="s">
        <v>1356</v>
      </c>
      <c r="F226" s="87" t="s">
        <v>1357</v>
      </c>
      <c r="G226" s="87" t="s">
        <v>1358</v>
      </c>
      <c r="H226" s="87"/>
      <c r="I226" s="87"/>
      <c r="J226" s="87" t="s">
        <v>83</v>
      </c>
      <c r="K226" s="87">
        <v>100</v>
      </c>
      <c r="L226" s="127">
        <v>711000000</v>
      </c>
      <c r="M226" s="34" t="s">
        <v>4618</v>
      </c>
      <c r="N226" s="83" t="s">
        <v>1498</v>
      </c>
      <c r="O226" s="87" t="s">
        <v>676</v>
      </c>
      <c r="P226" s="87" t="s">
        <v>139</v>
      </c>
      <c r="Q226" s="87" t="s">
        <v>1360</v>
      </c>
      <c r="R226" s="34" t="s">
        <v>1512</v>
      </c>
      <c r="S226" s="87">
        <v>112</v>
      </c>
      <c r="T226" s="87" t="s">
        <v>655</v>
      </c>
      <c r="U226" s="90">
        <f>4950-4290</f>
        <v>660</v>
      </c>
      <c r="V226" s="90">
        <v>45</v>
      </c>
      <c r="W226" s="90">
        <v>29700</v>
      </c>
      <c r="X226" s="38">
        <f t="shared" si="4"/>
        <v>33264</v>
      </c>
      <c r="Y226" s="87" t="s">
        <v>720</v>
      </c>
      <c r="Z226" s="87">
        <v>2015</v>
      </c>
      <c r="AA226" s="87"/>
      <c r="AB226" s="125" t="s">
        <v>616</v>
      </c>
      <c r="AC226" s="125"/>
      <c r="AD226" s="125" t="s">
        <v>168</v>
      </c>
      <c r="AE226" s="125" t="s">
        <v>1361</v>
      </c>
      <c r="AF226" s="125" t="s">
        <v>1362</v>
      </c>
      <c r="AG226" s="125"/>
      <c r="AH226" s="125"/>
      <c r="AI226" s="125"/>
    </row>
    <row r="227" spans="1:35" s="85" customFormat="1" ht="102" customHeight="1">
      <c r="A227" s="86" t="s">
        <v>1272</v>
      </c>
      <c r="B227" s="87" t="s">
        <v>169</v>
      </c>
      <c r="C227" s="87" t="s">
        <v>1354</v>
      </c>
      <c r="D227" s="87" t="s">
        <v>1355</v>
      </c>
      <c r="E227" s="87" t="s">
        <v>1356</v>
      </c>
      <c r="F227" s="87" t="s">
        <v>1357</v>
      </c>
      <c r="G227" s="87" t="s">
        <v>1358</v>
      </c>
      <c r="H227" s="87"/>
      <c r="I227" s="87"/>
      <c r="J227" s="87" t="s">
        <v>83</v>
      </c>
      <c r="K227" s="87">
        <v>100</v>
      </c>
      <c r="L227" s="127">
        <v>711000000</v>
      </c>
      <c r="M227" s="34" t="s">
        <v>4618</v>
      </c>
      <c r="N227" s="83" t="s">
        <v>1498</v>
      </c>
      <c r="O227" s="87" t="s">
        <v>677</v>
      </c>
      <c r="P227" s="87" t="s">
        <v>139</v>
      </c>
      <c r="Q227" s="87" t="s">
        <v>1360</v>
      </c>
      <c r="R227" s="34" t="s">
        <v>1512</v>
      </c>
      <c r="S227" s="87">
        <v>112</v>
      </c>
      <c r="T227" s="87" t="s">
        <v>655</v>
      </c>
      <c r="U227" s="90">
        <f>52470-5588</f>
        <v>46882</v>
      </c>
      <c r="V227" s="90">
        <v>45</v>
      </c>
      <c r="W227" s="90">
        <v>2109690</v>
      </c>
      <c r="X227" s="38">
        <f t="shared" si="4"/>
        <v>2362852.8000000003</v>
      </c>
      <c r="Y227" s="87" t="s">
        <v>720</v>
      </c>
      <c r="Z227" s="87">
        <v>2015</v>
      </c>
      <c r="AA227" s="87"/>
      <c r="AB227" s="125" t="s">
        <v>616</v>
      </c>
      <c r="AC227" s="125"/>
      <c r="AD227" s="125" t="s">
        <v>168</v>
      </c>
      <c r="AE227" s="125" t="s">
        <v>1361</v>
      </c>
      <c r="AF227" s="125" t="s">
        <v>1362</v>
      </c>
      <c r="AG227" s="125"/>
      <c r="AH227" s="125"/>
      <c r="AI227" s="125"/>
    </row>
    <row r="228" spans="1:35" s="85" customFormat="1" ht="102" customHeight="1">
      <c r="A228" s="86" t="s">
        <v>1273</v>
      </c>
      <c r="B228" s="87" t="s">
        <v>169</v>
      </c>
      <c r="C228" s="87" t="s">
        <v>1354</v>
      </c>
      <c r="D228" s="87" t="s">
        <v>1355</v>
      </c>
      <c r="E228" s="87" t="s">
        <v>1356</v>
      </c>
      <c r="F228" s="87" t="s">
        <v>1357</v>
      </c>
      <c r="G228" s="87" t="s">
        <v>1358</v>
      </c>
      <c r="H228" s="87"/>
      <c r="I228" s="87"/>
      <c r="J228" s="87" t="s">
        <v>83</v>
      </c>
      <c r="K228" s="87">
        <v>100</v>
      </c>
      <c r="L228" s="127">
        <v>711000000</v>
      </c>
      <c r="M228" s="34" t="s">
        <v>4618</v>
      </c>
      <c r="N228" s="83" t="s">
        <v>1498</v>
      </c>
      <c r="O228" s="87" t="s">
        <v>675</v>
      </c>
      <c r="P228" s="87" t="s">
        <v>139</v>
      </c>
      <c r="Q228" s="87" t="s">
        <v>1360</v>
      </c>
      <c r="R228" s="34" t="s">
        <v>1512</v>
      </c>
      <c r="S228" s="87">
        <v>112</v>
      </c>
      <c r="T228" s="87" t="s">
        <v>655</v>
      </c>
      <c r="U228" s="90">
        <f>29370-11033</f>
        <v>18337</v>
      </c>
      <c r="V228" s="90">
        <v>45</v>
      </c>
      <c r="W228" s="90">
        <v>825165</v>
      </c>
      <c r="X228" s="38">
        <f t="shared" si="4"/>
        <v>924184.8</v>
      </c>
      <c r="Y228" s="87" t="s">
        <v>720</v>
      </c>
      <c r="Z228" s="87">
        <v>2015</v>
      </c>
      <c r="AA228" s="87"/>
      <c r="AB228" s="125" t="s">
        <v>616</v>
      </c>
      <c r="AC228" s="125"/>
      <c r="AD228" s="125" t="s">
        <v>168</v>
      </c>
      <c r="AE228" s="125" t="s">
        <v>1361</v>
      </c>
      <c r="AF228" s="125" t="s">
        <v>1362</v>
      </c>
      <c r="AG228" s="125"/>
      <c r="AH228" s="125"/>
      <c r="AI228" s="125"/>
    </row>
    <row r="229" spans="1:35" s="85" customFormat="1" ht="102" customHeight="1">
      <c r="A229" s="86" t="s">
        <v>1274</v>
      </c>
      <c r="B229" s="87" t="s">
        <v>169</v>
      </c>
      <c r="C229" s="87" t="s">
        <v>1354</v>
      </c>
      <c r="D229" s="87" t="s">
        <v>1355</v>
      </c>
      <c r="E229" s="87" t="s">
        <v>1356</v>
      </c>
      <c r="F229" s="87" t="s">
        <v>1357</v>
      </c>
      <c r="G229" s="87" t="s">
        <v>1358</v>
      </c>
      <c r="H229" s="87"/>
      <c r="I229" s="87"/>
      <c r="J229" s="87" t="s">
        <v>83</v>
      </c>
      <c r="K229" s="87">
        <v>100</v>
      </c>
      <c r="L229" s="127">
        <v>711000000</v>
      </c>
      <c r="M229" s="34" t="s">
        <v>4618</v>
      </c>
      <c r="N229" s="83" t="s">
        <v>1498</v>
      </c>
      <c r="O229" s="89" t="s">
        <v>1372</v>
      </c>
      <c r="P229" s="87" t="s">
        <v>139</v>
      </c>
      <c r="Q229" s="87" t="s">
        <v>1360</v>
      </c>
      <c r="R229" s="34" t="s">
        <v>1512</v>
      </c>
      <c r="S229" s="87">
        <v>112</v>
      </c>
      <c r="T229" s="87" t="s">
        <v>655</v>
      </c>
      <c r="U229" s="90">
        <v>1040</v>
      </c>
      <c r="V229" s="90">
        <v>45</v>
      </c>
      <c r="W229" s="90">
        <v>46800</v>
      </c>
      <c r="X229" s="38">
        <f t="shared" si="4"/>
        <v>52416.000000000007</v>
      </c>
      <c r="Y229" s="87" t="s">
        <v>720</v>
      </c>
      <c r="Z229" s="87">
        <v>2015</v>
      </c>
      <c r="AA229" s="87"/>
      <c r="AB229" s="125" t="s">
        <v>616</v>
      </c>
      <c r="AC229" s="125"/>
      <c r="AD229" s="125" t="s">
        <v>168</v>
      </c>
      <c r="AE229" s="125" t="s">
        <v>1361</v>
      </c>
      <c r="AF229" s="125" t="s">
        <v>1362</v>
      </c>
      <c r="AG229" s="125"/>
      <c r="AH229" s="125"/>
      <c r="AI229" s="125"/>
    </row>
    <row r="230" spans="1:35" s="85" customFormat="1" ht="102" customHeight="1">
      <c r="A230" s="86" t="s">
        <v>1275</v>
      </c>
      <c r="B230" s="87" t="s">
        <v>169</v>
      </c>
      <c r="C230" s="87" t="s">
        <v>1354</v>
      </c>
      <c r="D230" s="87" t="s">
        <v>1355</v>
      </c>
      <c r="E230" s="87" t="s">
        <v>1356</v>
      </c>
      <c r="F230" s="87" t="s">
        <v>1357</v>
      </c>
      <c r="G230" s="87" t="s">
        <v>1358</v>
      </c>
      <c r="H230" s="87"/>
      <c r="I230" s="87"/>
      <c r="J230" s="87" t="s">
        <v>83</v>
      </c>
      <c r="K230" s="87">
        <v>100</v>
      </c>
      <c r="L230" s="127">
        <v>711000000</v>
      </c>
      <c r="M230" s="34" t="s">
        <v>4618</v>
      </c>
      <c r="N230" s="83" t="s">
        <v>1498</v>
      </c>
      <c r="O230" s="87" t="s">
        <v>678</v>
      </c>
      <c r="P230" s="87" t="s">
        <v>139</v>
      </c>
      <c r="Q230" s="87" t="s">
        <v>1360</v>
      </c>
      <c r="R230" s="34" t="s">
        <v>1512</v>
      </c>
      <c r="S230" s="87">
        <v>112</v>
      </c>
      <c r="T230" s="87" t="s">
        <v>655</v>
      </c>
      <c r="U230" s="90">
        <v>16800</v>
      </c>
      <c r="V230" s="90">
        <v>45</v>
      </c>
      <c r="W230" s="90">
        <v>756000</v>
      </c>
      <c r="X230" s="38">
        <f t="shared" si="4"/>
        <v>846720.00000000012</v>
      </c>
      <c r="Y230" s="87" t="s">
        <v>720</v>
      </c>
      <c r="Z230" s="87">
        <v>2015</v>
      </c>
      <c r="AA230" s="87"/>
      <c r="AB230" s="125" t="s">
        <v>616</v>
      </c>
      <c r="AC230" s="125"/>
      <c r="AD230" s="125" t="s">
        <v>168</v>
      </c>
      <c r="AE230" s="125" t="s">
        <v>1361</v>
      </c>
      <c r="AF230" s="125" t="s">
        <v>1362</v>
      </c>
      <c r="AG230" s="125"/>
      <c r="AH230" s="125"/>
      <c r="AI230" s="125"/>
    </row>
    <row r="231" spans="1:35" s="85" customFormat="1" ht="102" customHeight="1">
      <c r="A231" s="86" t="s">
        <v>1276</v>
      </c>
      <c r="B231" s="87" t="s">
        <v>169</v>
      </c>
      <c r="C231" s="87" t="s">
        <v>1354</v>
      </c>
      <c r="D231" s="87" t="s">
        <v>1355</v>
      </c>
      <c r="E231" s="87" t="s">
        <v>1356</v>
      </c>
      <c r="F231" s="87" t="s">
        <v>1357</v>
      </c>
      <c r="G231" s="87" t="s">
        <v>1358</v>
      </c>
      <c r="H231" s="87"/>
      <c r="I231" s="87"/>
      <c r="J231" s="87" t="s">
        <v>83</v>
      </c>
      <c r="K231" s="87">
        <v>100</v>
      </c>
      <c r="L231" s="127">
        <v>711000000</v>
      </c>
      <c r="M231" s="34" t="s">
        <v>4618</v>
      </c>
      <c r="N231" s="83" t="s">
        <v>1498</v>
      </c>
      <c r="O231" s="87" t="s">
        <v>1373</v>
      </c>
      <c r="P231" s="87" t="s">
        <v>139</v>
      </c>
      <c r="Q231" s="87" t="s">
        <v>1360</v>
      </c>
      <c r="R231" s="34" t="s">
        <v>1512</v>
      </c>
      <c r="S231" s="87">
        <v>112</v>
      </c>
      <c r="T231" s="87" t="s">
        <v>655</v>
      </c>
      <c r="U231" s="90">
        <v>14175</v>
      </c>
      <c r="V231" s="90">
        <v>45</v>
      </c>
      <c r="W231" s="90">
        <v>637875</v>
      </c>
      <c r="X231" s="38">
        <f t="shared" si="4"/>
        <v>714420.00000000012</v>
      </c>
      <c r="Y231" s="87" t="s">
        <v>720</v>
      </c>
      <c r="Z231" s="87">
        <v>2015</v>
      </c>
      <c r="AA231" s="87"/>
      <c r="AB231" s="125" t="s">
        <v>616</v>
      </c>
      <c r="AC231" s="125"/>
      <c r="AD231" s="125" t="s">
        <v>168</v>
      </c>
      <c r="AE231" s="125" t="s">
        <v>1361</v>
      </c>
      <c r="AF231" s="125" t="s">
        <v>1362</v>
      </c>
      <c r="AG231" s="125"/>
      <c r="AH231" s="125"/>
      <c r="AI231" s="125"/>
    </row>
    <row r="232" spans="1:35" s="85" customFormat="1" ht="102" customHeight="1">
      <c r="A232" s="86" t="s">
        <v>1277</v>
      </c>
      <c r="B232" s="87" t="s">
        <v>169</v>
      </c>
      <c r="C232" s="87" t="s">
        <v>1354</v>
      </c>
      <c r="D232" s="87" t="s">
        <v>1355</v>
      </c>
      <c r="E232" s="87" t="s">
        <v>1356</v>
      </c>
      <c r="F232" s="87" t="s">
        <v>1357</v>
      </c>
      <c r="G232" s="87" t="s">
        <v>1358</v>
      </c>
      <c r="H232" s="87"/>
      <c r="I232" s="87"/>
      <c r="J232" s="87" t="s">
        <v>83</v>
      </c>
      <c r="K232" s="87">
        <v>100</v>
      </c>
      <c r="L232" s="127">
        <v>711000000</v>
      </c>
      <c r="M232" s="34" t="s">
        <v>4618</v>
      </c>
      <c r="N232" s="83" t="s">
        <v>1498</v>
      </c>
      <c r="O232" s="87" t="s">
        <v>1374</v>
      </c>
      <c r="P232" s="87" t="s">
        <v>139</v>
      </c>
      <c r="Q232" s="87" t="s">
        <v>1360</v>
      </c>
      <c r="R232" s="34" t="s">
        <v>1512</v>
      </c>
      <c r="S232" s="87">
        <v>112</v>
      </c>
      <c r="T232" s="87" t="s">
        <v>655</v>
      </c>
      <c r="U232" s="90">
        <v>12768</v>
      </c>
      <c r="V232" s="90">
        <v>45</v>
      </c>
      <c r="W232" s="90">
        <v>574560</v>
      </c>
      <c r="X232" s="38">
        <f t="shared" si="4"/>
        <v>643507.20000000007</v>
      </c>
      <c r="Y232" s="87" t="s">
        <v>720</v>
      </c>
      <c r="Z232" s="87">
        <v>2015</v>
      </c>
      <c r="AA232" s="87"/>
      <c r="AB232" s="125" t="s">
        <v>616</v>
      </c>
      <c r="AC232" s="125"/>
      <c r="AD232" s="125" t="s">
        <v>168</v>
      </c>
      <c r="AE232" s="125" t="s">
        <v>1361</v>
      </c>
      <c r="AF232" s="125" t="s">
        <v>1362</v>
      </c>
      <c r="AG232" s="125"/>
      <c r="AH232" s="125"/>
      <c r="AI232" s="125"/>
    </row>
    <row r="233" spans="1:35" s="85" customFormat="1" ht="102" customHeight="1">
      <c r="A233" s="86" t="s">
        <v>1278</v>
      </c>
      <c r="B233" s="87" t="s">
        <v>169</v>
      </c>
      <c r="C233" s="87" t="s">
        <v>1354</v>
      </c>
      <c r="D233" s="87" t="s">
        <v>1355</v>
      </c>
      <c r="E233" s="87" t="s">
        <v>1356</v>
      </c>
      <c r="F233" s="87" t="s">
        <v>1357</v>
      </c>
      <c r="G233" s="87" t="s">
        <v>1358</v>
      </c>
      <c r="H233" s="87"/>
      <c r="I233" s="87"/>
      <c r="J233" s="87" t="s">
        <v>83</v>
      </c>
      <c r="K233" s="87">
        <v>100</v>
      </c>
      <c r="L233" s="127">
        <v>711000000</v>
      </c>
      <c r="M233" s="34" t="s">
        <v>4618</v>
      </c>
      <c r="N233" s="83" t="s">
        <v>1498</v>
      </c>
      <c r="O233" s="87" t="s">
        <v>697</v>
      </c>
      <c r="P233" s="87" t="s">
        <v>139</v>
      </c>
      <c r="Q233" s="87" t="s">
        <v>1360</v>
      </c>
      <c r="R233" s="34" t="s">
        <v>1512</v>
      </c>
      <c r="S233" s="87">
        <v>112</v>
      </c>
      <c r="T233" s="87" t="s">
        <v>655</v>
      </c>
      <c r="U233" s="90">
        <v>48490</v>
      </c>
      <c r="V233" s="90">
        <v>45</v>
      </c>
      <c r="W233" s="90">
        <v>2182050</v>
      </c>
      <c r="X233" s="38">
        <f t="shared" si="4"/>
        <v>2443896</v>
      </c>
      <c r="Y233" s="87" t="s">
        <v>720</v>
      </c>
      <c r="Z233" s="87">
        <v>2015</v>
      </c>
      <c r="AA233" s="87"/>
      <c r="AB233" s="125" t="s">
        <v>616</v>
      </c>
      <c r="AC233" s="125"/>
      <c r="AD233" s="125" t="s">
        <v>168</v>
      </c>
      <c r="AE233" s="125" t="s">
        <v>1361</v>
      </c>
      <c r="AF233" s="125" t="s">
        <v>1362</v>
      </c>
      <c r="AG233" s="125"/>
      <c r="AH233" s="125"/>
      <c r="AI233" s="125"/>
    </row>
    <row r="234" spans="1:35" s="85" customFormat="1" ht="102" customHeight="1">
      <c r="A234" s="86" t="s">
        <v>1279</v>
      </c>
      <c r="B234" s="87" t="s">
        <v>169</v>
      </c>
      <c r="C234" s="87" t="s">
        <v>1354</v>
      </c>
      <c r="D234" s="87" t="s">
        <v>1355</v>
      </c>
      <c r="E234" s="87" t="s">
        <v>1356</v>
      </c>
      <c r="F234" s="87" t="s">
        <v>1357</v>
      </c>
      <c r="G234" s="87" t="s">
        <v>1358</v>
      </c>
      <c r="H234" s="87"/>
      <c r="I234" s="87"/>
      <c r="J234" s="87" t="s">
        <v>83</v>
      </c>
      <c r="K234" s="87">
        <v>100</v>
      </c>
      <c r="L234" s="127">
        <v>711000000</v>
      </c>
      <c r="M234" s="34" t="s">
        <v>4618</v>
      </c>
      <c r="N234" s="83" t="s">
        <v>1498</v>
      </c>
      <c r="O234" s="87" t="s">
        <v>696</v>
      </c>
      <c r="P234" s="87" t="s">
        <v>139</v>
      </c>
      <c r="Q234" s="87" t="s">
        <v>1360</v>
      </c>
      <c r="R234" s="34" t="s">
        <v>1512</v>
      </c>
      <c r="S234" s="87">
        <v>112</v>
      </c>
      <c r="T234" s="87" t="s">
        <v>655</v>
      </c>
      <c r="U234" s="90">
        <f>24136-4715</f>
        <v>19421</v>
      </c>
      <c r="V234" s="90">
        <v>45</v>
      </c>
      <c r="W234" s="90">
        <v>873945</v>
      </c>
      <c r="X234" s="38">
        <f t="shared" si="4"/>
        <v>978818.40000000014</v>
      </c>
      <c r="Y234" s="87" t="s">
        <v>720</v>
      </c>
      <c r="Z234" s="87">
        <v>2015</v>
      </c>
      <c r="AA234" s="87"/>
      <c r="AB234" s="125" t="s">
        <v>616</v>
      </c>
      <c r="AC234" s="125"/>
      <c r="AD234" s="125" t="s">
        <v>168</v>
      </c>
      <c r="AE234" s="125" t="s">
        <v>1361</v>
      </c>
      <c r="AF234" s="125" t="s">
        <v>1362</v>
      </c>
      <c r="AG234" s="125"/>
      <c r="AH234" s="125"/>
      <c r="AI234" s="125"/>
    </row>
    <row r="235" spans="1:35" s="85" customFormat="1" ht="102" customHeight="1">
      <c r="A235" s="86" t="s">
        <v>1280</v>
      </c>
      <c r="B235" s="87" t="s">
        <v>169</v>
      </c>
      <c r="C235" s="87" t="s">
        <v>1354</v>
      </c>
      <c r="D235" s="87" t="s">
        <v>1355</v>
      </c>
      <c r="E235" s="87" t="s">
        <v>1356</v>
      </c>
      <c r="F235" s="87" t="s">
        <v>1357</v>
      </c>
      <c r="G235" s="87" t="s">
        <v>1358</v>
      </c>
      <c r="H235" s="87"/>
      <c r="I235" s="87"/>
      <c r="J235" s="87" t="s">
        <v>83</v>
      </c>
      <c r="K235" s="87">
        <v>100</v>
      </c>
      <c r="L235" s="127">
        <v>711000000</v>
      </c>
      <c r="M235" s="34" t="s">
        <v>4618</v>
      </c>
      <c r="N235" s="83" t="s">
        <v>1498</v>
      </c>
      <c r="O235" s="87" t="s">
        <v>698</v>
      </c>
      <c r="P235" s="87" t="s">
        <v>139</v>
      </c>
      <c r="Q235" s="87" t="s">
        <v>1360</v>
      </c>
      <c r="R235" s="34" t="s">
        <v>1512</v>
      </c>
      <c r="S235" s="87">
        <v>112</v>
      </c>
      <c r="T235" s="87" t="s">
        <v>655</v>
      </c>
      <c r="U235" s="90">
        <v>15540</v>
      </c>
      <c r="V235" s="90">
        <v>45</v>
      </c>
      <c r="W235" s="90">
        <v>699300</v>
      </c>
      <c r="X235" s="38">
        <f t="shared" si="4"/>
        <v>783216.00000000012</v>
      </c>
      <c r="Y235" s="87" t="s">
        <v>720</v>
      </c>
      <c r="Z235" s="87">
        <v>2015</v>
      </c>
      <c r="AA235" s="87"/>
      <c r="AB235" s="125" t="s">
        <v>616</v>
      </c>
      <c r="AC235" s="125"/>
      <c r="AD235" s="125" t="s">
        <v>168</v>
      </c>
      <c r="AE235" s="125" t="s">
        <v>1361</v>
      </c>
      <c r="AF235" s="125" t="s">
        <v>1362</v>
      </c>
      <c r="AG235" s="125"/>
      <c r="AH235" s="125"/>
      <c r="AI235" s="125"/>
    </row>
    <row r="236" spans="1:35" s="85" customFormat="1" ht="102" customHeight="1">
      <c r="A236" s="86" t="s">
        <v>1281</v>
      </c>
      <c r="B236" s="87" t="s">
        <v>169</v>
      </c>
      <c r="C236" s="87" t="s">
        <v>1354</v>
      </c>
      <c r="D236" s="87" t="s">
        <v>1355</v>
      </c>
      <c r="E236" s="87" t="s">
        <v>1356</v>
      </c>
      <c r="F236" s="87" t="s">
        <v>1357</v>
      </c>
      <c r="G236" s="87" t="s">
        <v>1358</v>
      </c>
      <c r="H236" s="87"/>
      <c r="I236" s="87"/>
      <c r="J236" s="87" t="s">
        <v>83</v>
      </c>
      <c r="K236" s="87">
        <v>100</v>
      </c>
      <c r="L236" s="127">
        <v>711000000</v>
      </c>
      <c r="M236" s="34" t="s">
        <v>4618</v>
      </c>
      <c r="N236" s="83" t="s">
        <v>1498</v>
      </c>
      <c r="O236" s="87" t="s">
        <v>699</v>
      </c>
      <c r="P236" s="87" t="s">
        <v>139</v>
      </c>
      <c r="Q236" s="87" t="s">
        <v>1360</v>
      </c>
      <c r="R236" s="34" t="s">
        <v>1512</v>
      </c>
      <c r="S236" s="87">
        <v>112</v>
      </c>
      <c r="T236" s="87" t="s">
        <v>655</v>
      </c>
      <c r="U236" s="90">
        <v>29019</v>
      </c>
      <c r="V236" s="90">
        <v>45</v>
      </c>
      <c r="W236" s="90">
        <v>1305855</v>
      </c>
      <c r="X236" s="38">
        <f t="shared" si="4"/>
        <v>1462557.6</v>
      </c>
      <c r="Y236" s="87" t="s">
        <v>720</v>
      </c>
      <c r="Z236" s="87">
        <v>2015</v>
      </c>
      <c r="AA236" s="87"/>
      <c r="AB236" s="125" t="s">
        <v>616</v>
      </c>
      <c r="AC236" s="125"/>
      <c r="AD236" s="125" t="s">
        <v>168</v>
      </c>
      <c r="AE236" s="125" t="s">
        <v>1361</v>
      </c>
      <c r="AF236" s="125" t="s">
        <v>1362</v>
      </c>
      <c r="AG236" s="125"/>
      <c r="AH236" s="125"/>
      <c r="AI236" s="125"/>
    </row>
    <row r="237" spans="1:35" s="85" customFormat="1" ht="102" customHeight="1">
      <c r="A237" s="86" t="s">
        <v>1282</v>
      </c>
      <c r="B237" s="87" t="s">
        <v>169</v>
      </c>
      <c r="C237" s="87" t="s">
        <v>1354</v>
      </c>
      <c r="D237" s="87" t="s">
        <v>1355</v>
      </c>
      <c r="E237" s="87" t="s">
        <v>1356</v>
      </c>
      <c r="F237" s="87" t="s">
        <v>1357</v>
      </c>
      <c r="G237" s="87" t="s">
        <v>1358</v>
      </c>
      <c r="H237" s="87"/>
      <c r="I237" s="87"/>
      <c r="J237" s="87" t="s">
        <v>83</v>
      </c>
      <c r="K237" s="87">
        <v>100</v>
      </c>
      <c r="L237" s="127">
        <v>711000000</v>
      </c>
      <c r="M237" s="34" t="s">
        <v>4618</v>
      </c>
      <c r="N237" s="83" t="s">
        <v>1498</v>
      </c>
      <c r="O237" s="91" t="s">
        <v>1375</v>
      </c>
      <c r="P237" s="87" t="s">
        <v>139</v>
      </c>
      <c r="Q237" s="87" t="s">
        <v>1360</v>
      </c>
      <c r="R237" s="34" t="s">
        <v>1512</v>
      </c>
      <c r="S237" s="87">
        <v>112</v>
      </c>
      <c r="T237" s="87" t="s">
        <v>655</v>
      </c>
      <c r="U237" s="90">
        <f>12815-2227</f>
        <v>10588</v>
      </c>
      <c r="V237" s="90">
        <v>45</v>
      </c>
      <c r="W237" s="90">
        <v>476460</v>
      </c>
      <c r="X237" s="38">
        <f t="shared" si="4"/>
        <v>533635.20000000007</v>
      </c>
      <c r="Y237" s="87" t="s">
        <v>720</v>
      </c>
      <c r="Z237" s="87">
        <v>2015</v>
      </c>
      <c r="AA237" s="87"/>
      <c r="AB237" s="125" t="s">
        <v>616</v>
      </c>
      <c r="AC237" s="125"/>
      <c r="AD237" s="125" t="s">
        <v>168</v>
      </c>
      <c r="AE237" s="125" t="s">
        <v>1361</v>
      </c>
      <c r="AF237" s="125" t="s">
        <v>1362</v>
      </c>
      <c r="AG237" s="125"/>
      <c r="AH237" s="125"/>
      <c r="AI237" s="125"/>
    </row>
    <row r="238" spans="1:35" s="85" customFormat="1" ht="102" customHeight="1">
      <c r="A238" s="86" t="s">
        <v>1283</v>
      </c>
      <c r="B238" s="92" t="s">
        <v>169</v>
      </c>
      <c r="C238" s="87" t="s">
        <v>1354</v>
      </c>
      <c r="D238" s="87" t="s">
        <v>1355</v>
      </c>
      <c r="E238" s="87" t="s">
        <v>1356</v>
      </c>
      <c r="F238" s="87" t="s">
        <v>1357</v>
      </c>
      <c r="G238" s="87" t="s">
        <v>1358</v>
      </c>
      <c r="H238" s="87"/>
      <c r="I238" s="87"/>
      <c r="J238" s="87" t="s">
        <v>83</v>
      </c>
      <c r="K238" s="87">
        <v>100</v>
      </c>
      <c r="L238" s="127">
        <v>711000000</v>
      </c>
      <c r="M238" s="34" t="s">
        <v>4618</v>
      </c>
      <c r="N238" s="83" t="s">
        <v>1498</v>
      </c>
      <c r="O238" s="87" t="s">
        <v>700</v>
      </c>
      <c r="P238" s="87" t="s">
        <v>139</v>
      </c>
      <c r="Q238" s="87" t="s">
        <v>1360</v>
      </c>
      <c r="R238" s="34" t="s">
        <v>1512</v>
      </c>
      <c r="S238" s="87">
        <v>112</v>
      </c>
      <c r="T238" s="87" t="s">
        <v>655</v>
      </c>
      <c r="U238" s="90">
        <f>25509-327</f>
        <v>25182</v>
      </c>
      <c r="V238" s="90">
        <v>45</v>
      </c>
      <c r="W238" s="90">
        <v>1133190</v>
      </c>
      <c r="X238" s="38">
        <f t="shared" si="4"/>
        <v>1269172.8</v>
      </c>
      <c r="Y238" s="87" t="s">
        <v>720</v>
      </c>
      <c r="Z238" s="87">
        <v>2015</v>
      </c>
      <c r="AA238" s="87"/>
      <c r="AB238" s="125" t="s">
        <v>616</v>
      </c>
      <c r="AC238" s="125"/>
      <c r="AD238" s="125" t="s">
        <v>168</v>
      </c>
      <c r="AE238" s="125" t="s">
        <v>1361</v>
      </c>
      <c r="AF238" s="125" t="s">
        <v>1362</v>
      </c>
      <c r="AG238" s="125"/>
      <c r="AH238" s="125"/>
      <c r="AI238" s="125"/>
    </row>
    <row r="239" spans="1:35" s="85" customFormat="1" ht="102" customHeight="1">
      <c r="A239" s="87" t="s">
        <v>1284</v>
      </c>
      <c r="B239" s="87" t="s">
        <v>169</v>
      </c>
      <c r="C239" s="87" t="s">
        <v>1354</v>
      </c>
      <c r="D239" s="87" t="s">
        <v>1355</v>
      </c>
      <c r="E239" s="87" t="s">
        <v>1356</v>
      </c>
      <c r="F239" s="87" t="s">
        <v>1357</v>
      </c>
      <c r="G239" s="87" t="s">
        <v>1358</v>
      </c>
      <c r="H239" s="87"/>
      <c r="I239" s="87"/>
      <c r="J239" s="87" t="s">
        <v>83</v>
      </c>
      <c r="K239" s="87">
        <v>100</v>
      </c>
      <c r="L239" s="127">
        <v>711000000</v>
      </c>
      <c r="M239" s="34" t="s">
        <v>4618</v>
      </c>
      <c r="N239" s="83" t="s">
        <v>1498</v>
      </c>
      <c r="O239" s="91" t="s">
        <v>1376</v>
      </c>
      <c r="P239" s="87" t="s">
        <v>139</v>
      </c>
      <c r="Q239" s="87" t="s">
        <v>1360</v>
      </c>
      <c r="R239" s="34" t="s">
        <v>1512</v>
      </c>
      <c r="S239" s="87">
        <v>112</v>
      </c>
      <c r="T239" s="87" t="s">
        <v>655</v>
      </c>
      <c r="U239" s="90">
        <v>9420</v>
      </c>
      <c r="V239" s="90">
        <v>45</v>
      </c>
      <c r="W239" s="90">
        <v>423900</v>
      </c>
      <c r="X239" s="38">
        <f t="shared" si="4"/>
        <v>474768.00000000006</v>
      </c>
      <c r="Y239" s="87" t="s">
        <v>720</v>
      </c>
      <c r="Z239" s="87">
        <v>2015</v>
      </c>
      <c r="AA239" s="87"/>
      <c r="AB239" s="125" t="s">
        <v>616</v>
      </c>
      <c r="AC239" s="125"/>
      <c r="AD239" s="125" t="s">
        <v>168</v>
      </c>
      <c r="AE239" s="125" t="s">
        <v>1361</v>
      </c>
      <c r="AF239" s="125" t="s">
        <v>1362</v>
      </c>
      <c r="AG239" s="125"/>
      <c r="AH239" s="125"/>
      <c r="AI239" s="125"/>
    </row>
    <row r="240" spans="1:35" s="7" customFormat="1" ht="102" customHeight="1">
      <c r="A240" s="87" t="s">
        <v>1285</v>
      </c>
      <c r="B240" s="87" t="s">
        <v>169</v>
      </c>
      <c r="C240" s="87" t="s">
        <v>1354</v>
      </c>
      <c r="D240" s="87" t="s">
        <v>1355</v>
      </c>
      <c r="E240" s="87" t="s">
        <v>1356</v>
      </c>
      <c r="F240" s="87" t="s">
        <v>1357</v>
      </c>
      <c r="G240" s="87" t="s">
        <v>1358</v>
      </c>
      <c r="H240" s="87"/>
      <c r="I240" s="87"/>
      <c r="J240" s="87" t="s">
        <v>83</v>
      </c>
      <c r="K240" s="87">
        <v>100</v>
      </c>
      <c r="L240" s="127">
        <v>711000000</v>
      </c>
      <c r="M240" s="34" t="s">
        <v>4618</v>
      </c>
      <c r="N240" s="83" t="s">
        <v>1498</v>
      </c>
      <c r="O240" s="91" t="s">
        <v>1377</v>
      </c>
      <c r="P240" s="87" t="s">
        <v>139</v>
      </c>
      <c r="Q240" s="87" t="s">
        <v>1360</v>
      </c>
      <c r="R240" s="34" t="s">
        <v>1512</v>
      </c>
      <c r="S240" s="87">
        <v>112</v>
      </c>
      <c r="T240" s="87" t="s">
        <v>655</v>
      </c>
      <c r="U240" s="90">
        <v>770</v>
      </c>
      <c r="V240" s="90">
        <v>45</v>
      </c>
      <c r="W240" s="90">
        <v>34650</v>
      </c>
      <c r="X240" s="38">
        <f t="shared" si="4"/>
        <v>38808.000000000007</v>
      </c>
      <c r="Y240" s="87" t="s">
        <v>720</v>
      </c>
      <c r="Z240" s="87">
        <v>2015</v>
      </c>
      <c r="AA240" s="87"/>
      <c r="AB240" s="125" t="s">
        <v>616</v>
      </c>
      <c r="AC240" s="125"/>
      <c r="AD240" s="125" t="s">
        <v>168</v>
      </c>
      <c r="AE240" s="125" t="s">
        <v>1361</v>
      </c>
      <c r="AF240" s="125" t="s">
        <v>1362</v>
      </c>
      <c r="AG240" s="125"/>
      <c r="AH240" s="125"/>
      <c r="AI240" s="125"/>
    </row>
    <row r="241" spans="1:35" s="100" customFormat="1" ht="102" customHeight="1" outlineLevel="1">
      <c r="A241" s="87" t="s">
        <v>1286</v>
      </c>
      <c r="B241" s="93" t="s">
        <v>55</v>
      </c>
      <c r="C241" s="94" t="s">
        <v>1378</v>
      </c>
      <c r="D241" s="94" t="s">
        <v>1379</v>
      </c>
      <c r="E241" s="94" t="s">
        <v>1380</v>
      </c>
      <c r="F241" s="94" t="s">
        <v>1381</v>
      </c>
      <c r="G241" s="94" t="s">
        <v>1382</v>
      </c>
      <c r="H241" s="95"/>
      <c r="I241" s="95"/>
      <c r="J241" s="93" t="s">
        <v>80</v>
      </c>
      <c r="K241" s="93">
        <v>80</v>
      </c>
      <c r="L241" s="93">
        <v>271010000</v>
      </c>
      <c r="M241" s="604" t="s">
        <v>2063</v>
      </c>
      <c r="N241" s="83" t="s">
        <v>1498</v>
      </c>
      <c r="O241" s="93" t="s">
        <v>1363</v>
      </c>
      <c r="P241" s="93" t="s">
        <v>139</v>
      </c>
      <c r="Q241" s="93" t="s">
        <v>1383</v>
      </c>
      <c r="R241" s="34" t="s">
        <v>1512</v>
      </c>
      <c r="S241" s="94">
        <v>166</v>
      </c>
      <c r="T241" s="94" t="s">
        <v>1384</v>
      </c>
      <c r="U241" s="96">
        <f>1541-431</f>
        <v>1110</v>
      </c>
      <c r="V241" s="97">
        <v>350</v>
      </c>
      <c r="W241" s="97">
        <v>388500</v>
      </c>
      <c r="X241" s="38">
        <f t="shared" si="4"/>
        <v>435120.00000000006</v>
      </c>
      <c r="Y241" s="98" t="s">
        <v>720</v>
      </c>
      <c r="Z241" s="93">
        <v>2015</v>
      </c>
      <c r="AA241" s="99"/>
      <c r="AB241" s="125" t="s">
        <v>616</v>
      </c>
      <c r="AC241" s="125"/>
      <c r="AD241" s="125" t="s">
        <v>168</v>
      </c>
      <c r="AE241" s="125" t="s">
        <v>1385</v>
      </c>
      <c r="AF241" s="125" t="s">
        <v>1386</v>
      </c>
      <c r="AG241" s="125"/>
      <c r="AH241" s="125"/>
      <c r="AI241" s="125"/>
    </row>
    <row r="242" spans="1:35" s="100" customFormat="1" ht="102" customHeight="1" outlineLevel="1">
      <c r="A242" s="87" t="s">
        <v>1287</v>
      </c>
      <c r="B242" s="93" t="s">
        <v>55</v>
      </c>
      <c r="C242" s="94" t="s">
        <v>1378</v>
      </c>
      <c r="D242" s="94" t="s">
        <v>1379</v>
      </c>
      <c r="E242" s="94" t="s">
        <v>1380</v>
      </c>
      <c r="F242" s="94" t="s">
        <v>1381</v>
      </c>
      <c r="G242" s="94" t="s">
        <v>1382</v>
      </c>
      <c r="H242" s="95"/>
      <c r="I242" s="95"/>
      <c r="J242" s="93" t="s">
        <v>80</v>
      </c>
      <c r="K242" s="93">
        <v>80</v>
      </c>
      <c r="L242" s="93">
        <v>231010000</v>
      </c>
      <c r="M242" s="604" t="s">
        <v>2772</v>
      </c>
      <c r="N242" s="83" t="s">
        <v>1498</v>
      </c>
      <c r="O242" s="93" t="s">
        <v>1387</v>
      </c>
      <c r="P242" s="93" t="s">
        <v>139</v>
      </c>
      <c r="Q242" s="93" t="s">
        <v>1383</v>
      </c>
      <c r="R242" s="34" t="s">
        <v>1512</v>
      </c>
      <c r="S242" s="94">
        <v>166</v>
      </c>
      <c r="T242" s="94" t="s">
        <v>1384</v>
      </c>
      <c r="U242" s="96">
        <f>3102-603</f>
        <v>2499</v>
      </c>
      <c r="V242" s="97">
        <v>350</v>
      </c>
      <c r="W242" s="97">
        <v>874650</v>
      </c>
      <c r="X242" s="38">
        <f t="shared" si="4"/>
        <v>979608.00000000012</v>
      </c>
      <c r="Y242" s="98" t="s">
        <v>720</v>
      </c>
      <c r="Z242" s="93">
        <v>2015</v>
      </c>
      <c r="AA242" s="99"/>
      <c r="AB242" s="125" t="s">
        <v>616</v>
      </c>
      <c r="AC242" s="125"/>
      <c r="AD242" s="125" t="s">
        <v>168</v>
      </c>
      <c r="AE242" s="125" t="s">
        <v>1385</v>
      </c>
      <c r="AF242" s="125" t="s">
        <v>1386</v>
      </c>
      <c r="AG242" s="125"/>
      <c r="AH242" s="125"/>
      <c r="AI242" s="125"/>
    </row>
    <row r="243" spans="1:35" s="100" customFormat="1" ht="102" customHeight="1" outlineLevel="1">
      <c r="A243" s="87" t="s">
        <v>1288</v>
      </c>
      <c r="B243" s="93" t="s">
        <v>55</v>
      </c>
      <c r="C243" s="94" t="s">
        <v>1378</v>
      </c>
      <c r="D243" s="94" t="s">
        <v>1379</v>
      </c>
      <c r="E243" s="94" t="s">
        <v>1380</v>
      </c>
      <c r="F243" s="94" t="s">
        <v>1381</v>
      </c>
      <c r="G243" s="94" t="s">
        <v>1382</v>
      </c>
      <c r="H243" s="95"/>
      <c r="I243" s="95"/>
      <c r="J243" s="93" t="s">
        <v>80</v>
      </c>
      <c r="K243" s="93">
        <v>80</v>
      </c>
      <c r="L243" s="93">
        <v>151010000</v>
      </c>
      <c r="M243" s="604" t="s">
        <v>3157</v>
      </c>
      <c r="N243" s="83" t="s">
        <v>1498</v>
      </c>
      <c r="O243" s="93" t="s">
        <v>1388</v>
      </c>
      <c r="P243" s="93" t="s">
        <v>139</v>
      </c>
      <c r="Q243" s="93" t="s">
        <v>1383</v>
      </c>
      <c r="R243" s="34" t="s">
        <v>1512</v>
      </c>
      <c r="S243" s="94">
        <v>166</v>
      </c>
      <c r="T243" s="94" t="s">
        <v>1384</v>
      </c>
      <c r="U243" s="96">
        <f>3502-979</f>
        <v>2523</v>
      </c>
      <c r="V243" s="97">
        <v>350</v>
      </c>
      <c r="W243" s="97">
        <v>883050</v>
      </c>
      <c r="X243" s="38">
        <f t="shared" si="4"/>
        <v>989016.00000000012</v>
      </c>
      <c r="Y243" s="98" t="s">
        <v>720</v>
      </c>
      <c r="Z243" s="93">
        <v>2015</v>
      </c>
      <c r="AA243" s="99"/>
      <c r="AB243" s="125" t="s">
        <v>616</v>
      </c>
      <c r="AC243" s="125"/>
      <c r="AD243" s="125" t="s">
        <v>168</v>
      </c>
      <c r="AE243" s="125" t="s">
        <v>1385</v>
      </c>
      <c r="AF243" s="125" t="s">
        <v>1386</v>
      </c>
      <c r="AG243" s="125"/>
      <c r="AH243" s="125"/>
      <c r="AI243" s="125"/>
    </row>
    <row r="244" spans="1:35" s="100" customFormat="1" ht="102" customHeight="1" outlineLevel="1">
      <c r="A244" s="87" t="s">
        <v>1289</v>
      </c>
      <c r="B244" s="93" t="s">
        <v>55</v>
      </c>
      <c r="C244" s="94" t="s">
        <v>1378</v>
      </c>
      <c r="D244" s="94" t="s">
        <v>1379</v>
      </c>
      <c r="E244" s="94" t="s">
        <v>1380</v>
      </c>
      <c r="F244" s="94" t="s">
        <v>1381</v>
      </c>
      <c r="G244" s="94" t="s">
        <v>1382</v>
      </c>
      <c r="H244" s="95"/>
      <c r="I244" s="95"/>
      <c r="J244" s="93" t="s">
        <v>80</v>
      </c>
      <c r="K244" s="93">
        <v>80</v>
      </c>
      <c r="L244" s="93">
        <v>751000000</v>
      </c>
      <c r="M244" s="604" t="s">
        <v>3455</v>
      </c>
      <c r="N244" s="83" t="s">
        <v>1498</v>
      </c>
      <c r="O244" s="93" t="s">
        <v>670</v>
      </c>
      <c r="P244" s="93" t="s">
        <v>139</v>
      </c>
      <c r="Q244" s="93" t="s">
        <v>1383</v>
      </c>
      <c r="R244" s="34" t="s">
        <v>1512</v>
      </c>
      <c r="S244" s="94">
        <v>166</v>
      </c>
      <c r="T244" s="94" t="s">
        <v>1384</v>
      </c>
      <c r="U244" s="96">
        <f>2187-1077</f>
        <v>1110</v>
      </c>
      <c r="V244" s="97">
        <v>350</v>
      </c>
      <c r="W244" s="97">
        <v>388500</v>
      </c>
      <c r="X244" s="38">
        <f t="shared" si="4"/>
        <v>435120.00000000006</v>
      </c>
      <c r="Y244" s="98" t="s">
        <v>720</v>
      </c>
      <c r="Z244" s="93">
        <v>2015</v>
      </c>
      <c r="AA244" s="99"/>
      <c r="AB244" s="125" t="s">
        <v>616</v>
      </c>
      <c r="AC244" s="125"/>
      <c r="AD244" s="125" t="s">
        <v>168</v>
      </c>
      <c r="AE244" s="125" t="s">
        <v>1385</v>
      </c>
      <c r="AF244" s="125" t="s">
        <v>1386</v>
      </c>
      <c r="AG244" s="125"/>
      <c r="AH244" s="125"/>
      <c r="AI244" s="125"/>
    </row>
    <row r="245" spans="1:35" s="100" customFormat="1" ht="102" customHeight="1" outlineLevel="1">
      <c r="A245" s="87" t="s">
        <v>1290</v>
      </c>
      <c r="B245" s="93" t="s">
        <v>55</v>
      </c>
      <c r="C245" s="94" t="s">
        <v>1378</v>
      </c>
      <c r="D245" s="94" t="s">
        <v>1379</v>
      </c>
      <c r="E245" s="94" t="s">
        <v>1380</v>
      </c>
      <c r="F245" s="94" t="s">
        <v>1381</v>
      </c>
      <c r="G245" s="94" t="s">
        <v>1382</v>
      </c>
      <c r="H245" s="95"/>
      <c r="I245" s="95"/>
      <c r="J245" s="93" t="s">
        <v>80</v>
      </c>
      <c r="K245" s="93">
        <v>80</v>
      </c>
      <c r="L245" s="93">
        <v>271034100</v>
      </c>
      <c r="M245" s="604" t="s">
        <v>2092</v>
      </c>
      <c r="N245" s="83" t="s">
        <v>1498</v>
      </c>
      <c r="O245" s="93" t="s">
        <v>1368</v>
      </c>
      <c r="P245" s="93" t="s">
        <v>139</v>
      </c>
      <c r="Q245" s="93" t="s">
        <v>1383</v>
      </c>
      <c r="R245" s="34" t="s">
        <v>1512</v>
      </c>
      <c r="S245" s="94">
        <v>166</v>
      </c>
      <c r="T245" s="94" t="s">
        <v>1384</v>
      </c>
      <c r="U245" s="96">
        <f>1431-191</f>
        <v>1240</v>
      </c>
      <c r="V245" s="97">
        <v>350</v>
      </c>
      <c r="W245" s="97">
        <v>434000</v>
      </c>
      <c r="X245" s="38">
        <f t="shared" si="4"/>
        <v>486080.00000000006</v>
      </c>
      <c r="Y245" s="98" t="s">
        <v>720</v>
      </c>
      <c r="Z245" s="93">
        <v>2015</v>
      </c>
      <c r="AA245" s="99"/>
      <c r="AB245" s="125" t="s">
        <v>616</v>
      </c>
      <c r="AC245" s="125"/>
      <c r="AD245" s="125" t="s">
        <v>168</v>
      </c>
      <c r="AE245" s="125" t="s">
        <v>1385</v>
      </c>
      <c r="AF245" s="125" t="s">
        <v>1386</v>
      </c>
      <c r="AG245" s="125"/>
      <c r="AH245" s="125"/>
      <c r="AI245" s="125"/>
    </row>
    <row r="246" spans="1:35" s="100" customFormat="1" ht="102" customHeight="1" outlineLevel="1">
      <c r="A246" s="87" t="s">
        <v>1291</v>
      </c>
      <c r="B246" s="93" t="s">
        <v>55</v>
      </c>
      <c r="C246" s="94" t="s">
        <v>1378</v>
      </c>
      <c r="D246" s="94" t="s">
        <v>1379</v>
      </c>
      <c r="E246" s="94" t="s">
        <v>1380</v>
      </c>
      <c r="F246" s="94" t="s">
        <v>1381</v>
      </c>
      <c r="G246" s="94" t="s">
        <v>1382</v>
      </c>
      <c r="H246" s="95"/>
      <c r="I246" s="95"/>
      <c r="J246" s="93" t="s">
        <v>80</v>
      </c>
      <c r="K246" s="93">
        <v>80</v>
      </c>
      <c r="L246" s="93">
        <v>431010000</v>
      </c>
      <c r="M246" s="604" t="s">
        <v>2153</v>
      </c>
      <c r="N246" s="83" t="s">
        <v>1498</v>
      </c>
      <c r="O246" s="93" t="s">
        <v>691</v>
      </c>
      <c r="P246" s="93" t="s">
        <v>139</v>
      </c>
      <c r="Q246" s="93" t="s">
        <v>1383</v>
      </c>
      <c r="R246" s="34" t="s">
        <v>1512</v>
      </c>
      <c r="S246" s="94">
        <v>166</v>
      </c>
      <c r="T246" s="94" t="s">
        <v>1384</v>
      </c>
      <c r="U246" s="96">
        <f>670-140</f>
        <v>530</v>
      </c>
      <c r="V246" s="97">
        <v>350</v>
      </c>
      <c r="W246" s="97">
        <v>185500</v>
      </c>
      <c r="X246" s="38">
        <f t="shared" si="4"/>
        <v>207760.00000000003</v>
      </c>
      <c r="Y246" s="98" t="s">
        <v>720</v>
      </c>
      <c r="Z246" s="93">
        <v>2015</v>
      </c>
      <c r="AA246" s="99"/>
      <c r="AB246" s="125" t="s">
        <v>616</v>
      </c>
      <c r="AC246" s="125"/>
      <c r="AD246" s="125" t="s">
        <v>168</v>
      </c>
      <c r="AE246" s="125" t="s">
        <v>1385</v>
      </c>
      <c r="AF246" s="125" t="s">
        <v>1386</v>
      </c>
      <c r="AG246" s="125"/>
      <c r="AH246" s="125"/>
      <c r="AI246" s="125"/>
    </row>
    <row r="247" spans="1:35" s="100" customFormat="1" ht="102" customHeight="1" outlineLevel="1">
      <c r="A247" s="87" t="s">
        <v>1292</v>
      </c>
      <c r="B247" s="93" t="s">
        <v>55</v>
      </c>
      <c r="C247" s="94" t="s">
        <v>1378</v>
      </c>
      <c r="D247" s="94" t="s">
        <v>1379</v>
      </c>
      <c r="E247" s="94" t="s">
        <v>1380</v>
      </c>
      <c r="F247" s="94" t="s">
        <v>1381</v>
      </c>
      <c r="G247" s="94" t="s">
        <v>1382</v>
      </c>
      <c r="H247" s="95"/>
      <c r="I247" s="95"/>
      <c r="J247" s="93" t="s">
        <v>80</v>
      </c>
      <c r="K247" s="93">
        <v>80</v>
      </c>
      <c r="L247" s="93">
        <v>471010000</v>
      </c>
      <c r="M247" s="538" t="s">
        <v>4619</v>
      </c>
      <c r="N247" s="83" t="s">
        <v>1498</v>
      </c>
      <c r="O247" s="93" t="s">
        <v>676</v>
      </c>
      <c r="P247" s="93" t="s">
        <v>139</v>
      </c>
      <c r="Q247" s="93" t="s">
        <v>1383</v>
      </c>
      <c r="R247" s="34" t="s">
        <v>1512</v>
      </c>
      <c r="S247" s="94">
        <v>166</v>
      </c>
      <c r="T247" s="94" t="s">
        <v>1384</v>
      </c>
      <c r="U247" s="96">
        <f>2135-337</f>
        <v>1798</v>
      </c>
      <c r="V247" s="97">
        <v>350</v>
      </c>
      <c r="W247" s="97">
        <v>629300</v>
      </c>
      <c r="X247" s="38">
        <f t="shared" si="4"/>
        <v>704816.00000000012</v>
      </c>
      <c r="Y247" s="98" t="s">
        <v>720</v>
      </c>
      <c r="Z247" s="93">
        <v>2015</v>
      </c>
      <c r="AA247" s="99"/>
      <c r="AB247" s="125" t="s">
        <v>616</v>
      </c>
      <c r="AC247" s="125"/>
      <c r="AD247" s="125" t="s">
        <v>168</v>
      </c>
      <c r="AE247" s="125" t="s">
        <v>1385</v>
      </c>
      <c r="AF247" s="125" t="s">
        <v>1386</v>
      </c>
      <c r="AG247" s="125"/>
      <c r="AH247" s="125"/>
      <c r="AI247" s="125"/>
    </row>
    <row r="248" spans="1:35" s="100" customFormat="1" ht="102" customHeight="1" outlineLevel="1">
      <c r="A248" s="87" t="s">
        <v>1293</v>
      </c>
      <c r="B248" s="93" t="s">
        <v>55</v>
      </c>
      <c r="C248" s="94" t="s">
        <v>1378</v>
      </c>
      <c r="D248" s="94" t="s">
        <v>1379</v>
      </c>
      <c r="E248" s="94" t="s">
        <v>1380</v>
      </c>
      <c r="F248" s="94" t="s">
        <v>1381</v>
      </c>
      <c r="G248" s="94" t="s">
        <v>1382</v>
      </c>
      <c r="H248" s="95"/>
      <c r="I248" s="95"/>
      <c r="J248" s="93" t="s">
        <v>80</v>
      </c>
      <c r="K248" s="93">
        <v>80</v>
      </c>
      <c r="L248" s="93">
        <v>311010000</v>
      </c>
      <c r="M248" s="538" t="s">
        <v>4615</v>
      </c>
      <c r="N248" s="83" t="s">
        <v>1498</v>
      </c>
      <c r="O248" s="93" t="s">
        <v>678</v>
      </c>
      <c r="P248" s="93" t="s">
        <v>139</v>
      </c>
      <c r="Q248" s="93" t="s">
        <v>1383</v>
      </c>
      <c r="R248" s="34" t="s">
        <v>1512</v>
      </c>
      <c r="S248" s="94">
        <v>166</v>
      </c>
      <c r="T248" s="94" t="s">
        <v>1384</v>
      </c>
      <c r="U248" s="96">
        <v>1380</v>
      </c>
      <c r="V248" s="97">
        <v>350</v>
      </c>
      <c r="W248" s="97">
        <v>483000</v>
      </c>
      <c r="X248" s="38">
        <f t="shared" si="4"/>
        <v>540960</v>
      </c>
      <c r="Y248" s="98" t="s">
        <v>720</v>
      </c>
      <c r="Z248" s="93">
        <v>2015</v>
      </c>
      <c r="AA248" s="99"/>
      <c r="AB248" s="125" t="s">
        <v>616</v>
      </c>
      <c r="AC248" s="125"/>
      <c r="AD248" s="125" t="s">
        <v>168</v>
      </c>
      <c r="AE248" s="125" t="s">
        <v>1385</v>
      </c>
      <c r="AF248" s="125" t="s">
        <v>1386</v>
      </c>
      <c r="AG248" s="125"/>
      <c r="AH248" s="125"/>
      <c r="AI248" s="125"/>
    </row>
    <row r="249" spans="1:35" s="100" customFormat="1" ht="102" customHeight="1" outlineLevel="1">
      <c r="A249" s="87" t="s">
        <v>1294</v>
      </c>
      <c r="B249" s="93" t="s">
        <v>55</v>
      </c>
      <c r="C249" s="94" t="s">
        <v>1378</v>
      </c>
      <c r="D249" s="94" t="s">
        <v>1379</v>
      </c>
      <c r="E249" s="94" t="s">
        <v>1380</v>
      </c>
      <c r="F249" s="94" t="s">
        <v>1381</v>
      </c>
      <c r="G249" s="94" t="s">
        <v>1382</v>
      </c>
      <c r="H249" s="95"/>
      <c r="I249" s="95"/>
      <c r="J249" s="93" t="s">
        <v>80</v>
      </c>
      <c r="K249" s="93">
        <v>80</v>
      </c>
      <c r="L249" s="93">
        <v>511010000</v>
      </c>
      <c r="M249" s="1" t="s">
        <v>2099</v>
      </c>
      <c r="N249" s="83" t="s">
        <v>1498</v>
      </c>
      <c r="O249" s="93" t="s">
        <v>694</v>
      </c>
      <c r="P249" s="93" t="s">
        <v>139</v>
      </c>
      <c r="Q249" s="93" t="s">
        <v>1383</v>
      </c>
      <c r="R249" s="34" t="s">
        <v>1512</v>
      </c>
      <c r="S249" s="94">
        <v>166</v>
      </c>
      <c r="T249" s="94" t="s">
        <v>1384</v>
      </c>
      <c r="U249" s="96">
        <v>71</v>
      </c>
      <c r="V249" s="97">
        <v>350</v>
      </c>
      <c r="W249" s="97">
        <v>24850</v>
      </c>
      <c r="X249" s="38">
        <f t="shared" si="4"/>
        <v>27832.000000000004</v>
      </c>
      <c r="Y249" s="98" t="s">
        <v>720</v>
      </c>
      <c r="Z249" s="93">
        <v>2015</v>
      </c>
      <c r="AA249" s="99"/>
      <c r="AB249" s="125" t="s">
        <v>616</v>
      </c>
      <c r="AC249" s="125"/>
      <c r="AD249" s="125" t="s">
        <v>168</v>
      </c>
      <c r="AE249" s="125" t="s">
        <v>1385</v>
      </c>
      <c r="AF249" s="125" t="s">
        <v>1386</v>
      </c>
      <c r="AG249" s="125"/>
      <c r="AH249" s="125"/>
      <c r="AI249" s="125"/>
    </row>
    <row r="250" spans="1:35" s="100" customFormat="1" ht="102" customHeight="1" outlineLevel="1">
      <c r="A250" s="87" t="s">
        <v>1295</v>
      </c>
      <c r="B250" s="93" t="s">
        <v>55</v>
      </c>
      <c r="C250" s="94" t="s">
        <v>1378</v>
      </c>
      <c r="D250" s="94" t="s">
        <v>1379</v>
      </c>
      <c r="E250" s="94" t="s">
        <v>1380</v>
      </c>
      <c r="F250" s="94" t="s">
        <v>1381</v>
      </c>
      <c r="G250" s="94" t="s">
        <v>1382</v>
      </c>
      <c r="H250" s="95"/>
      <c r="I250" s="95"/>
      <c r="J250" s="93" t="s">
        <v>80</v>
      </c>
      <c r="K250" s="93">
        <v>80</v>
      </c>
      <c r="L250" s="93">
        <v>231010000</v>
      </c>
      <c r="M250" s="93" t="s">
        <v>4158</v>
      </c>
      <c r="N250" s="83" t="s">
        <v>1498</v>
      </c>
      <c r="O250" s="93" t="s">
        <v>1389</v>
      </c>
      <c r="P250" s="93" t="s">
        <v>139</v>
      </c>
      <c r="Q250" s="93" t="s">
        <v>1383</v>
      </c>
      <c r="R250" s="34" t="s">
        <v>1512</v>
      </c>
      <c r="S250" s="94">
        <v>166</v>
      </c>
      <c r="T250" s="94" t="s">
        <v>1384</v>
      </c>
      <c r="U250" s="96">
        <f>6323-1020</f>
        <v>5303</v>
      </c>
      <c r="V250" s="97">
        <v>350</v>
      </c>
      <c r="W250" s="97">
        <v>1856050</v>
      </c>
      <c r="X250" s="38">
        <f t="shared" si="4"/>
        <v>2078776.0000000002</v>
      </c>
      <c r="Y250" s="98" t="s">
        <v>720</v>
      </c>
      <c r="Z250" s="93">
        <v>2015</v>
      </c>
      <c r="AA250" s="99"/>
      <c r="AB250" s="125" t="s">
        <v>616</v>
      </c>
      <c r="AC250" s="125"/>
      <c r="AD250" s="125" t="s">
        <v>168</v>
      </c>
      <c r="AE250" s="125" t="s">
        <v>1385</v>
      </c>
      <c r="AF250" s="125" t="s">
        <v>1386</v>
      </c>
      <c r="AG250" s="125"/>
      <c r="AH250" s="125"/>
      <c r="AI250" s="125"/>
    </row>
    <row r="251" spans="1:35" s="100" customFormat="1" ht="102" customHeight="1" outlineLevel="1">
      <c r="A251" s="87" t="s">
        <v>1296</v>
      </c>
      <c r="B251" s="93" t="s">
        <v>55</v>
      </c>
      <c r="C251" s="94" t="s">
        <v>1390</v>
      </c>
      <c r="D251" s="94" t="s">
        <v>1391</v>
      </c>
      <c r="E251" s="94" t="s">
        <v>1392</v>
      </c>
      <c r="F251" s="94" t="s">
        <v>1393</v>
      </c>
      <c r="G251" s="94" t="s">
        <v>1394</v>
      </c>
      <c r="H251" s="95"/>
      <c r="I251" s="95"/>
      <c r="J251" s="93" t="s">
        <v>80</v>
      </c>
      <c r="K251" s="93">
        <v>0</v>
      </c>
      <c r="L251" s="93">
        <v>751000000</v>
      </c>
      <c r="M251" s="604" t="s">
        <v>3455</v>
      </c>
      <c r="N251" s="83" t="s">
        <v>1498</v>
      </c>
      <c r="O251" s="93" t="s">
        <v>670</v>
      </c>
      <c r="P251" s="93" t="s">
        <v>139</v>
      </c>
      <c r="Q251" s="93" t="s">
        <v>1383</v>
      </c>
      <c r="R251" s="34" t="s">
        <v>141</v>
      </c>
      <c r="S251" s="94">
        <v>166</v>
      </c>
      <c r="T251" s="94" t="s">
        <v>1384</v>
      </c>
      <c r="U251" s="96">
        <f>140-130</f>
        <v>10</v>
      </c>
      <c r="V251" s="97">
        <v>3000</v>
      </c>
      <c r="W251" s="97">
        <v>30000</v>
      </c>
      <c r="X251" s="38">
        <f t="shared" si="4"/>
        <v>33600</v>
      </c>
      <c r="Y251" s="98"/>
      <c r="Z251" s="93">
        <v>2015</v>
      </c>
      <c r="AA251" s="99"/>
      <c r="AB251" s="125" t="s">
        <v>616</v>
      </c>
      <c r="AC251" s="125"/>
      <c r="AD251" s="125" t="s">
        <v>168</v>
      </c>
      <c r="AE251" s="125" t="s">
        <v>1395</v>
      </c>
      <c r="AF251" s="125" t="s">
        <v>1396</v>
      </c>
      <c r="AG251" s="125"/>
      <c r="AH251" s="125"/>
      <c r="AI251" s="125"/>
    </row>
    <row r="252" spans="1:35" s="100" customFormat="1" ht="102" customHeight="1" outlineLevel="1">
      <c r="A252" s="87" t="s">
        <v>1297</v>
      </c>
      <c r="B252" s="93" t="s">
        <v>55</v>
      </c>
      <c r="C252" s="94" t="s">
        <v>1390</v>
      </c>
      <c r="D252" s="94" t="s">
        <v>1391</v>
      </c>
      <c r="E252" s="94" t="s">
        <v>1392</v>
      </c>
      <c r="F252" s="94" t="s">
        <v>1393</v>
      </c>
      <c r="G252" s="94" t="s">
        <v>1394</v>
      </c>
      <c r="H252" s="95"/>
      <c r="I252" s="95"/>
      <c r="J252" s="93" t="s">
        <v>80</v>
      </c>
      <c r="K252" s="93">
        <v>0</v>
      </c>
      <c r="L252" s="93">
        <v>231010000</v>
      </c>
      <c r="M252" s="93" t="s">
        <v>4158</v>
      </c>
      <c r="N252" s="83" t="s">
        <v>1498</v>
      </c>
      <c r="O252" s="93" t="s">
        <v>1389</v>
      </c>
      <c r="P252" s="93" t="s">
        <v>139</v>
      </c>
      <c r="Q252" s="93" t="s">
        <v>1383</v>
      </c>
      <c r="R252" s="34" t="s">
        <v>141</v>
      </c>
      <c r="S252" s="94">
        <v>166</v>
      </c>
      <c r="T252" s="94" t="s">
        <v>1384</v>
      </c>
      <c r="U252" s="96">
        <v>57</v>
      </c>
      <c r="V252" s="97">
        <v>3000</v>
      </c>
      <c r="W252" s="97">
        <v>171000</v>
      </c>
      <c r="X252" s="38">
        <f t="shared" si="4"/>
        <v>191520.00000000003</v>
      </c>
      <c r="Y252" s="98"/>
      <c r="Z252" s="93">
        <v>2015</v>
      </c>
      <c r="AA252" s="99"/>
      <c r="AB252" s="125" t="s">
        <v>616</v>
      </c>
      <c r="AC252" s="125"/>
      <c r="AD252" s="125" t="s">
        <v>168</v>
      </c>
      <c r="AE252" s="125" t="s">
        <v>1395</v>
      </c>
      <c r="AF252" s="125" t="s">
        <v>1396</v>
      </c>
      <c r="AG252" s="125"/>
      <c r="AH252" s="125"/>
      <c r="AI252" s="125"/>
    </row>
    <row r="253" spans="1:35" s="85" customFormat="1" ht="102" customHeight="1">
      <c r="A253" s="87" t="s">
        <v>1298</v>
      </c>
      <c r="B253" s="87" t="s">
        <v>169</v>
      </c>
      <c r="C253" s="101" t="s">
        <v>1397</v>
      </c>
      <c r="D253" s="87" t="s">
        <v>1398</v>
      </c>
      <c r="E253" s="82" t="s">
        <v>1399</v>
      </c>
      <c r="F253" s="82" t="s">
        <v>1400</v>
      </c>
      <c r="G253" s="82" t="s">
        <v>1401</v>
      </c>
      <c r="H253" s="82"/>
      <c r="I253" s="82"/>
      <c r="J253" s="82" t="s">
        <v>83</v>
      </c>
      <c r="K253" s="82">
        <v>69</v>
      </c>
      <c r="L253" s="127">
        <v>711000000</v>
      </c>
      <c r="M253" s="34" t="s">
        <v>4618</v>
      </c>
      <c r="N253" s="83" t="s">
        <v>1498</v>
      </c>
      <c r="O253" s="82" t="s">
        <v>1363</v>
      </c>
      <c r="P253" s="82" t="s">
        <v>139</v>
      </c>
      <c r="Q253" s="82" t="s">
        <v>1360</v>
      </c>
      <c r="R253" s="34" t="s">
        <v>1512</v>
      </c>
      <c r="S253" s="82">
        <v>112</v>
      </c>
      <c r="T253" s="82" t="s">
        <v>655</v>
      </c>
      <c r="U253" s="84">
        <f>41082-19503</f>
        <v>21579</v>
      </c>
      <c r="V253" s="84">
        <v>235</v>
      </c>
      <c r="W253" s="84">
        <v>5071065</v>
      </c>
      <c r="X253" s="38">
        <f t="shared" si="4"/>
        <v>5679592.8000000007</v>
      </c>
      <c r="Y253" s="82" t="s">
        <v>720</v>
      </c>
      <c r="Z253" s="82">
        <v>2015</v>
      </c>
      <c r="AA253" s="82"/>
      <c r="AB253" s="125" t="s">
        <v>616</v>
      </c>
      <c r="AC253" s="125"/>
      <c r="AD253" s="125" t="s">
        <v>168</v>
      </c>
      <c r="AE253" s="125" t="s">
        <v>1402</v>
      </c>
      <c r="AF253" s="125" t="s">
        <v>1398</v>
      </c>
      <c r="AG253" s="125"/>
      <c r="AH253" s="125"/>
      <c r="AI253" s="125"/>
    </row>
    <row r="254" spans="1:35" s="85" customFormat="1" ht="102" customHeight="1">
      <c r="A254" s="87" t="s">
        <v>1299</v>
      </c>
      <c r="B254" s="87" t="s">
        <v>169</v>
      </c>
      <c r="C254" s="101" t="s">
        <v>1397</v>
      </c>
      <c r="D254" s="87" t="s">
        <v>1398</v>
      </c>
      <c r="E254" s="87" t="s">
        <v>1399</v>
      </c>
      <c r="F254" s="87" t="s">
        <v>1400</v>
      </c>
      <c r="G254" s="87" t="s">
        <v>1401</v>
      </c>
      <c r="H254" s="87"/>
      <c r="I254" s="87"/>
      <c r="J254" s="87" t="s">
        <v>83</v>
      </c>
      <c r="K254" s="87">
        <v>69</v>
      </c>
      <c r="L254" s="127">
        <v>711000000</v>
      </c>
      <c r="M254" s="34" t="s">
        <v>4618</v>
      </c>
      <c r="N254" s="83" t="s">
        <v>1498</v>
      </c>
      <c r="O254" s="87" t="s">
        <v>1387</v>
      </c>
      <c r="P254" s="87" t="s">
        <v>139</v>
      </c>
      <c r="Q254" s="87" t="s">
        <v>1360</v>
      </c>
      <c r="R254" s="34" t="s">
        <v>1512</v>
      </c>
      <c r="S254" s="87">
        <v>112</v>
      </c>
      <c r="T254" s="87" t="s">
        <v>655</v>
      </c>
      <c r="U254" s="90">
        <f>59785-15375</f>
        <v>44410</v>
      </c>
      <c r="V254" s="90">
        <v>235</v>
      </c>
      <c r="W254" s="90">
        <v>10436350</v>
      </c>
      <c r="X254" s="38">
        <f t="shared" si="4"/>
        <v>11688712.000000002</v>
      </c>
      <c r="Y254" s="87" t="s">
        <v>720</v>
      </c>
      <c r="Z254" s="87">
        <v>2015</v>
      </c>
      <c r="AA254" s="87"/>
      <c r="AB254" s="125" t="s">
        <v>616</v>
      </c>
      <c r="AC254" s="125"/>
      <c r="AD254" s="125" t="s">
        <v>168</v>
      </c>
      <c r="AE254" s="125" t="s">
        <v>1402</v>
      </c>
      <c r="AF254" s="125" t="s">
        <v>1398</v>
      </c>
      <c r="AG254" s="125"/>
      <c r="AH254" s="125"/>
      <c r="AI254" s="125"/>
    </row>
    <row r="255" spans="1:35" s="85" customFormat="1" ht="102" customHeight="1">
      <c r="A255" s="87" t="s">
        <v>1300</v>
      </c>
      <c r="B255" s="87" t="s">
        <v>169</v>
      </c>
      <c r="C255" s="101" t="s">
        <v>1397</v>
      </c>
      <c r="D255" s="87" t="s">
        <v>1398</v>
      </c>
      <c r="E255" s="87" t="s">
        <v>1399</v>
      </c>
      <c r="F255" s="87" t="s">
        <v>1400</v>
      </c>
      <c r="G255" s="87" t="s">
        <v>1401</v>
      </c>
      <c r="H255" s="87"/>
      <c r="I255" s="87"/>
      <c r="J255" s="87" t="s">
        <v>83</v>
      </c>
      <c r="K255" s="87">
        <v>69</v>
      </c>
      <c r="L255" s="127">
        <v>711000000</v>
      </c>
      <c r="M255" s="34" t="s">
        <v>4618</v>
      </c>
      <c r="N255" s="83" t="s">
        <v>1498</v>
      </c>
      <c r="O255" s="87" t="s">
        <v>1388</v>
      </c>
      <c r="P255" s="87" t="s">
        <v>139</v>
      </c>
      <c r="Q255" s="87" t="s">
        <v>1360</v>
      </c>
      <c r="R255" s="34" t="s">
        <v>1512</v>
      </c>
      <c r="S255" s="87">
        <v>112</v>
      </c>
      <c r="T255" s="87" t="s">
        <v>655</v>
      </c>
      <c r="U255" s="90">
        <f>27551-4361</f>
        <v>23190</v>
      </c>
      <c r="V255" s="90">
        <v>235</v>
      </c>
      <c r="W255" s="90">
        <v>5449650</v>
      </c>
      <c r="X255" s="38">
        <f t="shared" si="4"/>
        <v>6103608.0000000009</v>
      </c>
      <c r="Y255" s="87" t="s">
        <v>720</v>
      </c>
      <c r="Z255" s="87">
        <v>2015</v>
      </c>
      <c r="AA255" s="87"/>
      <c r="AB255" s="125" t="s">
        <v>616</v>
      </c>
      <c r="AC255" s="125"/>
      <c r="AD255" s="125" t="s">
        <v>168</v>
      </c>
      <c r="AE255" s="125" t="s">
        <v>1402</v>
      </c>
      <c r="AF255" s="125" t="s">
        <v>1398</v>
      </c>
      <c r="AG255" s="125"/>
      <c r="AH255" s="125"/>
      <c r="AI255" s="125"/>
    </row>
    <row r="256" spans="1:35" s="85" customFormat="1" ht="102" customHeight="1">
      <c r="A256" s="87" t="s">
        <v>1301</v>
      </c>
      <c r="B256" s="87" t="s">
        <v>169</v>
      </c>
      <c r="C256" s="101" t="s">
        <v>1397</v>
      </c>
      <c r="D256" s="87" t="s">
        <v>1398</v>
      </c>
      <c r="E256" s="87" t="s">
        <v>1399</v>
      </c>
      <c r="F256" s="87" t="s">
        <v>1400</v>
      </c>
      <c r="G256" s="87" t="s">
        <v>1401</v>
      </c>
      <c r="H256" s="87"/>
      <c r="I256" s="87"/>
      <c r="J256" s="87" t="s">
        <v>83</v>
      </c>
      <c r="K256" s="87">
        <v>69</v>
      </c>
      <c r="L256" s="127">
        <v>711000000</v>
      </c>
      <c r="M256" s="34" t="s">
        <v>4618</v>
      </c>
      <c r="N256" s="83" t="s">
        <v>1498</v>
      </c>
      <c r="O256" s="87" t="s">
        <v>670</v>
      </c>
      <c r="P256" s="87" t="s">
        <v>139</v>
      </c>
      <c r="Q256" s="87" t="s">
        <v>1360</v>
      </c>
      <c r="R256" s="34" t="s">
        <v>1512</v>
      </c>
      <c r="S256" s="87">
        <v>112</v>
      </c>
      <c r="T256" s="87" t="s">
        <v>655</v>
      </c>
      <c r="U256" s="90">
        <f>28715-6855</f>
        <v>21860</v>
      </c>
      <c r="V256" s="90">
        <v>235</v>
      </c>
      <c r="W256" s="90">
        <v>5137100</v>
      </c>
      <c r="X256" s="38">
        <f t="shared" si="4"/>
        <v>5753552.0000000009</v>
      </c>
      <c r="Y256" s="87" t="s">
        <v>720</v>
      </c>
      <c r="Z256" s="87">
        <v>2015</v>
      </c>
      <c r="AA256" s="87"/>
      <c r="AB256" s="125" t="s">
        <v>616</v>
      </c>
      <c r="AC256" s="125"/>
      <c r="AD256" s="125" t="s">
        <v>168</v>
      </c>
      <c r="AE256" s="125" t="s">
        <v>1402</v>
      </c>
      <c r="AF256" s="125" t="s">
        <v>1398</v>
      </c>
      <c r="AG256" s="125"/>
      <c r="AH256" s="125"/>
      <c r="AI256" s="125"/>
    </row>
    <row r="257" spans="1:35" s="85" customFormat="1" ht="102" customHeight="1">
      <c r="A257" s="87" t="s">
        <v>1302</v>
      </c>
      <c r="B257" s="87" t="s">
        <v>169</v>
      </c>
      <c r="C257" s="101" t="s">
        <v>1397</v>
      </c>
      <c r="D257" s="87" t="s">
        <v>1398</v>
      </c>
      <c r="E257" s="87" t="s">
        <v>1399</v>
      </c>
      <c r="F257" s="87" t="s">
        <v>1400</v>
      </c>
      <c r="G257" s="87" t="s">
        <v>1401</v>
      </c>
      <c r="H257" s="87"/>
      <c r="I257" s="87"/>
      <c r="J257" s="87" t="s">
        <v>83</v>
      </c>
      <c r="K257" s="87">
        <v>69</v>
      </c>
      <c r="L257" s="127">
        <v>711000000</v>
      </c>
      <c r="M257" s="34" t="s">
        <v>4618</v>
      </c>
      <c r="N257" s="83" t="s">
        <v>1498</v>
      </c>
      <c r="O257" s="87" t="s">
        <v>1368</v>
      </c>
      <c r="P257" s="87" t="s">
        <v>139</v>
      </c>
      <c r="Q257" s="87" t="s">
        <v>1360</v>
      </c>
      <c r="R257" s="34" t="s">
        <v>1512</v>
      </c>
      <c r="S257" s="87">
        <v>112</v>
      </c>
      <c r="T257" s="87" t="s">
        <v>655</v>
      </c>
      <c r="U257" s="90">
        <f>11997-6965</f>
        <v>5032</v>
      </c>
      <c r="V257" s="90">
        <v>235</v>
      </c>
      <c r="W257" s="90">
        <v>1182520</v>
      </c>
      <c r="X257" s="38">
        <f t="shared" si="4"/>
        <v>1324422.4000000001</v>
      </c>
      <c r="Y257" s="87" t="s">
        <v>720</v>
      </c>
      <c r="Z257" s="87">
        <v>2015</v>
      </c>
      <c r="AA257" s="87"/>
      <c r="AB257" s="125" t="s">
        <v>616</v>
      </c>
      <c r="AC257" s="125"/>
      <c r="AD257" s="125" t="s">
        <v>168</v>
      </c>
      <c r="AE257" s="125" t="s">
        <v>1402</v>
      </c>
      <c r="AF257" s="125" t="s">
        <v>1398</v>
      </c>
      <c r="AG257" s="125"/>
      <c r="AH257" s="125"/>
      <c r="AI257" s="125"/>
    </row>
    <row r="258" spans="1:35" s="85" customFormat="1" ht="102" customHeight="1">
      <c r="A258" s="87" t="s">
        <v>1303</v>
      </c>
      <c r="B258" s="87" t="s">
        <v>169</v>
      </c>
      <c r="C258" s="101" t="s">
        <v>1397</v>
      </c>
      <c r="D258" s="87" t="s">
        <v>1398</v>
      </c>
      <c r="E258" s="87" t="s">
        <v>1399</v>
      </c>
      <c r="F258" s="87" t="s">
        <v>1400</v>
      </c>
      <c r="G258" s="87" t="s">
        <v>1401</v>
      </c>
      <c r="H258" s="87"/>
      <c r="I258" s="87"/>
      <c r="J258" s="87" t="s">
        <v>83</v>
      </c>
      <c r="K258" s="87">
        <v>69</v>
      </c>
      <c r="L258" s="127">
        <v>711000000</v>
      </c>
      <c r="M258" s="34" t="s">
        <v>4618</v>
      </c>
      <c r="N258" s="83" t="s">
        <v>1498</v>
      </c>
      <c r="O258" s="102" t="s">
        <v>1403</v>
      </c>
      <c r="P258" s="87" t="s">
        <v>139</v>
      </c>
      <c r="Q258" s="87" t="s">
        <v>1360</v>
      </c>
      <c r="R258" s="34" t="s">
        <v>1512</v>
      </c>
      <c r="S258" s="87">
        <v>112</v>
      </c>
      <c r="T258" s="87" t="s">
        <v>655</v>
      </c>
      <c r="U258" s="90">
        <v>7720</v>
      </c>
      <c r="V258" s="90">
        <v>235</v>
      </c>
      <c r="W258" s="90">
        <v>1814200</v>
      </c>
      <c r="X258" s="38">
        <f t="shared" si="4"/>
        <v>2031904.0000000002</v>
      </c>
      <c r="Y258" s="87" t="s">
        <v>720</v>
      </c>
      <c r="Z258" s="87">
        <v>2015</v>
      </c>
      <c r="AA258" s="87"/>
      <c r="AB258" s="125" t="s">
        <v>616</v>
      </c>
      <c r="AC258" s="125"/>
      <c r="AD258" s="125" t="s">
        <v>168</v>
      </c>
      <c r="AE258" s="125" t="s">
        <v>1402</v>
      </c>
      <c r="AF258" s="125" t="s">
        <v>1398</v>
      </c>
      <c r="AG258" s="125"/>
      <c r="AH258" s="125"/>
      <c r="AI258" s="125"/>
    </row>
    <row r="259" spans="1:35" s="85" customFormat="1" ht="102" customHeight="1">
      <c r="A259" s="87" t="s">
        <v>1304</v>
      </c>
      <c r="B259" s="87" t="s">
        <v>169</v>
      </c>
      <c r="C259" s="101" t="s">
        <v>1397</v>
      </c>
      <c r="D259" s="87" t="s">
        <v>1398</v>
      </c>
      <c r="E259" s="87" t="s">
        <v>1399</v>
      </c>
      <c r="F259" s="87" t="s">
        <v>1400</v>
      </c>
      <c r="G259" s="87" t="s">
        <v>1401</v>
      </c>
      <c r="H259" s="87"/>
      <c r="I259" s="87"/>
      <c r="J259" s="87" t="s">
        <v>83</v>
      </c>
      <c r="K259" s="87">
        <v>69</v>
      </c>
      <c r="L259" s="127">
        <v>711000000</v>
      </c>
      <c r="M259" s="34" t="s">
        <v>4618</v>
      </c>
      <c r="N259" s="83" t="s">
        <v>1498</v>
      </c>
      <c r="O259" s="87" t="s">
        <v>676</v>
      </c>
      <c r="P259" s="87" t="s">
        <v>139</v>
      </c>
      <c r="Q259" s="87" t="s">
        <v>1360</v>
      </c>
      <c r="R259" s="34" t="s">
        <v>1512</v>
      </c>
      <c r="S259" s="87">
        <v>112</v>
      </c>
      <c r="T259" s="87" t="s">
        <v>655</v>
      </c>
      <c r="U259" s="90">
        <f>45515-19784</f>
        <v>25731</v>
      </c>
      <c r="V259" s="90">
        <v>235</v>
      </c>
      <c r="W259" s="90">
        <v>6046785</v>
      </c>
      <c r="X259" s="38">
        <f t="shared" si="4"/>
        <v>6772399.2000000002</v>
      </c>
      <c r="Y259" s="87" t="s">
        <v>720</v>
      </c>
      <c r="Z259" s="87">
        <v>2015</v>
      </c>
      <c r="AA259" s="87"/>
      <c r="AB259" s="125" t="s">
        <v>616</v>
      </c>
      <c r="AC259" s="125"/>
      <c r="AD259" s="125" t="s">
        <v>168</v>
      </c>
      <c r="AE259" s="125" t="s">
        <v>1402</v>
      </c>
      <c r="AF259" s="125" t="s">
        <v>1398</v>
      </c>
      <c r="AG259" s="125"/>
      <c r="AH259" s="125"/>
      <c r="AI259" s="125"/>
    </row>
    <row r="260" spans="1:35" s="85" customFormat="1" ht="102" customHeight="1">
      <c r="A260" s="87" t="s">
        <v>1305</v>
      </c>
      <c r="B260" s="87" t="s">
        <v>169</v>
      </c>
      <c r="C260" s="101" t="s">
        <v>1397</v>
      </c>
      <c r="D260" s="87" t="s">
        <v>1398</v>
      </c>
      <c r="E260" s="87" t="s">
        <v>1399</v>
      </c>
      <c r="F260" s="87" t="s">
        <v>1400</v>
      </c>
      <c r="G260" s="87" t="s">
        <v>1401</v>
      </c>
      <c r="H260" s="87"/>
      <c r="I260" s="87"/>
      <c r="J260" s="87" t="s">
        <v>83</v>
      </c>
      <c r="K260" s="87">
        <v>69</v>
      </c>
      <c r="L260" s="127">
        <v>711000000</v>
      </c>
      <c r="M260" s="34" t="s">
        <v>4618</v>
      </c>
      <c r="N260" s="83" t="s">
        <v>1498</v>
      </c>
      <c r="O260" s="87" t="s">
        <v>678</v>
      </c>
      <c r="P260" s="87" t="s">
        <v>139</v>
      </c>
      <c r="Q260" s="87" t="s">
        <v>1360</v>
      </c>
      <c r="R260" s="34" t="s">
        <v>1512</v>
      </c>
      <c r="S260" s="87">
        <v>112</v>
      </c>
      <c r="T260" s="87" t="s">
        <v>655</v>
      </c>
      <c r="U260" s="90">
        <f>16613-4731</f>
        <v>11882</v>
      </c>
      <c r="V260" s="90">
        <v>235</v>
      </c>
      <c r="W260" s="90">
        <v>2792270</v>
      </c>
      <c r="X260" s="38">
        <f t="shared" si="4"/>
        <v>3127342.4000000004</v>
      </c>
      <c r="Y260" s="87" t="s">
        <v>720</v>
      </c>
      <c r="Z260" s="87">
        <v>2015</v>
      </c>
      <c r="AA260" s="87"/>
      <c r="AB260" s="125" t="s">
        <v>616</v>
      </c>
      <c r="AC260" s="125"/>
      <c r="AD260" s="125" t="s">
        <v>168</v>
      </c>
      <c r="AE260" s="125" t="s">
        <v>1402</v>
      </c>
      <c r="AF260" s="125" t="s">
        <v>1398</v>
      </c>
      <c r="AG260" s="125"/>
      <c r="AH260" s="125"/>
      <c r="AI260" s="125"/>
    </row>
    <row r="261" spans="1:35" s="85" customFormat="1" ht="102" customHeight="1">
      <c r="A261" s="87" t="s">
        <v>1306</v>
      </c>
      <c r="B261" s="87" t="s">
        <v>169</v>
      </c>
      <c r="C261" s="101" t="s">
        <v>1397</v>
      </c>
      <c r="D261" s="87" t="s">
        <v>1398</v>
      </c>
      <c r="E261" s="87" t="s">
        <v>1399</v>
      </c>
      <c r="F261" s="87" t="s">
        <v>1400</v>
      </c>
      <c r="G261" s="87" t="s">
        <v>1401</v>
      </c>
      <c r="H261" s="87"/>
      <c r="I261" s="87"/>
      <c r="J261" s="87" t="s">
        <v>83</v>
      </c>
      <c r="K261" s="87">
        <v>69</v>
      </c>
      <c r="L261" s="127">
        <v>711000000</v>
      </c>
      <c r="M261" s="34" t="s">
        <v>4618</v>
      </c>
      <c r="N261" s="83" t="s">
        <v>1498</v>
      </c>
      <c r="O261" s="87" t="s">
        <v>697</v>
      </c>
      <c r="P261" s="87" t="s">
        <v>139</v>
      </c>
      <c r="Q261" s="87" t="s">
        <v>1360</v>
      </c>
      <c r="R261" s="34" t="s">
        <v>1512</v>
      </c>
      <c r="S261" s="87">
        <v>112</v>
      </c>
      <c r="T261" s="87" t="s">
        <v>655</v>
      </c>
      <c r="U261" s="90">
        <f>23320-7588</f>
        <v>15732</v>
      </c>
      <c r="V261" s="90">
        <v>235</v>
      </c>
      <c r="W261" s="90">
        <v>3697020</v>
      </c>
      <c r="X261" s="38">
        <f t="shared" si="4"/>
        <v>4140662.4000000004</v>
      </c>
      <c r="Y261" s="87" t="s">
        <v>720</v>
      </c>
      <c r="Z261" s="87">
        <v>2015</v>
      </c>
      <c r="AA261" s="87"/>
      <c r="AB261" s="125" t="s">
        <v>616</v>
      </c>
      <c r="AC261" s="125"/>
      <c r="AD261" s="125" t="s">
        <v>168</v>
      </c>
      <c r="AE261" s="125" t="s">
        <v>1402</v>
      </c>
      <c r="AF261" s="125" t="s">
        <v>1398</v>
      </c>
      <c r="AG261" s="125"/>
      <c r="AH261" s="125"/>
      <c r="AI261" s="125"/>
    </row>
    <row r="262" spans="1:35" s="85" customFormat="1" ht="102" customHeight="1">
      <c r="A262" s="87" t="s">
        <v>1307</v>
      </c>
      <c r="B262" s="87" t="s">
        <v>169</v>
      </c>
      <c r="C262" s="101" t="s">
        <v>1397</v>
      </c>
      <c r="D262" s="87" t="s">
        <v>1398</v>
      </c>
      <c r="E262" s="87" t="s">
        <v>1399</v>
      </c>
      <c r="F262" s="87" t="s">
        <v>1400</v>
      </c>
      <c r="G262" s="87" t="s">
        <v>1401</v>
      </c>
      <c r="H262" s="87"/>
      <c r="I262" s="87"/>
      <c r="J262" s="87" t="s">
        <v>83</v>
      </c>
      <c r="K262" s="87">
        <v>69</v>
      </c>
      <c r="L262" s="127">
        <v>711000000</v>
      </c>
      <c r="M262" s="34" t="s">
        <v>4618</v>
      </c>
      <c r="N262" s="83" t="s">
        <v>1498</v>
      </c>
      <c r="O262" s="87" t="s">
        <v>698</v>
      </c>
      <c r="P262" s="87" t="s">
        <v>139</v>
      </c>
      <c r="Q262" s="87" t="s">
        <v>1360</v>
      </c>
      <c r="R262" s="34" t="s">
        <v>1512</v>
      </c>
      <c r="S262" s="87">
        <v>112</v>
      </c>
      <c r="T262" s="87" t="s">
        <v>655</v>
      </c>
      <c r="U262" s="90">
        <f>7792-3720</f>
        <v>4072</v>
      </c>
      <c r="V262" s="90">
        <v>235</v>
      </c>
      <c r="W262" s="90">
        <v>956920</v>
      </c>
      <c r="X262" s="38">
        <f t="shared" si="4"/>
        <v>1071750.4000000001</v>
      </c>
      <c r="Y262" s="87" t="s">
        <v>720</v>
      </c>
      <c r="Z262" s="87">
        <v>2015</v>
      </c>
      <c r="AA262" s="87"/>
      <c r="AB262" s="125" t="s">
        <v>616</v>
      </c>
      <c r="AC262" s="125"/>
      <c r="AD262" s="125" t="s">
        <v>168</v>
      </c>
      <c r="AE262" s="125" t="s">
        <v>1402</v>
      </c>
      <c r="AF262" s="125" t="s">
        <v>1398</v>
      </c>
      <c r="AG262" s="125"/>
      <c r="AH262" s="125"/>
      <c r="AI262" s="125"/>
    </row>
    <row r="263" spans="1:35" s="85" customFormat="1" ht="102" customHeight="1">
      <c r="A263" s="87" t="s">
        <v>1308</v>
      </c>
      <c r="B263" s="87" t="s">
        <v>169</v>
      </c>
      <c r="C263" s="101" t="s">
        <v>1397</v>
      </c>
      <c r="D263" s="87" t="s">
        <v>1398</v>
      </c>
      <c r="E263" s="87" t="s">
        <v>1399</v>
      </c>
      <c r="F263" s="87" t="s">
        <v>1400</v>
      </c>
      <c r="G263" s="87" t="s">
        <v>1401</v>
      </c>
      <c r="H263" s="87"/>
      <c r="I263" s="87"/>
      <c r="J263" s="87" t="s">
        <v>83</v>
      </c>
      <c r="K263" s="87">
        <v>69</v>
      </c>
      <c r="L263" s="127">
        <v>711000000</v>
      </c>
      <c r="M263" s="34" t="s">
        <v>4618</v>
      </c>
      <c r="N263" s="83" t="s">
        <v>1498</v>
      </c>
      <c r="O263" s="87" t="s">
        <v>700</v>
      </c>
      <c r="P263" s="87" t="s">
        <v>139</v>
      </c>
      <c r="Q263" s="87" t="s">
        <v>1360</v>
      </c>
      <c r="R263" s="34" t="s">
        <v>1512</v>
      </c>
      <c r="S263" s="87">
        <v>112</v>
      </c>
      <c r="T263" s="87" t="s">
        <v>655</v>
      </c>
      <c r="U263" s="90">
        <v>11910</v>
      </c>
      <c r="V263" s="90">
        <v>235</v>
      </c>
      <c r="W263" s="90">
        <v>2798850</v>
      </c>
      <c r="X263" s="38">
        <f t="shared" si="4"/>
        <v>3134712.0000000005</v>
      </c>
      <c r="Y263" s="87" t="s">
        <v>720</v>
      </c>
      <c r="Z263" s="87">
        <v>2015</v>
      </c>
      <c r="AA263" s="87"/>
      <c r="AB263" s="125" t="s">
        <v>616</v>
      </c>
      <c r="AC263" s="125"/>
      <c r="AD263" s="125" t="s">
        <v>168</v>
      </c>
      <c r="AE263" s="125" t="s">
        <v>1402</v>
      </c>
      <c r="AF263" s="125" t="s">
        <v>1398</v>
      </c>
      <c r="AG263" s="125"/>
      <c r="AH263" s="125"/>
      <c r="AI263" s="125"/>
    </row>
    <row r="264" spans="1:35" s="85" customFormat="1" ht="102" customHeight="1">
      <c r="A264" s="87" t="s">
        <v>1309</v>
      </c>
      <c r="B264" s="87" t="s">
        <v>169</v>
      </c>
      <c r="C264" s="101" t="s">
        <v>1397</v>
      </c>
      <c r="D264" s="87" t="s">
        <v>1398</v>
      </c>
      <c r="E264" s="87" t="s">
        <v>1399</v>
      </c>
      <c r="F264" s="87" t="s">
        <v>1400</v>
      </c>
      <c r="G264" s="87" t="s">
        <v>1401</v>
      </c>
      <c r="H264" s="87"/>
      <c r="I264" s="87"/>
      <c r="J264" s="87" t="s">
        <v>83</v>
      </c>
      <c r="K264" s="87">
        <v>69</v>
      </c>
      <c r="L264" s="127">
        <v>711000000</v>
      </c>
      <c r="M264" s="34" t="s">
        <v>4618</v>
      </c>
      <c r="N264" s="83" t="s">
        <v>1498</v>
      </c>
      <c r="O264" s="87" t="s">
        <v>699</v>
      </c>
      <c r="P264" s="87" t="s">
        <v>139</v>
      </c>
      <c r="Q264" s="87" t="s">
        <v>1360</v>
      </c>
      <c r="R264" s="34" t="s">
        <v>1512</v>
      </c>
      <c r="S264" s="87">
        <v>112</v>
      </c>
      <c r="T264" s="87" t="s">
        <v>655</v>
      </c>
      <c r="U264" s="90">
        <f>10285-2997</f>
        <v>7288</v>
      </c>
      <c r="V264" s="90">
        <v>235</v>
      </c>
      <c r="W264" s="90">
        <v>1712680</v>
      </c>
      <c r="X264" s="38">
        <f t="shared" si="4"/>
        <v>1918201.6</v>
      </c>
      <c r="Y264" s="87" t="s">
        <v>720</v>
      </c>
      <c r="Z264" s="87">
        <v>2015</v>
      </c>
      <c r="AA264" s="87"/>
      <c r="AB264" s="125" t="s">
        <v>616</v>
      </c>
      <c r="AC264" s="125"/>
      <c r="AD264" s="125" t="s">
        <v>168</v>
      </c>
      <c r="AE264" s="125" t="s">
        <v>1402</v>
      </c>
      <c r="AF264" s="125" t="s">
        <v>1398</v>
      </c>
      <c r="AG264" s="125"/>
      <c r="AH264" s="125"/>
      <c r="AI264" s="125"/>
    </row>
    <row r="265" spans="1:35" s="85" customFormat="1" ht="102" customHeight="1">
      <c r="A265" s="87" t="s">
        <v>1310</v>
      </c>
      <c r="B265" s="87" t="s">
        <v>169</v>
      </c>
      <c r="C265" s="101" t="s">
        <v>1397</v>
      </c>
      <c r="D265" s="87" t="s">
        <v>1398</v>
      </c>
      <c r="E265" s="87" t="s">
        <v>1399</v>
      </c>
      <c r="F265" s="87" t="s">
        <v>1400</v>
      </c>
      <c r="G265" s="87" t="s">
        <v>1401</v>
      </c>
      <c r="H265" s="87"/>
      <c r="I265" s="87"/>
      <c r="J265" s="87" t="s">
        <v>83</v>
      </c>
      <c r="K265" s="87">
        <v>69</v>
      </c>
      <c r="L265" s="127">
        <v>711000000</v>
      </c>
      <c r="M265" s="34" t="s">
        <v>4618</v>
      </c>
      <c r="N265" s="83" t="s">
        <v>1498</v>
      </c>
      <c r="O265" s="91" t="s">
        <v>1376</v>
      </c>
      <c r="P265" s="87" t="s">
        <v>139</v>
      </c>
      <c r="Q265" s="87" t="s">
        <v>1360</v>
      </c>
      <c r="R265" s="34" t="s">
        <v>1512</v>
      </c>
      <c r="S265" s="87">
        <v>112</v>
      </c>
      <c r="T265" s="87" t="s">
        <v>655</v>
      </c>
      <c r="U265" s="90">
        <v>2472</v>
      </c>
      <c r="V265" s="90">
        <v>235</v>
      </c>
      <c r="W265" s="90">
        <v>580920</v>
      </c>
      <c r="X265" s="38">
        <f t="shared" si="4"/>
        <v>650630.40000000002</v>
      </c>
      <c r="Y265" s="87" t="s">
        <v>720</v>
      </c>
      <c r="Z265" s="87">
        <v>2015</v>
      </c>
      <c r="AA265" s="87"/>
      <c r="AB265" s="125" t="s">
        <v>616</v>
      </c>
      <c r="AC265" s="125"/>
      <c r="AD265" s="125" t="s">
        <v>168</v>
      </c>
      <c r="AE265" s="125" t="s">
        <v>1402</v>
      </c>
      <c r="AF265" s="125" t="s">
        <v>1398</v>
      </c>
      <c r="AG265" s="125"/>
      <c r="AH265" s="125"/>
      <c r="AI265" s="125"/>
    </row>
    <row r="266" spans="1:35" s="85" customFormat="1" ht="102" customHeight="1">
      <c r="A266" s="87" t="s">
        <v>1311</v>
      </c>
      <c r="B266" s="87" t="s">
        <v>169</v>
      </c>
      <c r="C266" s="101" t="s">
        <v>1397</v>
      </c>
      <c r="D266" s="87" t="s">
        <v>1398</v>
      </c>
      <c r="E266" s="87" t="s">
        <v>1399</v>
      </c>
      <c r="F266" s="87" t="s">
        <v>1400</v>
      </c>
      <c r="G266" s="87" t="s">
        <v>1401</v>
      </c>
      <c r="H266" s="87"/>
      <c r="I266" s="87"/>
      <c r="J266" s="87" t="s">
        <v>83</v>
      </c>
      <c r="K266" s="87">
        <v>69</v>
      </c>
      <c r="L266" s="127">
        <v>711000000</v>
      </c>
      <c r="M266" s="34" t="s">
        <v>4618</v>
      </c>
      <c r="N266" s="83" t="s">
        <v>1498</v>
      </c>
      <c r="O266" s="91" t="s">
        <v>1375</v>
      </c>
      <c r="P266" s="87" t="s">
        <v>139</v>
      </c>
      <c r="Q266" s="87" t="s">
        <v>1360</v>
      </c>
      <c r="R266" s="34" t="s">
        <v>1512</v>
      </c>
      <c r="S266" s="87">
        <v>112</v>
      </c>
      <c r="T266" s="87" t="s">
        <v>655</v>
      </c>
      <c r="U266" s="90">
        <v>5870</v>
      </c>
      <c r="V266" s="90">
        <v>235</v>
      </c>
      <c r="W266" s="90">
        <v>1379450</v>
      </c>
      <c r="X266" s="38">
        <f t="shared" si="4"/>
        <v>1544984.0000000002</v>
      </c>
      <c r="Y266" s="87" t="s">
        <v>720</v>
      </c>
      <c r="Z266" s="87">
        <v>2015</v>
      </c>
      <c r="AA266" s="87"/>
      <c r="AB266" s="125" t="s">
        <v>616</v>
      </c>
      <c r="AC266" s="125"/>
      <c r="AD266" s="125" t="s">
        <v>168</v>
      </c>
      <c r="AE266" s="125" t="s">
        <v>1402</v>
      </c>
      <c r="AF266" s="125" t="s">
        <v>1398</v>
      </c>
      <c r="AG266" s="125"/>
      <c r="AH266" s="125"/>
      <c r="AI266" s="125"/>
    </row>
    <row r="267" spans="1:35" s="85" customFormat="1" ht="102" customHeight="1">
      <c r="A267" s="87" t="s">
        <v>1312</v>
      </c>
      <c r="B267" s="87" t="s">
        <v>169</v>
      </c>
      <c r="C267" s="101" t="s">
        <v>1397</v>
      </c>
      <c r="D267" s="87" t="s">
        <v>1398</v>
      </c>
      <c r="E267" s="103" t="s">
        <v>1399</v>
      </c>
      <c r="F267" s="103" t="s">
        <v>1400</v>
      </c>
      <c r="G267" s="103" t="s">
        <v>1401</v>
      </c>
      <c r="H267" s="103"/>
      <c r="I267" s="103"/>
      <c r="J267" s="103" t="s">
        <v>83</v>
      </c>
      <c r="K267" s="103">
        <v>69</v>
      </c>
      <c r="L267" s="127">
        <v>711000000</v>
      </c>
      <c r="M267" s="34" t="s">
        <v>4618</v>
      </c>
      <c r="N267" s="83" t="s">
        <v>1498</v>
      </c>
      <c r="O267" s="103" t="s">
        <v>696</v>
      </c>
      <c r="P267" s="103" t="s">
        <v>139</v>
      </c>
      <c r="Q267" s="103" t="s">
        <v>1360</v>
      </c>
      <c r="R267" s="34" t="s">
        <v>1512</v>
      </c>
      <c r="S267" s="103">
        <v>112</v>
      </c>
      <c r="T267" s="103" t="s">
        <v>655</v>
      </c>
      <c r="U267" s="104">
        <v>7040</v>
      </c>
      <c r="V267" s="104">
        <v>235</v>
      </c>
      <c r="W267" s="104">
        <v>1654400</v>
      </c>
      <c r="X267" s="38">
        <f t="shared" si="4"/>
        <v>1852928.0000000002</v>
      </c>
      <c r="Y267" s="103" t="s">
        <v>720</v>
      </c>
      <c r="Z267" s="103">
        <v>2015</v>
      </c>
      <c r="AA267" s="103"/>
      <c r="AB267" s="125" t="s">
        <v>616</v>
      </c>
      <c r="AC267" s="125"/>
      <c r="AD267" s="125" t="s">
        <v>168</v>
      </c>
      <c r="AE267" s="125" t="s">
        <v>1402</v>
      </c>
      <c r="AF267" s="125" t="s">
        <v>1398</v>
      </c>
      <c r="AG267" s="125"/>
      <c r="AH267" s="125"/>
      <c r="AI267" s="125"/>
    </row>
    <row r="268" spans="1:35" s="100" customFormat="1" ht="102" customHeight="1" outlineLevel="1">
      <c r="A268" s="87" t="s">
        <v>1313</v>
      </c>
      <c r="B268" s="93" t="s">
        <v>55</v>
      </c>
      <c r="C268" s="105" t="s">
        <v>1404</v>
      </c>
      <c r="D268" s="105" t="s">
        <v>1405</v>
      </c>
      <c r="E268" s="105" t="s">
        <v>1405</v>
      </c>
      <c r="F268" s="105" t="s">
        <v>1406</v>
      </c>
      <c r="G268" s="105" t="s">
        <v>1407</v>
      </c>
      <c r="H268" s="95"/>
      <c r="I268" s="95"/>
      <c r="J268" s="93" t="s">
        <v>83</v>
      </c>
      <c r="K268" s="93">
        <v>0</v>
      </c>
      <c r="L268" s="127">
        <v>711000000</v>
      </c>
      <c r="M268" s="34" t="s">
        <v>4618</v>
      </c>
      <c r="N268" s="83" t="s">
        <v>1498</v>
      </c>
      <c r="O268" s="106" t="s">
        <v>1408</v>
      </c>
      <c r="P268" s="95" t="s">
        <v>139</v>
      </c>
      <c r="Q268" s="93" t="s">
        <v>1409</v>
      </c>
      <c r="R268" s="34" t="s">
        <v>141</v>
      </c>
      <c r="S268" s="93">
        <v>166</v>
      </c>
      <c r="T268" s="93" t="s">
        <v>1384</v>
      </c>
      <c r="U268" s="107">
        <f>37242-2111</f>
        <v>35131</v>
      </c>
      <c r="V268" s="97">
        <v>360</v>
      </c>
      <c r="W268" s="97">
        <v>12647160</v>
      </c>
      <c r="X268" s="38">
        <f t="shared" si="4"/>
        <v>14164819.200000001</v>
      </c>
      <c r="Y268" s="98"/>
      <c r="Z268" s="93">
        <v>2015</v>
      </c>
      <c r="AA268" s="99"/>
      <c r="AB268" s="125" t="s">
        <v>616</v>
      </c>
      <c r="AC268" s="125"/>
      <c r="AD268" s="125" t="s">
        <v>168</v>
      </c>
      <c r="AE268" s="125" t="s">
        <v>1410</v>
      </c>
      <c r="AF268" s="125"/>
      <c r="AG268" s="125"/>
      <c r="AH268" s="125"/>
      <c r="AI268" s="125"/>
    </row>
    <row r="269" spans="1:35" s="100" customFormat="1" ht="102" customHeight="1" outlineLevel="1">
      <c r="A269" s="87" t="s">
        <v>1314</v>
      </c>
      <c r="B269" s="93" t="s">
        <v>55</v>
      </c>
      <c r="C269" s="105" t="s">
        <v>1404</v>
      </c>
      <c r="D269" s="105" t="s">
        <v>1405</v>
      </c>
      <c r="E269" s="105" t="s">
        <v>1405</v>
      </c>
      <c r="F269" s="105" t="s">
        <v>1406</v>
      </c>
      <c r="G269" s="105" t="s">
        <v>1407</v>
      </c>
      <c r="H269" s="95"/>
      <c r="I269" s="95"/>
      <c r="J269" s="93" t="s">
        <v>83</v>
      </c>
      <c r="K269" s="93">
        <v>0</v>
      </c>
      <c r="L269" s="127">
        <v>711000000</v>
      </c>
      <c r="M269" s="34" t="s">
        <v>4618</v>
      </c>
      <c r="N269" s="83" t="s">
        <v>1498</v>
      </c>
      <c r="O269" s="106" t="s">
        <v>1411</v>
      </c>
      <c r="P269" s="95" t="s">
        <v>139</v>
      </c>
      <c r="Q269" s="93" t="s">
        <v>1409</v>
      </c>
      <c r="R269" s="34" t="s">
        <v>141</v>
      </c>
      <c r="S269" s="93">
        <v>166</v>
      </c>
      <c r="T269" s="93" t="s">
        <v>1384</v>
      </c>
      <c r="U269" s="107">
        <f>82562-48405</f>
        <v>34157</v>
      </c>
      <c r="V269" s="97">
        <v>360</v>
      </c>
      <c r="W269" s="97">
        <v>12296520</v>
      </c>
      <c r="X269" s="38">
        <f t="shared" si="4"/>
        <v>13772102.400000002</v>
      </c>
      <c r="Y269" s="98"/>
      <c r="Z269" s="93">
        <v>2015</v>
      </c>
      <c r="AA269" s="99"/>
      <c r="AB269" s="125" t="s">
        <v>616</v>
      </c>
      <c r="AC269" s="125"/>
      <c r="AD269" s="125" t="s">
        <v>168</v>
      </c>
      <c r="AE269" s="125" t="s">
        <v>1410</v>
      </c>
      <c r="AF269" s="125"/>
      <c r="AG269" s="125"/>
      <c r="AH269" s="125"/>
      <c r="AI269" s="125"/>
    </row>
    <row r="270" spans="1:35" s="100" customFormat="1" ht="102" customHeight="1" outlineLevel="1">
      <c r="A270" s="87" t="s">
        <v>1315</v>
      </c>
      <c r="B270" s="93" t="s">
        <v>55</v>
      </c>
      <c r="C270" s="108" t="s">
        <v>1493</v>
      </c>
      <c r="D270" s="108" t="s">
        <v>1494</v>
      </c>
      <c r="E270" s="109" t="s">
        <v>1495</v>
      </c>
      <c r="F270" s="110" t="s">
        <v>1496</v>
      </c>
      <c r="G270" s="110" t="s">
        <v>1497</v>
      </c>
      <c r="H270" s="111"/>
      <c r="I270" s="94"/>
      <c r="J270" s="94" t="s">
        <v>83</v>
      </c>
      <c r="K270" s="94">
        <v>0</v>
      </c>
      <c r="L270" s="127">
        <v>711000000</v>
      </c>
      <c r="M270" s="34" t="s">
        <v>4618</v>
      </c>
      <c r="N270" s="83" t="s">
        <v>1498</v>
      </c>
      <c r="O270" s="94" t="s">
        <v>1412</v>
      </c>
      <c r="P270" s="94" t="s">
        <v>139</v>
      </c>
      <c r="Q270" s="94" t="s">
        <v>1413</v>
      </c>
      <c r="R270" s="34" t="s">
        <v>141</v>
      </c>
      <c r="S270" s="112">
        <v>166</v>
      </c>
      <c r="T270" s="94" t="s">
        <v>1384</v>
      </c>
      <c r="U270" s="113">
        <f>682000-173832</f>
        <v>508168</v>
      </c>
      <c r="V270" s="113">
        <v>120</v>
      </c>
      <c r="W270" s="113">
        <v>60980160</v>
      </c>
      <c r="X270" s="38">
        <f t="shared" si="4"/>
        <v>68297779.200000003</v>
      </c>
      <c r="Y270" s="94"/>
      <c r="Z270" s="94">
        <v>2015</v>
      </c>
      <c r="AA270" s="94"/>
      <c r="AB270" s="125" t="s">
        <v>616</v>
      </c>
      <c r="AC270" s="278"/>
      <c r="AD270" s="679" t="s">
        <v>168</v>
      </c>
      <c r="AE270" s="125">
        <v>210003608</v>
      </c>
      <c r="AF270" s="125"/>
      <c r="AG270" s="125"/>
      <c r="AH270" s="125"/>
      <c r="AI270" s="125"/>
    </row>
    <row r="271" spans="1:35" s="100" customFormat="1" ht="102" customHeight="1" outlineLevel="1">
      <c r="A271" s="87" t="s">
        <v>1316</v>
      </c>
      <c r="B271" s="93" t="s">
        <v>55</v>
      </c>
      <c r="C271" s="108" t="s">
        <v>1493</v>
      </c>
      <c r="D271" s="108" t="s">
        <v>1494</v>
      </c>
      <c r="E271" s="109" t="s">
        <v>1495</v>
      </c>
      <c r="F271" s="110" t="s">
        <v>1496</v>
      </c>
      <c r="G271" s="110" t="s">
        <v>1497</v>
      </c>
      <c r="H271" s="111"/>
      <c r="I271" s="94"/>
      <c r="J271" s="94" t="s">
        <v>83</v>
      </c>
      <c r="K271" s="94">
        <v>0</v>
      </c>
      <c r="L271" s="127">
        <v>711000000</v>
      </c>
      <c r="M271" s="34" t="s">
        <v>4618</v>
      </c>
      <c r="N271" s="83" t="s">
        <v>1498</v>
      </c>
      <c r="O271" s="94" t="s">
        <v>1414</v>
      </c>
      <c r="P271" s="94" t="s">
        <v>139</v>
      </c>
      <c r="Q271" s="94" t="s">
        <v>1413</v>
      </c>
      <c r="R271" s="34" t="s">
        <v>141</v>
      </c>
      <c r="S271" s="112">
        <v>166</v>
      </c>
      <c r="T271" s="94" t="s">
        <v>1384</v>
      </c>
      <c r="U271" s="113">
        <f>186000-124022</f>
        <v>61978</v>
      </c>
      <c r="V271" s="113">
        <v>120</v>
      </c>
      <c r="W271" s="113">
        <v>7437360</v>
      </c>
      <c r="X271" s="38">
        <f t="shared" si="4"/>
        <v>8329843.2000000011</v>
      </c>
      <c r="Y271" s="94"/>
      <c r="Z271" s="94">
        <v>2015</v>
      </c>
      <c r="AA271" s="94"/>
      <c r="AB271" s="125" t="s">
        <v>616</v>
      </c>
      <c r="AC271" s="278"/>
      <c r="AD271" s="679" t="s">
        <v>168</v>
      </c>
      <c r="AE271" s="125">
        <v>210003608</v>
      </c>
      <c r="AF271" s="125"/>
      <c r="AG271" s="125"/>
      <c r="AH271" s="125"/>
      <c r="AI271" s="125"/>
    </row>
    <row r="272" spans="1:35" s="85" customFormat="1" ht="102" customHeight="1" collapsed="1">
      <c r="A272" s="87" t="s">
        <v>1317</v>
      </c>
      <c r="B272" s="87" t="s">
        <v>169</v>
      </c>
      <c r="C272" s="87" t="s">
        <v>1415</v>
      </c>
      <c r="D272" s="87" t="s">
        <v>1416</v>
      </c>
      <c r="E272" s="82" t="s">
        <v>1417</v>
      </c>
      <c r="F272" s="82" t="s">
        <v>1418</v>
      </c>
      <c r="G272" s="82" t="s">
        <v>1419</v>
      </c>
      <c r="H272" s="82"/>
      <c r="I272" s="82"/>
      <c r="J272" s="82" t="s">
        <v>80</v>
      </c>
      <c r="K272" s="82">
        <v>100</v>
      </c>
      <c r="L272" s="114">
        <v>271010000</v>
      </c>
      <c r="M272" s="604" t="s">
        <v>2063</v>
      </c>
      <c r="N272" s="82" t="s">
        <v>607</v>
      </c>
      <c r="O272" s="82" t="s">
        <v>1363</v>
      </c>
      <c r="P272" s="82" t="s">
        <v>139</v>
      </c>
      <c r="Q272" s="82" t="s">
        <v>1360</v>
      </c>
      <c r="R272" s="34" t="s">
        <v>1512</v>
      </c>
      <c r="S272" s="115" t="s">
        <v>1420</v>
      </c>
      <c r="T272" s="82" t="s">
        <v>1384</v>
      </c>
      <c r="U272" s="84">
        <v>40</v>
      </c>
      <c r="V272" s="84">
        <v>193</v>
      </c>
      <c r="W272" s="84">
        <v>7720</v>
      </c>
      <c r="X272" s="38">
        <f t="shared" si="4"/>
        <v>8646.4000000000015</v>
      </c>
      <c r="Y272" s="82" t="s">
        <v>720</v>
      </c>
      <c r="Z272" s="82">
        <v>2015</v>
      </c>
      <c r="AA272" s="82"/>
      <c r="AB272" s="125" t="s">
        <v>616</v>
      </c>
      <c r="AC272" s="125"/>
      <c r="AD272" s="125" t="s">
        <v>168</v>
      </c>
      <c r="AE272" s="125" t="s">
        <v>1421</v>
      </c>
      <c r="AF272" s="125" t="s">
        <v>1422</v>
      </c>
      <c r="AG272" s="125"/>
      <c r="AH272" s="125"/>
      <c r="AI272" s="125"/>
    </row>
    <row r="273" spans="1:35" s="120" customFormat="1" ht="102" customHeight="1">
      <c r="A273" s="116" t="s">
        <v>1318</v>
      </c>
      <c r="B273" s="116" t="s">
        <v>169</v>
      </c>
      <c r="C273" s="116" t="s">
        <v>1415</v>
      </c>
      <c r="D273" s="116" t="s">
        <v>1416</v>
      </c>
      <c r="E273" s="116" t="s">
        <v>1417</v>
      </c>
      <c r="F273" s="116" t="s">
        <v>1418</v>
      </c>
      <c r="G273" s="116" t="s">
        <v>1419</v>
      </c>
      <c r="H273" s="116"/>
      <c r="I273" s="116"/>
      <c r="J273" s="116" t="s">
        <v>80</v>
      </c>
      <c r="K273" s="116">
        <v>100</v>
      </c>
      <c r="L273" s="117">
        <v>271010000</v>
      </c>
      <c r="M273" s="594" t="s">
        <v>2063</v>
      </c>
      <c r="N273" s="116" t="s">
        <v>607</v>
      </c>
      <c r="O273" s="116" t="s">
        <v>652</v>
      </c>
      <c r="P273" s="116" t="s">
        <v>139</v>
      </c>
      <c r="Q273" s="116" t="s">
        <v>1360</v>
      </c>
      <c r="R273" s="39" t="s">
        <v>1512</v>
      </c>
      <c r="S273" s="118" t="s">
        <v>1420</v>
      </c>
      <c r="T273" s="116" t="s">
        <v>1384</v>
      </c>
      <c r="U273" s="119">
        <f>2970-1803</f>
        <v>1167</v>
      </c>
      <c r="V273" s="119">
        <v>193</v>
      </c>
      <c r="W273" s="119">
        <v>0</v>
      </c>
      <c r="X273" s="42">
        <v>0</v>
      </c>
      <c r="Y273" s="116" t="s">
        <v>720</v>
      </c>
      <c r="Z273" s="116">
        <v>2015</v>
      </c>
      <c r="AA273" s="116"/>
      <c r="AB273" s="595" t="s">
        <v>616</v>
      </c>
      <c r="AC273" s="595"/>
      <c r="AD273" s="595" t="s">
        <v>168</v>
      </c>
      <c r="AE273" s="595" t="s">
        <v>1421</v>
      </c>
      <c r="AF273" s="595" t="s">
        <v>1422</v>
      </c>
      <c r="AG273" s="595"/>
      <c r="AH273" s="595"/>
      <c r="AI273" s="595"/>
    </row>
    <row r="274" spans="1:35" s="85" customFormat="1" ht="102" customHeight="1">
      <c r="A274" s="87" t="s">
        <v>1589</v>
      </c>
      <c r="B274" s="87" t="s">
        <v>169</v>
      </c>
      <c r="C274" s="87" t="s">
        <v>1415</v>
      </c>
      <c r="D274" s="87" t="s">
        <v>1416</v>
      </c>
      <c r="E274" s="87" t="s">
        <v>1417</v>
      </c>
      <c r="F274" s="87" t="s">
        <v>1418</v>
      </c>
      <c r="G274" s="87" t="s">
        <v>1419</v>
      </c>
      <c r="H274" s="87"/>
      <c r="I274" s="87"/>
      <c r="J274" s="87" t="s">
        <v>80</v>
      </c>
      <c r="K274" s="87">
        <v>100</v>
      </c>
      <c r="L274" s="121">
        <v>271010000</v>
      </c>
      <c r="M274" s="604" t="s">
        <v>2063</v>
      </c>
      <c r="N274" s="87" t="s">
        <v>1498</v>
      </c>
      <c r="O274" s="87" t="s">
        <v>652</v>
      </c>
      <c r="P274" s="87" t="s">
        <v>139</v>
      </c>
      <c r="Q274" s="87" t="s">
        <v>1360</v>
      </c>
      <c r="R274" s="122" t="s">
        <v>1512</v>
      </c>
      <c r="S274" s="123" t="s">
        <v>1420</v>
      </c>
      <c r="T274" s="87" t="s">
        <v>1384</v>
      </c>
      <c r="U274" s="90">
        <v>924</v>
      </c>
      <c r="V274" s="90">
        <v>193</v>
      </c>
      <c r="W274" s="90">
        <v>178332</v>
      </c>
      <c r="X274" s="38">
        <f>W274*1.12</f>
        <v>199731.84000000003</v>
      </c>
      <c r="Y274" s="87" t="s">
        <v>720</v>
      </c>
      <c r="Z274" s="87">
        <v>2015</v>
      </c>
      <c r="AA274" s="87"/>
      <c r="AB274" s="125" t="s">
        <v>616</v>
      </c>
      <c r="AC274" s="125"/>
      <c r="AD274" s="125" t="s">
        <v>168</v>
      </c>
      <c r="AE274" s="125" t="s">
        <v>1421</v>
      </c>
      <c r="AF274" s="125" t="s">
        <v>1422</v>
      </c>
      <c r="AG274" s="125"/>
      <c r="AH274" s="125"/>
      <c r="AI274" s="125"/>
    </row>
    <row r="275" spans="1:35" s="120" customFormat="1" ht="102" customHeight="1">
      <c r="A275" s="116" t="s">
        <v>1319</v>
      </c>
      <c r="B275" s="116" t="s">
        <v>169</v>
      </c>
      <c r="C275" s="116" t="s">
        <v>1415</v>
      </c>
      <c r="D275" s="116" t="s">
        <v>1416</v>
      </c>
      <c r="E275" s="116" t="s">
        <v>1417</v>
      </c>
      <c r="F275" s="116" t="s">
        <v>1418</v>
      </c>
      <c r="G275" s="116" t="s">
        <v>1419</v>
      </c>
      <c r="H275" s="116"/>
      <c r="I275" s="116"/>
      <c r="J275" s="116" t="s">
        <v>80</v>
      </c>
      <c r="K275" s="116">
        <v>100</v>
      </c>
      <c r="L275" s="117">
        <v>271010000</v>
      </c>
      <c r="M275" s="594" t="s">
        <v>2063</v>
      </c>
      <c r="N275" s="116" t="s">
        <v>607</v>
      </c>
      <c r="O275" s="116" t="s">
        <v>656</v>
      </c>
      <c r="P275" s="116" t="s">
        <v>139</v>
      </c>
      <c r="Q275" s="116" t="s">
        <v>1360</v>
      </c>
      <c r="R275" s="39" t="s">
        <v>1512</v>
      </c>
      <c r="S275" s="118" t="s">
        <v>1420</v>
      </c>
      <c r="T275" s="116" t="s">
        <v>1384</v>
      </c>
      <c r="U275" s="119">
        <f>2465-130</f>
        <v>2335</v>
      </c>
      <c r="V275" s="119">
        <v>193</v>
      </c>
      <c r="W275" s="119">
        <v>0</v>
      </c>
      <c r="X275" s="42">
        <f t="shared" si="4"/>
        <v>0</v>
      </c>
      <c r="Y275" s="116" t="s">
        <v>720</v>
      </c>
      <c r="Z275" s="116">
        <v>2015</v>
      </c>
      <c r="AA275" s="116"/>
      <c r="AB275" s="595" t="s">
        <v>616</v>
      </c>
      <c r="AC275" s="595"/>
      <c r="AD275" s="595" t="s">
        <v>168</v>
      </c>
      <c r="AE275" s="595" t="s">
        <v>1421</v>
      </c>
      <c r="AF275" s="595" t="s">
        <v>1422</v>
      </c>
      <c r="AG275" s="595"/>
      <c r="AH275" s="595"/>
      <c r="AI275" s="595"/>
    </row>
    <row r="276" spans="1:35" s="85" customFormat="1" ht="102" customHeight="1">
      <c r="A276" s="87" t="s">
        <v>1590</v>
      </c>
      <c r="B276" s="87" t="s">
        <v>169</v>
      </c>
      <c r="C276" s="87" t="s">
        <v>1415</v>
      </c>
      <c r="D276" s="87" t="s">
        <v>1416</v>
      </c>
      <c r="E276" s="87" t="s">
        <v>1417</v>
      </c>
      <c r="F276" s="87" t="s">
        <v>1418</v>
      </c>
      <c r="G276" s="87" t="s">
        <v>1419</v>
      </c>
      <c r="H276" s="87"/>
      <c r="I276" s="87"/>
      <c r="J276" s="87" t="s">
        <v>80</v>
      </c>
      <c r="K276" s="87">
        <v>100</v>
      </c>
      <c r="L276" s="121">
        <v>271010000</v>
      </c>
      <c r="M276" s="604" t="s">
        <v>2063</v>
      </c>
      <c r="N276" s="87" t="s">
        <v>1498</v>
      </c>
      <c r="O276" s="87" t="s">
        <v>656</v>
      </c>
      <c r="P276" s="87" t="s">
        <v>139</v>
      </c>
      <c r="Q276" s="87" t="s">
        <v>1360</v>
      </c>
      <c r="R276" s="122" t="s">
        <v>1512</v>
      </c>
      <c r="S276" s="123" t="s">
        <v>1420</v>
      </c>
      <c r="T276" s="87" t="s">
        <v>1384</v>
      </c>
      <c r="U276" s="90">
        <v>1330</v>
      </c>
      <c r="V276" s="90">
        <v>193</v>
      </c>
      <c r="W276" s="90">
        <v>256690</v>
      </c>
      <c r="X276" s="38">
        <f>W276*1.12</f>
        <v>287492.80000000005</v>
      </c>
      <c r="Y276" s="87" t="s">
        <v>720</v>
      </c>
      <c r="Z276" s="87">
        <v>2015</v>
      </c>
      <c r="AA276" s="87"/>
      <c r="AB276" s="125" t="s">
        <v>616</v>
      </c>
      <c r="AC276" s="125"/>
      <c r="AD276" s="125" t="s">
        <v>168</v>
      </c>
      <c r="AE276" s="125" t="s">
        <v>1421</v>
      </c>
      <c r="AF276" s="125" t="s">
        <v>1422</v>
      </c>
      <c r="AG276" s="125"/>
      <c r="AH276" s="125"/>
      <c r="AI276" s="125"/>
    </row>
    <row r="277" spans="1:35" s="120" customFormat="1" ht="102" customHeight="1">
      <c r="A277" s="116" t="s">
        <v>1320</v>
      </c>
      <c r="B277" s="116" t="s">
        <v>169</v>
      </c>
      <c r="C277" s="116" t="s">
        <v>1415</v>
      </c>
      <c r="D277" s="116" t="s">
        <v>1416</v>
      </c>
      <c r="E277" s="116" t="s">
        <v>1417</v>
      </c>
      <c r="F277" s="116" t="s">
        <v>1418</v>
      </c>
      <c r="G277" s="116" t="s">
        <v>1419</v>
      </c>
      <c r="H277" s="116"/>
      <c r="I277" s="116"/>
      <c r="J277" s="116" t="s">
        <v>80</v>
      </c>
      <c r="K277" s="116">
        <v>100</v>
      </c>
      <c r="L277" s="117">
        <v>271010000</v>
      </c>
      <c r="M277" s="594" t="s">
        <v>2063</v>
      </c>
      <c r="N277" s="116" t="s">
        <v>607</v>
      </c>
      <c r="O277" s="116" t="s">
        <v>657</v>
      </c>
      <c r="P277" s="116" t="s">
        <v>139</v>
      </c>
      <c r="Q277" s="116" t="s">
        <v>1360</v>
      </c>
      <c r="R277" s="39" t="s">
        <v>1512</v>
      </c>
      <c r="S277" s="118" t="s">
        <v>1420</v>
      </c>
      <c r="T277" s="116" t="s">
        <v>1384</v>
      </c>
      <c r="U277" s="119">
        <f>1965-1197</f>
        <v>768</v>
      </c>
      <c r="V277" s="119">
        <v>193</v>
      </c>
      <c r="W277" s="119">
        <v>0</v>
      </c>
      <c r="X277" s="42">
        <f t="shared" si="4"/>
        <v>0</v>
      </c>
      <c r="Y277" s="116" t="s">
        <v>720</v>
      </c>
      <c r="Z277" s="116">
        <v>2015</v>
      </c>
      <c r="AA277" s="116"/>
      <c r="AB277" s="595" t="s">
        <v>616</v>
      </c>
      <c r="AC277" s="595"/>
      <c r="AD277" s="595" t="s">
        <v>168</v>
      </c>
      <c r="AE277" s="595" t="s">
        <v>1421</v>
      </c>
      <c r="AF277" s="595" t="s">
        <v>1422</v>
      </c>
      <c r="AG277" s="595"/>
      <c r="AH277" s="595"/>
      <c r="AI277" s="595"/>
    </row>
    <row r="278" spans="1:35" s="120" customFormat="1" ht="102" customHeight="1">
      <c r="A278" s="116" t="s">
        <v>1321</v>
      </c>
      <c r="B278" s="116" t="s">
        <v>169</v>
      </c>
      <c r="C278" s="116" t="s">
        <v>1415</v>
      </c>
      <c r="D278" s="116" t="s">
        <v>1416</v>
      </c>
      <c r="E278" s="116" t="s">
        <v>1417</v>
      </c>
      <c r="F278" s="116" t="s">
        <v>1418</v>
      </c>
      <c r="G278" s="116" t="s">
        <v>1419</v>
      </c>
      <c r="H278" s="116"/>
      <c r="I278" s="116"/>
      <c r="J278" s="116" t="s">
        <v>80</v>
      </c>
      <c r="K278" s="116">
        <v>100</v>
      </c>
      <c r="L278" s="124">
        <v>151010000</v>
      </c>
      <c r="M278" s="594" t="s">
        <v>3157</v>
      </c>
      <c r="N278" s="116" t="s">
        <v>607</v>
      </c>
      <c r="O278" s="116" t="s">
        <v>664</v>
      </c>
      <c r="P278" s="116" t="s">
        <v>139</v>
      </c>
      <c r="Q278" s="116" t="s">
        <v>1360</v>
      </c>
      <c r="R278" s="39" t="s">
        <v>1512</v>
      </c>
      <c r="S278" s="118" t="s">
        <v>1420</v>
      </c>
      <c r="T278" s="116" t="s">
        <v>1384</v>
      </c>
      <c r="U278" s="119">
        <v>2345</v>
      </c>
      <c r="V278" s="119">
        <v>193</v>
      </c>
      <c r="W278" s="119">
        <v>0</v>
      </c>
      <c r="X278" s="42">
        <f>W278*1.12</f>
        <v>0</v>
      </c>
      <c r="Y278" s="116" t="s">
        <v>720</v>
      </c>
      <c r="Z278" s="116">
        <v>2015</v>
      </c>
      <c r="AA278" s="116"/>
      <c r="AB278" s="595" t="s">
        <v>616</v>
      </c>
      <c r="AC278" s="595"/>
      <c r="AD278" s="595" t="s">
        <v>168</v>
      </c>
      <c r="AE278" s="595" t="s">
        <v>1421</v>
      </c>
      <c r="AF278" s="595" t="s">
        <v>1422</v>
      </c>
      <c r="AG278" s="595"/>
      <c r="AH278" s="595"/>
      <c r="AI278" s="595"/>
    </row>
    <row r="279" spans="1:35" s="85" customFormat="1" ht="102" customHeight="1">
      <c r="A279" s="116" t="s">
        <v>1591</v>
      </c>
      <c r="B279" s="116" t="s">
        <v>169</v>
      </c>
      <c r="C279" s="116" t="s">
        <v>1415</v>
      </c>
      <c r="D279" s="116" t="s">
        <v>1416</v>
      </c>
      <c r="E279" s="116" t="s">
        <v>1417</v>
      </c>
      <c r="F279" s="116" t="s">
        <v>1418</v>
      </c>
      <c r="G279" s="116" t="s">
        <v>1419</v>
      </c>
      <c r="H279" s="116"/>
      <c r="I279" s="116"/>
      <c r="J279" s="116" t="s">
        <v>80</v>
      </c>
      <c r="K279" s="116">
        <v>100</v>
      </c>
      <c r="L279" s="124">
        <v>151010000</v>
      </c>
      <c r="M279" s="594" t="s">
        <v>3157</v>
      </c>
      <c r="N279" s="116" t="s">
        <v>1498</v>
      </c>
      <c r="O279" s="116" t="s">
        <v>664</v>
      </c>
      <c r="P279" s="116" t="s">
        <v>139</v>
      </c>
      <c r="Q279" s="116" t="s">
        <v>1360</v>
      </c>
      <c r="R279" s="39" t="s">
        <v>1512</v>
      </c>
      <c r="S279" s="118" t="s">
        <v>1420</v>
      </c>
      <c r="T279" s="116" t="s">
        <v>1384</v>
      </c>
      <c r="U279" s="119">
        <v>5200</v>
      </c>
      <c r="V279" s="119">
        <v>193</v>
      </c>
      <c r="W279" s="119">
        <v>0</v>
      </c>
      <c r="X279" s="42">
        <f>W279*1.12</f>
        <v>0</v>
      </c>
      <c r="Y279" s="116" t="s">
        <v>720</v>
      </c>
      <c r="Z279" s="116">
        <v>2015</v>
      </c>
      <c r="AA279" s="116"/>
      <c r="AB279" s="595" t="s">
        <v>616</v>
      </c>
      <c r="AC279" s="595"/>
      <c r="AD279" s="595" t="s">
        <v>168</v>
      </c>
      <c r="AE279" s="595" t="s">
        <v>1421</v>
      </c>
      <c r="AF279" s="595" t="s">
        <v>1422</v>
      </c>
      <c r="AG279" s="595"/>
      <c r="AH279" s="595"/>
      <c r="AI279" s="125"/>
    </row>
    <row r="280" spans="1:35" s="85" customFormat="1" ht="102" customHeight="1">
      <c r="A280" s="87" t="s">
        <v>1863</v>
      </c>
      <c r="B280" s="87" t="s">
        <v>169</v>
      </c>
      <c r="C280" s="87" t="s">
        <v>1415</v>
      </c>
      <c r="D280" s="87" t="s">
        <v>1416</v>
      </c>
      <c r="E280" s="87" t="s">
        <v>1417</v>
      </c>
      <c r="F280" s="87" t="s">
        <v>1418</v>
      </c>
      <c r="G280" s="87" t="s">
        <v>1419</v>
      </c>
      <c r="H280" s="87"/>
      <c r="I280" s="87"/>
      <c r="J280" s="87" t="s">
        <v>80</v>
      </c>
      <c r="K280" s="87">
        <v>100</v>
      </c>
      <c r="L280" s="88">
        <v>151010000</v>
      </c>
      <c r="M280" s="604" t="s">
        <v>3157</v>
      </c>
      <c r="N280" s="87" t="s">
        <v>1618</v>
      </c>
      <c r="O280" s="87" t="s">
        <v>664</v>
      </c>
      <c r="P280" s="87" t="s">
        <v>139</v>
      </c>
      <c r="Q280" s="87" t="s">
        <v>1360</v>
      </c>
      <c r="R280" s="34" t="s">
        <v>1660</v>
      </c>
      <c r="S280" s="123" t="s">
        <v>1420</v>
      </c>
      <c r="T280" s="87" t="s">
        <v>1384</v>
      </c>
      <c r="U280" s="90">
        <v>5200</v>
      </c>
      <c r="V280" s="90">
        <v>193</v>
      </c>
      <c r="W280" s="90">
        <v>1003600</v>
      </c>
      <c r="X280" s="38">
        <f>W280*1.12</f>
        <v>1124032</v>
      </c>
      <c r="Y280" s="87"/>
      <c r="Z280" s="87">
        <v>2015</v>
      </c>
      <c r="AA280" s="45" t="s">
        <v>1661</v>
      </c>
      <c r="AB280" s="125" t="s">
        <v>616</v>
      </c>
      <c r="AC280" s="125"/>
      <c r="AD280" s="125"/>
      <c r="AE280" s="125"/>
      <c r="AF280" s="125"/>
      <c r="AG280" s="125"/>
      <c r="AH280" s="125"/>
      <c r="AI280" s="125"/>
    </row>
    <row r="281" spans="1:35" s="120" customFormat="1" ht="102" customHeight="1">
      <c r="A281" s="116" t="s">
        <v>1322</v>
      </c>
      <c r="B281" s="116" t="s">
        <v>169</v>
      </c>
      <c r="C281" s="116" t="s">
        <v>1415</v>
      </c>
      <c r="D281" s="116" t="s">
        <v>1416</v>
      </c>
      <c r="E281" s="116" t="s">
        <v>1417</v>
      </c>
      <c r="F281" s="116" t="s">
        <v>1418</v>
      </c>
      <c r="G281" s="116" t="s">
        <v>1419</v>
      </c>
      <c r="H281" s="116"/>
      <c r="I281" s="116"/>
      <c r="J281" s="116" t="s">
        <v>80</v>
      </c>
      <c r="K281" s="116">
        <v>100</v>
      </c>
      <c r="L281" s="124">
        <v>751000000</v>
      </c>
      <c r="M281" s="594" t="s">
        <v>3455</v>
      </c>
      <c r="N281" s="116" t="s">
        <v>607</v>
      </c>
      <c r="O281" s="116" t="s">
        <v>670</v>
      </c>
      <c r="P281" s="116" t="s">
        <v>139</v>
      </c>
      <c r="Q281" s="116" t="s">
        <v>1360</v>
      </c>
      <c r="R281" s="39" t="s">
        <v>1512</v>
      </c>
      <c r="S281" s="118" t="s">
        <v>1420</v>
      </c>
      <c r="T281" s="116" t="s">
        <v>1384</v>
      </c>
      <c r="U281" s="119">
        <f>890-72</f>
        <v>818</v>
      </c>
      <c r="V281" s="119">
        <v>193</v>
      </c>
      <c r="W281" s="119">
        <v>0</v>
      </c>
      <c r="X281" s="42">
        <f t="shared" ref="X281:X364" si="5">W281*1.12</f>
        <v>0</v>
      </c>
      <c r="Y281" s="116" t="s">
        <v>720</v>
      </c>
      <c r="Z281" s="116">
        <v>2015</v>
      </c>
      <c r="AA281" s="116"/>
      <c r="AB281" s="595" t="s">
        <v>616</v>
      </c>
      <c r="AC281" s="595"/>
      <c r="AD281" s="595" t="s">
        <v>168</v>
      </c>
      <c r="AE281" s="595" t="s">
        <v>1421</v>
      </c>
      <c r="AF281" s="595" t="s">
        <v>1422</v>
      </c>
      <c r="AG281" s="595"/>
      <c r="AH281" s="595"/>
      <c r="AI281" s="595"/>
    </row>
    <row r="282" spans="1:35" s="85" customFormat="1" ht="102" customHeight="1">
      <c r="A282" s="116" t="s">
        <v>1592</v>
      </c>
      <c r="B282" s="116" t="s">
        <v>169</v>
      </c>
      <c r="C282" s="116" t="s">
        <v>1415</v>
      </c>
      <c r="D282" s="116" t="s">
        <v>1416</v>
      </c>
      <c r="E282" s="116" t="s">
        <v>1417</v>
      </c>
      <c r="F282" s="116" t="s">
        <v>1418</v>
      </c>
      <c r="G282" s="116" t="s">
        <v>1419</v>
      </c>
      <c r="H282" s="116"/>
      <c r="I282" s="116"/>
      <c r="J282" s="116" t="s">
        <v>80</v>
      </c>
      <c r="K282" s="116">
        <v>100</v>
      </c>
      <c r="L282" s="124">
        <v>751000000</v>
      </c>
      <c r="M282" s="594" t="s">
        <v>3455</v>
      </c>
      <c r="N282" s="116" t="s">
        <v>1498</v>
      </c>
      <c r="O282" s="116" t="s">
        <v>670</v>
      </c>
      <c r="P282" s="116" t="s">
        <v>139</v>
      </c>
      <c r="Q282" s="116" t="s">
        <v>1360</v>
      </c>
      <c r="R282" s="39" t="s">
        <v>1512</v>
      </c>
      <c r="S282" s="118" t="s">
        <v>1420</v>
      </c>
      <c r="T282" s="116" t="s">
        <v>1384</v>
      </c>
      <c r="U282" s="119">
        <v>1240</v>
      </c>
      <c r="V282" s="119">
        <v>193</v>
      </c>
      <c r="W282" s="119">
        <v>0</v>
      </c>
      <c r="X282" s="42">
        <f>W282*1.12</f>
        <v>0</v>
      </c>
      <c r="Y282" s="116" t="s">
        <v>720</v>
      </c>
      <c r="Z282" s="116">
        <v>2015</v>
      </c>
      <c r="AA282" s="116"/>
      <c r="AB282" s="595" t="s">
        <v>616</v>
      </c>
      <c r="AC282" s="595"/>
      <c r="AD282" s="595" t="s">
        <v>168</v>
      </c>
      <c r="AE282" s="595" t="s">
        <v>1421</v>
      </c>
      <c r="AF282" s="595" t="s">
        <v>1422</v>
      </c>
      <c r="AG282" s="595"/>
      <c r="AH282" s="595"/>
      <c r="AI282" s="125"/>
    </row>
    <row r="283" spans="1:35" s="85" customFormat="1" ht="102" customHeight="1">
      <c r="A283" s="125" t="s">
        <v>2485</v>
      </c>
      <c r="B283" s="125" t="s">
        <v>169</v>
      </c>
      <c r="C283" s="125" t="s">
        <v>1415</v>
      </c>
      <c r="D283" s="125" t="s">
        <v>1416</v>
      </c>
      <c r="E283" s="125" t="s">
        <v>1417</v>
      </c>
      <c r="F283" s="125" t="s">
        <v>1418</v>
      </c>
      <c r="G283" s="125" t="s">
        <v>1419</v>
      </c>
      <c r="H283" s="125"/>
      <c r="I283" s="125"/>
      <c r="J283" s="125" t="s">
        <v>80</v>
      </c>
      <c r="K283" s="125">
        <v>0</v>
      </c>
      <c r="L283" s="610">
        <v>751000000</v>
      </c>
      <c r="M283" s="604" t="s">
        <v>3455</v>
      </c>
      <c r="N283" s="125" t="s">
        <v>613</v>
      </c>
      <c r="O283" s="125" t="s">
        <v>670</v>
      </c>
      <c r="P283" s="125" t="s">
        <v>139</v>
      </c>
      <c r="Q283" s="125" t="s">
        <v>1360</v>
      </c>
      <c r="R283" s="1" t="s">
        <v>2540</v>
      </c>
      <c r="S283" s="611" t="s">
        <v>1420</v>
      </c>
      <c r="T283" s="125" t="s">
        <v>1384</v>
      </c>
      <c r="U283" s="612">
        <v>1240</v>
      </c>
      <c r="V283" s="612">
        <v>193</v>
      </c>
      <c r="W283" s="612">
        <v>239320</v>
      </c>
      <c r="X283" s="613">
        <v>268038.40000000002</v>
      </c>
      <c r="Y283" s="125"/>
      <c r="Z283" s="125">
        <v>2015</v>
      </c>
      <c r="AA283" s="546" t="s">
        <v>2480</v>
      </c>
      <c r="AB283" s="125" t="s">
        <v>616</v>
      </c>
      <c r="AC283" s="125"/>
      <c r="AD283" s="125"/>
      <c r="AE283" s="125"/>
      <c r="AF283" s="125"/>
      <c r="AG283" s="125"/>
      <c r="AH283" s="125"/>
      <c r="AI283" s="125"/>
    </row>
    <row r="284" spans="1:35" s="120" customFormat="1" ht="102" customHeight="1">
      <c r="A284" s="116" t="s">
        <v>1323</v>
      </c>
      <c r="B284" s="116" t="s">
        <v>169</v>
      </c>
      <c r="C284" s="116" t="s">
        <v>1415</v>
      </c>
      <c r="D284" s="116" t="s">
        <v>1416</v>
      </c>
      <c r="E284" s="116" t="s">
        <v>1417</v>
      </c>
      <c r="F284" s="116" t="s">
        <v>1418</v>
      </c>
      <c r="G284" s="116" t="s">
        <v>1419</v>
      </c>
      <c r="H284" s="116"/>
      <c r="I284" s="116"/>
      <c r="J284" s="116" t="s">
        <v>80</v>
      </c>
      <c r="K284" s="116">
        <v>100</v>
      </c>
      <c r="L284" s="124">
        <v>751000000</v>
      </c>
      <c r="M284" s="594" t="s">
        <v>3455</v>
      </c>
      <c r="N284" s="116" t="s">
        <v>607</v>
      </c>
      <c r="O284" s="116" t="s">
        <v>671</v>
      </c>
      <c r="P284" s="116" t="s">
        <v>139</v>
      </c>
      <c r="Q284" s="116" t="s">
        <v>1360</v>
      </c>
      <c r="R284" s="39" t="s">
        <v>1512</v>
      </c>
      <c r="S284" s="118" t="s">
        <v>1420</v>
      </c>
      <c r="T284" s="116" t="s">
        <v>1384</v>
      </c>
      <c r="U284" s="119">
        <v>1060</v>
      </c>
      <c r="V284" s="119">
        <v>193</v>
      </c>
      <c r="W284" s="119">
        <v>0</v>
      </c>
      <c r="X284" s="42">
        <f t="shared" si="5"/>
        <v>0</v>
      </c>
      <c r="Y284" s="116" t="s">
        <v>720</v>
      </c>
      <c r="Z284" s="116">
        <v>2015</v>
      </c>
      <c r="AA284" s="116"/>
      <c r="AB284" s="595" t="s">
        <v>616</v>
      </c>
      <c r="AC284" s="595"/>
      <c r="AD284" s="595" t="s">
        <v>168</v>
      </c>
      <c r="AE284" s="595" t="s">
        <v>1421</v>
      </c>
      <c r="AF284" s="595" t="s">
        <v>1422</v>
      </c>
      <c r="AG284" s="595"/>
      <c r="AH284" s="595"/>
      <c r="AI284" s="595"/>
    </row>
    <row r="285" spans="1:35" s="85" customFormat="1" ht="102" customHeight="1">
      <c r="A285" s="116" t="s">
        <v>1593</v>
      </c>
      <c r="B285" s="116" t="s">
        <v>169</v>
      </c>
      <c r="C285" s="116" t="s">
        <v>1415</v>
      </c>
      <c r="D285" s="116" t="s">
        <v>1416</v>
      </c>
      <c r="E285" s="116" t="s">
        <v>1417</v>
      </c>
      <c r="F285" s="116" t="s">
        <v>1418</v>
      </c>
      <c r="G285" s="116" t="s">
        <v>1419</v>
      </c>
      <c r="H285" s="116"/>
      <c r="I285" s="116"/>
      <c r="J285" s="116" t="s">
        <v>80</v>
      </c>
      <c r="K285" s="116">
        <v>100</v>
      </c>
      <c r="L285" s="124">
        <v>751000000</v>
      </c>
      <c r="M285" s="594" t="s">
        <v>3455</v>
      </c>
      <c r="N285" s="116" t="s">
        <v>1498</v>
      </c>
      <c r="O285" s="116" t="s">
        <v>671</v>
      </c>
      <c r="P285" s="116" t="s">
        <v>139</v>
      </c>
      <c r="Q285" s="116" t="s">
        <v>1360</v>
      </c>
      <c r="R285" s="39" t="s">
        <v>1512</v>
      </c>
      <c r="S285" s="118" t="s">
        <v>1420</v>
      </c>
      <c r="T285" s="116" t="s">
        <v>1384</v>
      </c>
      <c r="U285" s="119">
        <v>1482</v>
      </c>
      <c r="V285" s="119">
        <v>193</v>
      </c>
      <c r="W285" s="119">
        <v>0</v>
      </c>
      <c r="X285" s="42">
        <f>W285*1.12</f>
        <v>0</v>
      </c>
      <c r="Y285" s="116" t="s">
        <v>720</v>
      </c>
      <c r="Z285" s="116">
        <v>2015</v>
      </c>
      <c r="AA285" s="116"/>
      <c r="AB285" s="595" t="s">
        <v>616</v>
      </c>
      <c r="AC285" s="595"/>
      <c r="AD285" s="595" t="s">
        <v>168</v>
      </c>
      <c r="AE285" s="595" t="s">
        <v>1421</v>
      </c>
      <c r="AF285" s="595" t="s">
        <v>1422</v>
      </c>
      <c r="AG285" s="595"/>
      <c r="AH285" s="595"/>
      <c r="AI285" s="125"/>
    </row>
    <row r="286" spans="1:35" s="85" customFormat="1" ht="102" customHeight="1">
      <c r="A286" s="125" t="s">
        <v>2486</v>
      </c>
      <c r="B286" s="125" t="s">
        <v>169</v>
      </c>
      <c r="C286" s="125" t="s">
        <v>1415</v>
      </c>
      <c r="D286" s="125" t="s">
        <v>1416</v>
      </c>
      <c r="E286" s="125" t="s">
        <v>1417</v>
      </c>
      <c r="F286" s="125" t="s">
        <v>1418</v>
      </c>
      <c r="G286" s="125" t="s">
        <v>1419</v>
      </c>
      <c r="H286" s="125"/>
      <c r="I286" s="125"/>
      <c r="J286" s="125" t="s">
        <v>80</v>
      </c>
      <c r="K286" s="125">
        <v>0</v>
      </c>
      <c r="L286" s="610">
        <v>751000000</v>
      </c>
      <c r="M286" s="604" t="s">
        <v>3455</v>
      </c>
      <c r="N286" s="125" t="s">
        <v>613</v>
      </c>
      <c r="O286" s="125" t="s">
        <v>671</v>
      </c>
      <c r="P286" s="125" t="s">
        <v>139</v>
      </c>
      <c r="Q286" s="125" t="s">
        <v>1360</v>
      </c>
      <c r="R286" s="1" t="s">
        <v>1660</v>
      </c>
      <c r="S286" s="611" t="s">
        <v>1420</v>
      </c>
      <c r="T286" s="125" t="s">
        <v>1384</v>
      </c>
      <c r="U286" s="612">
        <v>1482</v>
      </c>
      <c r="V286" s="612">
        <v>193</v>
      </c>
      <c r="W286" s="612">
        <f>U286*V286</f>
        <v>286026</v>
      </c>
      <c r="X286" s="613">
        <f>W286*1.12</f>
        <v>320349.12000000005</v>
      </c>
      <c r="Y286" s="125"/>
      <c r="Z286" s="125">
        <v>2015</v>
      </c>
      <c r="AA286" s="546" t="s">
        <v>2480</v>
      </c>
      <c r="AB286" s="125" t="s">
        <v>616</v>
      </c>
      <c r="AC286" s="125"/>
      <c r="AD286" s="125"/>
      <c r="AE286" s="125"/>
      <c r="AF286" s="125"/>
      <c r="AG286" s="125"/>
      <c r="AH286" s="125"/>
      <c r="AI286" s="125"/>
    </row>
    <row r="287" spans="1:35" s="120" customFormat="1" ht="102" customHeight="1">
      <c r="A287" s="126" t="s">
        <v>1324</v>
      </c>
      <c r="B287" s="116" t="s">
        <v>169</v>
      </c>
      <c r="C287" s="116" t="s">
        <v>1415</v>
      </c>
      <c r="D287" s="116" t="s">
        <v>1416</v>
      </c>
      <c r="E287" s="116" t="s">
        <v>1417</v>
      </c>
      <c r="F287" s="116" t="s">
        <v>1418</v>
      </c>
      <c r="G287" s="116" t="s">
        <v>1419</v>
      </c>
      <c r="H287" s="116"/>
      <c r="I287" s="116"/>
      <c r="J287" s="116" t="s">
        <v>80</v>
      </c>
      <c r="K287" s="116">
        <v>100</v>
      </c>
      <c r="L287" s="124">
        <v>751000000</v>
      </c>
      <c r="M287" s="594" t="s">
        <v>3455</v>
      </c>
      <c r="N287" s="116" t="s">
        <v>607</v>
      </c>
      <c r="O287" s="116" t="s">
        <v>672</v>
      </c>
      <c r="P287" s="116" t="s">
        <v>139</v>
      </c>
      <c r="Q287" s="116" t="s">
        <v>1360</v>
      </c>
      <c r="R287" s="39" t="s">
        <v>1512</v>
      </c>
      <c r="S287" s="118" t="s">
        <v>1420</v>
      </c>
      <c r="T287" s="116" t="s">
        <v>1384</v>
      </c>
      <c r="U287" s="119">
        <f>1475-226</f>
        <v>1249</v>
      </c>
      <c r="V287" s="119">
        <v>193</v>
      </c>
      <c r="W287" s="119">
        <v>0</v>
      </c>
      <c r="X287" s="42">
        <f t="shared" si="5"/>
        <v>0</v>
      </c>
      <c r="Y287" s="116" t="s">
        <v>720</v>
      </c>
      <c r="Z287" s="116">
        <v>2015</v>
      </c>
      <c r="AA287" s="116"/>
      <c r="AB287" s="595" t="s">
        <v>616</v>
      </c>
      <c r="AC287" s="595"/>
      <c r="AD287" s="595" t="s">
        <v>168</v>
      </c>
      <c r="AE287" s="595" t="s">
        <v>1421</v>
      </c>
      <c r="AF287" s="595" t="s">
        <v>1422</v>
      </c>
      <c r="AG287" s="595"/>
      <c r="AH287" s="595"/>
      <c r="AI287" s="595"/>
    </row>
    <row r="288" spans="1:35" s="85" customFormat="1" ht="102" customHeight="1">
      <c r="A288" s="126" t="s">
        <v>1594</v>
      </c>
      <c r="B288" s="116" t="s">
        <v>169</v>
      </c>
      <c r="C288" s="116" t="s">
        <v>1415</v>
      </c>
      <c r="D288" s="116" t="s">
        <v>1416</v>
      </c>
      <c r="E288" s="116" t="s">
        <v>1417</v>
      </c>
      <c r="F288" s="116" t="s">
        <v>1418</v>
      </c>
      <c r="G288" s="116" t="s">
        <v>1419</v>
      </c>
      <c r="H288" s="116"/>
      <c r="I288" s="116"/>
      <c r="J288" s="116" t="s">
        <v>80</v>
      </c>
      <c r="K288" s="116">
        <v>100</v>
      </c>
      <c r="L288" s="124">
        <v>751000000</v>
      </c>
      <c r="M288" s="594" t="s">
        <v>3455</v>
      </c>
      <c r="N288" s="116" t="s">
        <v>1498</v>
      </c>
      <c r="O288" s="116" t="s">
        <v>672</v>
      </c>
      <c r="P288" s="116" t="s">
        <v>139</v>
      </c>
      <c r="Q288" s="116" t="s">
        <v>1360</v>
      </c>
      <c r="R288" s="39" t="s">
        <v>1512</v>
      </c>
      <c r="S288" s="118" t="s">
        <v>1420</v>
      </c>
      <c r="T288" s="116" t="s">
        <v>1384</v>
      </c>
      <c r="U288" s="119">
        <v>908</v>
      </c>
      <c r="V288" s="119">
        <v>193</v>
      </c>
      <c r="W288" s="119">
        <v>0</v>
      </c>
      <c r="X288" s="42">
        <f>W288*1.12</f>
        <v>0</v>
      </c>
      <c r="Y288" s="116" t="s">
        <v>720</v>
      </c>
      <c r="Z288" s="116">
        <v>2015</v>
      </c>
      <c r="AA288" s="116"/>
      <c r="AB288" s="595" t="s">
        <v>616</v>
      </c>
      <c r="AC288" s="595"/>
      <c r="AD288" s="595" t="s">
        <v>168</v>
      </c>
      <c r="AE288" s="595" t="s">
        <v>1421</v>
      </c>
      <c r="AF288" s="595" t="s">
        <v>1422</v>
      </c>
      <c r="AG288" s="595"/>
      <c r="AH288" s="595"/>
      <c r="AI288" s="125"/>
    </row>
    <row r="289" spans="1:35" s="85" customFormat="1" ht="102" customHeight="1">
      <c r="A289" s="86" t="s">
        <v>2487</v>
      </c>
      <c r="B289" s="125" t="s">
        <v>169</v>
      </c>
      <c r="C289" s="125" t="s">
        <v>1415</v>
      </c>
      <c r="D289" s="125" t="s">
        <v>1416</v>
      </c>
      <c r="E289" s="125" t="s">
        <v>1417</v>
      </c>
      <c r="F289" s="125" t="s">
        <v>1418</v>
      </c>
      <c r="G289" s="125" t="s">
        <v>1419</v>
      </c>
      <c r="H289" s="125"/>
      <c r="I289" s="125"/>
      <c r="J289" s="125" t="s">
        <v>80</v>
      </c>
      <c r="K289" s="125">
        <v>0</v>
      </c>
      <c r="L289" s="610">
        <v>751000000</v>
      </c>
      <c r="M289" s="604" t="s">
        <v>3455</v>
      </c>
      <c r="N289" s="125" t="s">
        <v>613</v>
      </c>
      <c r="O289" s="125" t="s">
        <v>672</v>
      </c>
      <c r="P289" s="125" t="s">
        <v>139</v>
      </c>
      <c r="Q289" s="125" t="s">
        <v>1360</v>
      </c>
      <c r="R289" s="1" t="s">
        <v>2540</v>
      </c>
      <c r="S289" s="611" t="s">
        <v>1420</v>
      </c>
      <c r="T289" s="125" t="s">
        <v>1384</v>
      </c>
      <c r="U289" s="612">
        <v>908</v>
      </c>
      <c r="V289" s="612">
        <v>193</v>
      </c>
      <c r="W289" s="612">
        <v>175244</v>
      </c>
      <c r="X289" s="613">
        <v>196273.28</v>
      </c>
      <c r="Y289" s="125"/>
      <c r="Z289" s="125">
        <v>2015</v>
      </c>
      <c r="AA289" s="546" t="s">
        <v>2480</v>
      </c>
      <c r="AB289" s="125" t="s">
        <v>616</v>
      </c>
      <c r="AC289" s="125"/>
      <c r="AD289" s="125"/>
      <c r="AE289" s="125"/>
      <c r="AF289" s="125"/>
      <c r="AG289" s="125"/>
      <c r="AH289" s="125"/>
      <c r="AI289" s="125"/>
    </row>
    <row r="290" spans="1:35" s="85" customFormat="1" ht="102" customHeight="1">
      <c r="A290" s="126" t="s">
        <v>1325</v>
      </c>
      <c r="B290" s="116" t="s">
        <v>169</v>
      </c>
      <c r="C290" s="116" t="s">
        <v>1415</v>
      </c>
      <c r="D290" s="116" t="s">
        <v>1416</v>
      </c>
      <c r="E290" s="116" t="s">
        <v>1417</v>
      </c>
      <c r="F290" s="116" t="s">
        <v>1418</v>
      </c>
      <c r="G290" s="116" t="s">
        <v>1419</v>
      </c>
      <c r="H290" s="116"/>
      <c r="I290" s="116"/>
      <c r="J290" s="116" t="s">
        <v>80</v>
      </c>
      <c r="K290" s="116">
        <v>100</v>
      </c>
      <c r="L290" s="712">
        <v>271034100</v>
      </c>
      <c r="M290" s="594" t="s">
        <v>2092</v>
      </c>
      <c r="N290" s="116" t="s">
        <v>607</v>
      </c>
      <c r="O290" s="116" t="s">
        <v>1368</v>
      </c>
      <c r="P290" s="116" t="s">
        <v>139</v>
      </c>
      <c r="Q290" s="116" t="s">
        <v>1360</v>
      </c>
      <c r="R290" s="39" t="s">
        <v>1512</v>
      </c>
      <c r="S290" s="118" t="s">
        <v>1420</v>
      </c>
      <c r="T290" s="116" t="s">
        <v>1384</v>
      </c>
      <c r="U290" s="119">
        <v>25</v>
      </c>
      <c r="V290" s="119">
        <v>193</v>
      </c>
      <c r="W290" s="119">
        <v>0</v>
      </c>
      <c r="X290" s="42">
        <f t="shared" si="5"/>
        <v>0</v>
      </c>
      <c r="Y290" s="116" t="s">
        <v>720</v>
      </c>
      <c r="Z290" s="116">
        <v>2015</v>
      </c>
      <c r="AA290" s="116"/>
      <c r="AB290" s="595" t="s">
        <v>616</v>
      </c>
      <c r="AC290" s="595"/>
      <c r="AD290" s="595" t="s">
        <v>168</v>
      </c>
      <c r="AE290" s="595" t="s">
        <v>1421</v>
      </c>
      <c r="AF290" s="595" t="s">
        <v>1422</v>
      </c>
      <c r="AG290" s="595"/>
      <c r="AH290" s="595"/>
      <c r="AI290" s="125"/>
    </row>
    <row r="291" spans="1:35" s="85" customFormat="1" ht="102" customHeight="1">
      <c r="A291" s="44" t="s">
        <v>1659</v>
      </c>
      <c r="B291" s="45" t="s">
        <v>1615</v>
      </c>
      <c r="C291" s="45" t="s">
        <v>1415</v>
      </c>
      <c r="D291" s="45" t="s">
        <v>1416</v>
      </c>
      <c r="E291" s="45" t="s">
        <v>1417</v>
      </c>
      <c r="F291" s="45" t="s">
        <v>1418</v>
      </c>
      <c r="G291" s="45" t="s">
        <v>1419</v>
      </c>
      <c r="H291" s="45"/>
      <c r="I291" s="45"/>
      <c r="J291" s="45" t="s">
        <v>80</v>
      </c>
      <c r="K291" s="45">
        <v>100</v>
      </c>
      <c r="L291" s="93">
        <v>271034100</v>
      </c>
      <c r="M291" s="604" t="s">
        <v>2092</v>
      </c>
      <c r="N291" s="45" t="s">
        <v>1618</v>
      </c>
      <c r="O291" s="45" t="s">
        <v>1368</v>
      </c>
      <c r="P291" s="45" t="s">
        <v>139</v>
      </c>
      <c r="Q291" s="45" t="s">
        <v>1360</v>
      </c>
      <c r="R291" s="45" t="s">
        <v>1660</v>
      </c>
      <c r="S291" s="45" t="s">
        <v>1420</v>
      </c>
      <c r="T291" s="45" t="s">
        <v>1384</v>
      </c>
      <c r="U291" s="46">
        <v>25</v>
      </c>
      <c r="V291" s="46">
        <v>193</v>
      </c>
      <c r="W291" s="46">
        <v>4825</v>
      </c>
      <c r="X291" s="46">
        <v>5404.0000000000009</v>
      </c>
      <c r="Y291" s="45"/>
      <c r="Z291" s="45">
        <v>2015</v>
      </c>
      <c r="AA291" s="45" t="s">
        <v>1661</v>
      </c>
      <c r="AB291" s="546" t="s">
        <v>616</v>
      </c>
      <c r="AC291" s="125"/>
      <c r="AD291" s="125"/>
      <c r="AE291" s="125"/>
      <c r="AF291" s="125"/>
      <c r="AG291" s="125"/>
      <c r="AH291" s="125"/>
      <c r="AI291" s="125"/>
    </row>
    <row r="292" spans="1:35" s="85" customFormat="1" ht="102" customHeight="1">
      <c r="A292" s="126" t="s">
        <v>1326</v>
      </c>
      <c r="B292" s="116" t="s">
        <v>169</v>
      </c>
      <c r="C292" s="116" t="s">
        <v>1415</v>
      </c>
      <c r="D292" s="116" t="s">
        <v>1416</v>
      </c>
      <c r="E292" s="116" t="s">
        <v>1417</v>
      </c>
      <c r="F292" s="116" t="s">
        <v>1418</v>
      </c>
      <c r="G292" s="116" t="s">
        <v>1419</v>
      </c>
      <c r="H292" s="116"/>
      <c r="I292" s="116"/>
      <c r="J292" s="116" t="s">
        <v>80</v>
      </c>
      <c r="K292" s="116">
        <v>100</v>
      </c>
      <c r="L292" s="712">
        <v>271034100</v>
      </c>
      <c r="M292" s="594" t="s">
        <v>2092</v>
      </c>
      <c r="N292" s="116" t="s">
        <v>607</v>
      </c>
      <c r="O292" s="116" t="s">
        <v>1369</v>
      </c>
      <c r="P292" s="116" t="s">
        <v>139</v>
      </c>
      <c r="Q292" s="116" t="s">
        <v>1360</v>
      </c>
      <c r="R292" s="39" t="s">
        <v>1512</v>
      </c>
      <c r="S292" s="118" t="s">
        <v>1420</v>
      </c>
      <c r="T292" s="116" t="s">
        <v>1384</v>
      </c>
      <c r="U292" s="119">
        <v>105</v>
      </c>
      <c r="V292" s="119">
        <v>193</v>
      </c>
      <c r="W292" s="119">
        <v>0</v>
      </c>
      <c r="X292" s="42">
        <f t="shared" si="5"/>
        <v>0</v>
      </c>
      <c r="Y292" s="116" t="s">
        <v>720</v>
      </c>
      <c r="Z292" s="116">
        <v>2015</v>
      </c>
      <c r="AA292" s="116"/>
      <c r="AB292" s="595" t="s">
        <v>616</v>
      </c>
      <c r="AC292" s="595"/>
      <c r="AD292" s="595" t="s">
        <v>168</v>
      </c>
      <c r="AE292" s="595" t="s">
        <v>1421</v>
      </c>
      <c r="AF292" s="595" t="s">
        <v>1422</v>
      </c>
      <c r="AG292" s="595"/>
      <c r="AH292" s="595"/>
      <c r="AI292" s="125"/>
    </row>
    <row r="293" spans="1:35" s="85" customFormat="1" ht="102" customHeight="1">
      <c r="A293" s="44" t="s">
        <v>1662</v>
      </c>
      <c r="B293" s="45" t="s">
        <v>1615</v>
      </c>
      <c r="C293" s="45" t="s">
        <v>1415</v>
      </c>
      <c r="D293" s="45" t="s">
        <v>1416</v>
      </c>
      <c r="E293" s="45" t="s">
        <v>1417</v>
      </c>
      <c r="F293" s="45" t="s">
        <v>1418</v>
      </c>
      <c r="G293" s="45" t="s">
        <v>1419</v>
      </c>
      <c r="H293" s="45"/>
      <c r="I293" s="45"/>
      <c r="J293" s="45" t="s">
        <v>80</v>
      </c>
      <c r="K293" s="45">
        <v>100</v>
      </c>
      <c r="L293" s="93">
        <v>271034100</v>
      </c>
      <c r="M293" s="604" t="s">
        <v>2092</v>
      </c>
      <c r="N293" s="45" t="s">
        <v>1618</v>
      </c>
      <c r="O293" s="45" t="s">
        <v>1369</v>
      </c>
      <c r="P293" s="45" t="s">
        <v>139</v>
      </c>
      <c r="Q293" s="45" t="s">
        <v>1360</v>
      </c>
      <c r="R293" s="45" t="s">
        <v>1660</v>
      </c>
      <c r="S293" s="45" t="s">
        <v>1420</v>
      </c>
      <c r="T293" s="45" t="s">
        <v>1384</v>
      </c>
      <c r="U293" s="46">
        <v>105</v>
      </c>
      <c r="V293" s="46">
        <v>193</v>
      </c>
      <c r="W293" s="46">
        <v>20265</v>
      </c>
      <c r="X293" s="46">
        <v>22696.800000000003</v>
      </c>
      <c r="Y293" s="45"/>
      <c r="Z293" s="45">
        <v>2015</v>
      </c>
      <c r="AA293" s="45" t="s">
        <v>1661</v>
      </c>
      <c r="AB293" s="546" t="s">
        <v>616</v>
      </c>
      <c r="AC293" s="125"/>
      <c r="AD293" s="125"/>
      <c r="AE293" s="125"/>
      <c r="AF293" s="125"/>
      <c r="AG293" s="125"/>
      <c r="AH293" s="125"/>
      <c r="AI293" s="125"/>
    </row>
    <row r="294" spans="1:35" s="85" customFormat="1" ht="102" customHeight="1">
      <c r="A294" s="86" t="s">
        <v>1327</v>
      </c>
      <c r="B294" s="87" t="s">
        <v>169</v>
      </c>
      <c r="C294" s="87" t="s">
        <v>1415</v>
      </c>
      <c r="D294" s="87" t="s">
        <v>1416</v>
      </c>
      <c r="E294" s="87" t="s">
        <v>1417</v>
      </c>
      <c r="F294" s="87" t="s">
        <v>1418</v>
      </c>
      <c r="G294" s="87" t="s">
        <v>1419</v>
      </c>
      <c r="H294" s="87"/>
      <c r="I294" s="87"/>
      <c r="J294" s="87" t="s">
        <v>80</v>
      </c>
      <c r="K294" s="87">
        <v>100</v>
      </c>
      <c r="L294" s="88">
        <v>431010000</v>
      </c>
      <c r="M294" s="604" t="s">
        <v>2153</v>
      </c>
      <c r="N294" s="87" t="s">
        <v>607</v>
      </c>
      <c r="O294" s="87" t="s">
        <v>691</v>
      </c>
      <c r="P294" s="87" t="s">
        <v>139</v>
      </c>
      <c r="Q294" s="87" t="s">
        <v>1360</v>
      </c>
      <c r="R294" s="34" t="s">
        <v>1512</v>
      </c>
      <c r="S294" s="123" t="s">
        <v>1420</v>
      </c>
      <c r="T294" s="87" t="s">
        <v>1384</v>
      </c>
      <c r="U294" s="90">
        <v>635</v>
      </c>
      <c r="V294" s="90">
        <v>193</v>
      </c>
      <c r="W294" s="90">
        <v>122555</v>
      </c>
      <c r="X294" s="38">
        <f t="shared" si="5"/>
        <v>137261.6</v>
      </c>
      <c r="Y294" s="87" t="s">
        <v>720</v>
      </c>
      <c r="Z294" s="87">
        <v>2015</v>
      </c>
      <c r="AA294" s="87"/>
      <c r="AB294" s="125" t="s">
        <v>616</v>
      </c>
      <c r="AC294" s="125"/>
      <c r="AD294" s="125" t="s">
        <v>168</v>
      </c>
      <c r="AE294" s="125" t="s">
        <v>1421</v>
      </c>
      <c r="AF294" s="125" t="s">
        <v>1422</v>
      </c>
      <c r="AG294" s="125"/>
      <c r="AH294" s="125"/>
      <c r="AI294" s="125"/>
    </row>
    <row r="295" spans="1:35" s="120" customFormat="1" ht="102" customHeight="1">
      <c r="A295" s="126" t="s">
        <v>1328</v>
      </c>
      <c r="B295" s="116" t="s">
        <v>169</v>
      </c>
      <c r="C295" s="116" t="s">
        <v>1415</v>
      </c>
      <c r="D295" s="116" t="s">
        <v>1416</v>
      </c>
      <c r="E295" s="116" t="s">
        <v>1417</v>
      </c>
      <c r="F295" s="116" t="s">
        <v>1418</v>
      </c>
      <c r="G295" s="116" t="s">
        <v>1419</v>
      </c>
      <c r="H295" s="116"/>
      <c r="I295" s="116"/>
      <c r="J295" s="116" t="s">
        <v>80</v>
      </c>
      <c r="K295" s="116">
        <v>100</v>
      </c>
      <c r="L295" s="124">
        <v>471010000</v>
      </c>
      <c r="M295" s="713" t="s">
        <v>4619</v>
      </c>
      <c r="N295" s="116" t="s">
        <v>607</v>
      </c>
      <c r="O295" s="116" t="s">
        <v>675</v>
      </c>
      <c r="P295" s="116" t="s">
        <v>139</v>
      </c>
      <c r="Q295" s="116" t="s">
        <v>1360</v>
      </c>
      <c r="R295" s="39" t="s">
        <v>1512</v>
      </c>
      <c r="S295" s="118" t="s">
        <v>1420</v>
      </c>
      <c r="T295" s="116" t="s">
        <v>1384</v>
      </c>
      <c r="U295" s="119">
        <f>445-44</f>
        <v>401</v>
      </c>
      <c r="V295" s="119">
        <v>193</v>
      </c>
      <c r="W295" s="119">
        <v>0</v>
      </c>
      <c r="X295" s="42">
        <f t="shared" si="5"/>
        <v>0</v>
      </c>
      <c r="Y295" s="116" t="s">
        <v>720</v>
      </c>
      <c r="Z295" s="116">
        <v>2015</v>
      </c>
      <c r="AA295" s="116"/>
      <c r="AB295" s="595" t="s">
        <v>616</v>
      </c>
      <c r="AC295" s="595"/>
      <c r="AD295" s="595" t="s">
        <v>168</v>
      </c>
      <c r="AE295" s="595" t="s">
        <v>1421</v>
      </c>
      <c r="AF295" s="595" t="s">
        <v>1422</v>
      </c>
      <c r="AG295" s="595"/>
      <c r="AH295" s="595"/>
      <c r="AI295" s="595"/>
    </row>
    <row r="296" spans="1:35" s="120" customFormat="1" ht="102" customHeight="1">
      <c r="A296" s="126" t="s">
        <v>1595</v>
      </c>
      <c r="B296" s="116" t="s">
        <v>169</v>
      </c>
      <c r="C296" s="116" t="s">
        <v>1415</v>
      </c>
      <c r="D296" s="116" t="s">
        <v>1416</v>
      </c>
      <c r="E296" s="116" t="s">
        <v>1417</v>
      </c>
      <c r="F296" s="116" t="s">
        <v>1418</v>
      </c>
      <c r="G296" s="116" t="s">
        <v>1419</v>
      </c>
      <c r="H296" s="116"/>
      <c r="I296" s="116"/>
      <c r="J296" s="116" t="s">
        <v>80</v>
      </c>
      <c r="K296" s="116">
        <v>100</v>
      </c>
      <c r="L296" s="124">
        <v>471010000</v>
      </c>
      <c r="M296" s="713" t="s">
        <v>4619</v>
      </c>
      <c r="N296" s="116" t="s">
        <v>1498</v>
      </c>
      <c r="O296" s="116" t="s">
        <v>675</v>
      </c>
      <c r="P296" s="116" t="s">
        <v>139</v>
      </c>
      <c r="Q296" s="116" t="s">
        <v>1360</v>
      </c>
      <c r="R296" s="39" t="s">
        <v>1512</v>
      </c>
      <c r="S296" s="118" t="s">
        <v>1420</v>
      </c>
      <c r="T296" s="116" t="s">
        <v>1384</v>
      </c>
      <c r="U296" s="119">
        <v>196</v>
      </c>
      <c r="V296" s="119">
        <v>193</v>
      </c>
      <c r="W296" s="119">
        <v>0</v>
      </c>
      <c r="X296" s="42">
        <f>W296*1.12</f>
        <v>0</v>
      </c>
      <c r="Y296" s="116" t="s">
        <v>720</v>
      </c>
      <c r="Z296" s="116">
        <v>2015</v>
      </c>
      <c r="AA296" s="116"/>
      <c r="AB296" s="595" t="s">
        <v>616</v>
      </c>
      <c r="AC296" s="595"/>
      <c r="AD296" s="595" t="s">
        <v>168</v>
      </c>
      <c r="AE296" s="595" t="s">
        <v>1421</v>
      </c>
      <c r="AF296" s="595" t="s">
        <v>1422</v>
      </c>
      <c r="AG296" s="595"/>
      <c r="AH296" s="595"/>
      <c r="AI296" s="595"/>
    </row>
    <row r="297" spans="1:35" s="85" customFormat="1" ht="102" customHeight="1">
      <c r="A297" s="86" t="s">
        <v>2482</v>
      </c>
      <c r="B297" s="125" t="s">
        <v>169</v>
      </c>
      <c r="C297" s="125" t="s">
        <v>1415</v>
      </c>
      <c r="D297" s="125" t="s">
        <v>1416</v>
      </c>
      <c r="E297" s="125" t="s">
        <v>1417</v>
      </c>
      <c r="F297" s="125" t="s">
        <v>1418</v>
      </c>
      <c r="G297" s="125" t="s">
        <v>1419</v>
      </c>
      <c r="H297" s="125"/>
      <c r="I297" s="125"/>
      <c r="J297" s="125" t="s">
        <v>80</v>
      </c>
      <c r="K297" s="125">
        <v>0</v>
      </c>
      <c r="L297" s="610">
        <v>471010000</v>
      </c>
      <c r="M297" s="604" t="s">
        <v>4620</v>
      </c>
      <c r="N297" s="125" t="s">
        <v>613</v>
      </c>
      <c r="O297" s="125" t="s">
        <v>675</v>
      </c>
      <c r="P297" s="125" t="s">
        <v>139</v>
      </c>
      <c r="Q297" s="125" t="s">
        <v>1360</v>
      </c>
      <c r="R297" s="604" t="s">
        <v>2540</v>
      </c>
      <c r="S297" s="611" t="s">
        <v>1420</v>
      </c>
      <c r="T297" s="125" t="s">
        <v>1384</v>
      </c>
      <c r="U297" s="612">
        <v>196</v>
      </c>
      <c r="V297" s="612">
        <v>193</v>
      </c>
      <c r="W297" s="612">
        <v>37828</v>
      </c>
      <c r="X297" s="613">
        <v>42367.360000000001</v>
      </c>
      <c r="Y297" s="125"/>
      <c r="Z297" s="125">
        <v>2015</v>
      </c>
      <c r="AA297" s="546" t="s">
        <v>2480</v>
      </c>
      <c r="AB297" s="125" t="s">
        <v>616</v>
      </c>
      <c r="AC297" s="125"/>
      <c r="AD297" s="125"/>
      <c r="AE297" s="125"/>
      <c r="AF297" s="125"/>
      <c r="AG297" s="125"/>
      <c r="AH297" s="125"/>
      <c r="AI297" s="125"/>
    </row>
    <row r="298" spans="1:35" s="120" customFormat="1" ht="102" customHeight="1">
      <c r="A298" s="126" t="s">
        <v>1329</v>
      </c>
      <c r="B298" s="116" t="s">
        <v>169</v>
      </c>
      <c r="C298" s="116" t="s">
        <v>1415</v>
      </c>
      <c r="D298" s="116" t="s">
        <v>1416</v>
      </c>
      <c r="E298" s="116" t="s">
        <v>1417</v>
      </c>
      <c r="F298" s="116" t="s">
        <v>1418</v>
      </c>
      <c r="G298" s="116" t="s">
        <v>1419</v>
      </c>
      <c r="H298" s="116"/>
      <c r="I298" s="116"/>
      <c r="J298" s="116" t="s">
        <v>80</v>
      </c>
      <c r="K298" s="116">
        <v>100</v>
      </c>
      <c r="L298" s="124">
        <v>471010000</v>
      </c>
      <c r="M298" s="713" t="s">
        <v>4619</v>
      </c>
      <c r="N298" s="116" t="s">
        <v>607</v>
      </c>
      <c r="O298" s="116" t="s">
        <v>676</v>
      </c>
      <c r="P298" s="116" t="s">
        <v>139</v>
      </c>
      <c r="Q298" s="116" t="s">
        <v>1360</v>
      </c>
      <c r="R298" s="39" t="s">
        <v>1512</v>
      </c>
      <c r="S298" s="118" t="s">
        <v>1420</v>
      </c>
      <c r="T298" s="116" t="s">
        <v>1384</v>
      </c>
      <c r="U298" s="119">
        <v>1015</v>
      </c>
      <c r="V298" s="119">
        <v>193</v>
      </c>
      <c r="W298" s="119">
        <v>0</v>
      </c>
      <c r="X298" s="42">
        <f t="shared" si="5"/>
        <v>0</v>
      </c>
      <c r="Y298" s="116" t="s">
        <v>720</v>
      </c>
      <c r="Z298" s="116">
        <v>2015</v>
      </c>
      <c r="AA298" s="116"/>
      <c r="AB298" s="595" t="s">
        <v>616</v>
      </c>
      <c r="AC298" s="595"/>
      <c r="AD298" s="595" t="s">
        <v>168</v>
      </c>
      <c r="AE298" s="595" t="s">
        <v>1421</v>
      </c>
      <c r="AF298" s="595" t="s">
        <v>1422</v>
      </c>
      <c r="AG298" s="595"/>
      <c r="AH298" s="595"/>
      <c r="AI298" s="595"/>
    </row>
    <row r="299" spans="1:35" s="85" customFormat="1" ht="102" customHeight="1">
      <c r="A299" s="126" t="s">
        <v>1596</v>
      </c>
      <c r="B299" s="116" t="s">
        <v>169</v>
      </c>
      <c r="C299" s="116" t="s">
        <v>1415</v>
      </c>
      <c r="D299" s="116" t="s">
        <v>1416</v>
      </c>
      <c r="E299" s="116" t="s">
        <v>1417</v>
      </c>
      <c r="F299" s="116" t="s">
        <v>1418</v>
      </c>
      <c r="G299" s="116" t="s">
        <v>1419</v>
      </c>
      <c r="H299" s="116"/>
      <c r="I299" s="116"/>
      <c r="J299" s="116" t="s">
        <v>80</v>
      </c>
      <c r="K299" s="116">
        <v>100</v>
      </c>
      <c r="L299" s="124">
        <v>471010000</v>
      </c>
      <c r="M299" s="713" t="s">
        <v>4619</v>
      </c>
      <c r="N299" s="116" t="s">
        <v>1498</v>
      </c>
      <c r="O299" s="116" t="s">
        <v>676</v>
      </c>
      <c r="P299" s="116" t="s">
        <v>139</v>
      </c>
      <c r="Q299" s="116" t="s">
        <v>1360</v>
      </c>
      <c r="R299" s="39" t="s">
        <v>1512</v>
      </c>
      <c r="S299" s="118" t="s">
        <v>1420</v>
      </c>
      <c r="T299" s="116" t="s">
        <v>1384</v>
      </c>
      <c r="U299" s="119">
        <v>637</v>
      </c>
      <c r="V299" s="119">
        <v>193</v>
      </c>
      <c r="W299" s="119">
        <v>0</v>
      </c>
      <c r="X299" s="42">
        <f>W299*1.12</f>
        <v>0</v>
      </c>
      <c r="Y299" s="116" t="s">
        <v>720</v>
      </c>
      <c r="Z299" s="116">
        <v>2015</v>
      </c>
      <c r="AA299" s="116"/>
      <c r="AB299" s="595" t="s">
        <v>616</v>
      </c>
      <c r="AC299" s="595"/>
      <c r="AD299" s="595" t="s">
        <v>168</v>
      </c>
      <c r="AE299" s="595" t="s">
        <v>1421</v>
      </c>
      <c r="AF299" s="595" t="s">
        <v>1422</v>
      </c>
      <c r="AG299" s="595"/>
      <c r="AH299" s="595"/>
      <c r="AI299" s="125"/>
    </row>
    <row r="300" spans="1:35" s="85" customFormat="1" ht="102" customHeight="1">
      <c r="A300" s="86" t="s">
        <v>2483</v>
      </c>
      <c r="B300" s="125" t="s">
        <v>169</v>
      </c>
      <c r="C300" s="125" t="s">
        <v>1415</v>
      </c>
      <c r="D300" s="125" t="s">
        <v>1416</v>
      </c>
      <c r="E300" s="125" t="s">
        <v>1417</v>
      </c>
      <c r="F300" s="125" t="s">
        <v>1418</v>
      </c>
      <c r="G300" s="125" t="s">
        <v>1419</v>
      </c>
      <c r="H300" s="125"/>
      <c r="I300" s="125"/>
      <c r="J300" s="125" t="s">
        <v>80</v>
      </c>
      <c r="K300" s="125">
        <v>0</v>
      </c>
      <c r="L300" s="610">
        <v>471010000</v>
      </c>
      <c r="M300" s="604" t="s">
        <v>4620</v>
      </c>
      <c r="N300" s="125" t="s">
        <v>613</v>
      </c>
      <c r="O300" s="125" t="s">
        <v>676</v>
      </c>
      <c r="P300" s="125" t="s">
        <v>139</v>
      </c>
      <c r="Q300" s="125" t="s">
        <v>1360</v>
      </c>
      <c r="R300" s="604" t="s">
        <v>2540</v>
      </c>
      <c r="S300" s="611" t="s">
        <v>1420</v>
      </c>
      <c r="T300" s="125" t="s">
        <v>1384</v>
      </c>
      <c r="U300" s="612">
        <v>637</v>
      </c>
      <c r="V300" s="612">
        <v>193</v>
      </c>
      <c r="W300" s="612">
        <v>122941</v>
      </c>
      <c r="X300" s="613">
        <v>137693.92000000001</v>
      </c>
      <c r="Y300" s="125"/>
      <c r="Z300" s="125">
        <v>2015</v>
      </c>
      <c r="AA300" s="546" t="s">
        <v>2480</v>
      </c>
      <c r="AB300" s="125" t="s">
        <v>616</v>
      </c>
      <c r="AC300" s="125"/>
      <c r="AD300" s="125"/>
      <c r="AE300" s="125"/>
      <c r="AF300" s="125"/>
      <c r="AG300" s="125"/>
      <c r="AH300" s="125"/>
      <c r="AI300" s="125"/>
    </row>
    <row r="301" spans="1:35" s="120" customFormat="1" ht="102" customHeight="1">
      <c r="A301" s="126" t="s">
        <v>1330</v>
      </c>
      <c r="B301" s="116" t="s">
        <v>169</v>
      </c>
      <c r="C301" s="116" t="s">
        <v>1415</v>
      </c>
      <c r="D301" s="116" t="s">
        <v>1416</v>
      </c>
      <c r="E301" s="116" t="s">
        <v>1417</v>
      </c>
      <c r="F301" s="116" t="s">
        <v>1418</v>
      </c>
      <c r="G301" s="116" t="s">
        <v>1419</v>
      </c>
      <c r="H301" s="116"/>
      <c r="I301" s="116"/>
      <c r="J301" s="116" t="s">
        <v>80</v>
      </c>
      <c r="K301" s="116">
        <v>100</v>
      </c>
      <c r="L301" s="124">
        <v>471010000</v>
      </c>
      <c r="M301" s="713" t="s">
        <v>4619</v>
      </c>
      <c r="N301" s="116" t="s">
        <v>607</v>
      </c>
      <c r="O301" s="116" t="s">
        <v>677</v>
      </c>
      <c r="P301" s="116" t="s">
        <v>139</v>
      </c>
      <c r="Q301" s="116" t="s">
        <v>1360</v>
      </c>
      <c r="R301" s="39" t="s">
        <v>1512</v>
      </c>
      <c r="S301" s="118" t="s">
        <v>1420</v>
      </c>
      <c r="T301" s="116" t="s">
        <v>1384</v>
      </c>
      <c r="U301" s="119">
        <v>550</v>
      </c>
      <c r="V301" s="119">
        <v>193</v>
      </c>
      <c r="W301" s="119">
        <v>0</v>
      </c>
      <c r="X301" s="42">
        <f t="shared" si="5"/>
        <v>0</v>
      </c>
      <c r="Y301" s="116" t="s">
        <v>720</v>
      </c>
      <c r="Z301" s="116">
        <v>2015</v>
      </c>
      <c r="AA301" s="116"/>
      <c r="AB301" s="595" t="s">
        <v>616</v>
      </c>
      <c r="AC301" s="595"/>
      <c r="AD301" s="595" t="s">
        <v>168</v>
      </c>
      <c r="AE301" s="595" t="s">
        <v>1421</v>
      </c>
      <c r="AF301" s="595" t="s">
        <v>1422</v>
      </c>
      <c r="AG301" s="595"/>
      <c r="AH301" s="595"/>
      <c r="AI301" s="595"/>
    </row>
    <row r="302" spans="1:35" s="85" customFormat="1" ht="102" customHeight="1">
      <c r="A302" s="126" t="s">
        <v>1597</v>
      </c>
      <c r="B302" s="116" t="s">
        <v>169</v>
      </c>
      <c r="C302" s="116" t="s">
        <v>1415</v>
      </c>
      <c r="D302" s="116" t="s">
        <v>1416</v>
      </c>
      <c r="E302" s="116" t="s">
        <v>1417</v>
      </c>
      <c r="F302" s="116" t="s">
        <v>1418</v>
      </c>
      <c r="G302" s="116" t="s">
        <v>1419</v>
      </c>
      <c r="H302" s="116"/>
      <c r="I302" s="116"/>
      <c r="J302" s="116" t="s">
        <v>80</v>
      </c>
      <c r="K302" s="116">
        <v>100</v>
      </c>
      <c r="L302" s="124">
        <v>471010000</v>
      </c>
      <c r="M302" s="713" t="s">
        <v>4619</v>
      </c>
      <c r="N302" s="116" t="s">
        <v>1498</v>
      </c>
      <c r="O302" s="116" t="s">
        <v>677</v>
      </c>
      <c r="P302" s="116" t="s">
        <v>139</v>
      </c>
      <c r="Q302" s="116" t="s">
        <v>1360</v>
      </c>
      <c r="R302" s="39" t="s">
        <v>1512</v>
      </c>
      <c r="S302" s="118" t="s">
        <v>1420</v>
      </c>
      <c r="T302" s="116" t="s">
        <v>1384</v>
      </c>
      <c r="U302" s="119">
        <v>363</v>
      </c>
      <c r="V302" s="119">
        <v>193</v>
      </c>
      <c r="W302" s="119">
        <v>0</v>
      </c>
      <c r="X302" s="42">
        <f>W302*1.12</f>
        <v>0</v>
      </c>
      <c r="Y302" s="116" t="s">
        <v>720</v>
      </c>
      <c r="Z302" s="116">
        <v>2015</v>
      </c>
      <c r="AA302" s="116"/>
      <c r="AB302" s="595" t="s">
        <v>616</v>
      </c>
      <c r="AC302" s="595"/>
      <c r="AD302" s="595" t="s">
        <v>168</v>
      </c>
      <c r="AE302" s="595" t="s">
        <v>1421</v>
      </c>
      <c r="AF302" s="595" t="s">
        <v>1422</v>
      </c>
      <c r="AG302" s="595"/>
      <c r="AH302" s="595"/>
      <c r="AI302" s="125"/>
    </row>
    <row r="303" spans="1:35" s="85" customFormat="1" ht="102" customHeight="1">
      <c r="A303" s="86" t="s">
        <v>2484</v>
      </c>
      <c r="B303" s="125" t="s">
        <v>169</v>
      </c>
      <c r="C303" s="125" t="s">
        <v>1415</v>
      </c>
      <c r="D303" s="125" t="s">
        <v>1416</v>
      </c>
      <c r="E303" s="125" t="s">
        <v>1417</v>
      </c>
      <c r="F303" s="125" t="s">
        <v>1418</v>
      </c>
      <c r="G303" s="125" t="s">
        <v>1419</v>
      </c>
      <c r="H303" s="125"/>
      <c r="I303" s="125"/>
      <c r="J303" s="125" t="s">
        <v>80</v>
      </c>
      <c r="K303" s="125">
        <v>0</v>
      </c>
      <c r="L303" s="610">
        <v>471010000</v>
      </c>
      <c r="M303" s="604" t="s">
        <v>4620</v>
      </c>
      <c r="N303" s="125" t="s">
        <v>613</v>
      </c>
      <c r="O303" s="125" t="s">
        <v>677</v>
      </c>
      <c r="P303" s="125" t="s">
        <v>139</v>
      </c>
      <c r="Q303" s="125" t="s">
        <v>1360</v>
      </c>
      <c r="R303" s="604" t="s">
        <v>1660</v>
      </c>
      <c r="S303" s="611" t="s">
        <v>1420</v>
      </c>
      <c r="T303" s="125" t="s">
        <v>1384</v>
      </c>
      <c r="U303" s="612">
        <v>363</v>
      </c>
      <c r="V303" s="612">
        <v>193</v>
      </c>
      <c r="W303" s="612">
        <v>70059</v>
      </c>
      <c r="X303" s="613">
        <f>W303*1.12</f>
        <v>78466.080000000002</v>
      </c>
      <c r="Y303" s="125"/>
      <c r="Z303" s="125">
        <v>2015</v>
      </c>
      <c r="AA303" s="546" t="s">
        <v>2480</v>
      </c>
      <c r="AB303" s="125" t="s">
        <v>616</v>
      </c>
      <c r="AC303" s="125"/>
      <c r="AD303" s="125"/>
      <c r="AE303" s="125"/>
      <c r="AF303" s="125"/>
      <c r="AG303" s="125"/>
      <c r="AH303" s="125"/>
      <c r="AI303" s="125"/>
    </row>
    <row r="304" spans="1:35" s="120" customFormat="1" ht="102" customHeight="1">
      <c r="A304" s="126" t="s">
        <v>1331</v>
      </c>
      <c r="B304" s="116" t="s">
        <v>169</v>
      </c>
      <c r="C304" s="116" t="s">
        <v>1415</v>
      </c>
      <c r="D304" s="116" t="s">
        <v>1416</v>
      </c>
      <c r="E304" s="116" t="s">
        <v>1417</v>
      </c>
      <c r="F304" s="116" t="s">
        <v>1418</v>
      </c>
      <c r="G304" s="116" t="s">
        <v>1419</v>
      </c>
      <c r="H304" s="116"/>
      <c r="I304" s="116"/>
      <c r="J304" s="116" t="s">
        <v>80</v>
      </c>
      <c r="K304" s="116">
        <v>100</v>
      </c>
      <c r="L304" s="124">
        <v>311010000</v>
      </c>
      <c r="M304" s="713" t="s">
        <v>4615</v>
      </c>
      <c r="N304" s="116" t="s">
        <v>607</v>
      </c>
      <c r="O304" s="116" t="s">
        <v>678</v>
      </c>
      <c r="P304" s="116" t="s">
        <v>139</v>
      </c>
      <c r="Q304" s="116" t="s">
        <v>1360</v>
      </c>
      <c r="R304" s="39" t="s">
        <v>1512</v>
      </c>
      <c r="S304" s="118" t="s">
        <v>1420</v>
      </c>
      <c r="T304" s="116" t="s">
        <v>1384</v>
      </c>
      <c r="U304" s="119">
        <f>2710-646</f>
        <v>2064</v>
      </c>
      <c r="V304" s="119">
        <v>193</v>
      </c>
      <c r="W304" s="119">
        <v>0</v>
      </c>
      <c r="X304" s="42">
        <f t="shared" si="5"/>
        <v>0</v>
      </c>
      <c r="Y304" s="116" t="s">
        <v>720</v>
      </c>
      <c r="Z304" s="116">
        <v>2015</v>
      </c>
      <c r="AA304" s="116"/>
      <c r="AB304" s="595" t="s">
        <v>616</v>
      </c>
      <c r="AC304" s="595"/>
      <c r="AD304" s="595" t="s">
        <v>168</v>
      </c>
      <c r="AE304" s="595" t="s">
        <v>1421</v>
      </c>
      <c r="AF304" s="595" t="s">
        <v>1422</v>
      </c>
      <c r="AG304" s="595"/>
      <c r="AH304" s="595"/>
      <c r="AI304" s="595"/>
    </row>
    <row r="305" spans="1:35" s="85" customFormat="1" ht="102" customHeight="1">
      <c r="A305" s="86" t="s">
        <v>1598</v>
      </c>
      <c r="B305" s="87" t="s">
        <v>169</v>
      </c>
      <c r="C305" s="87" t="s">
        <v>1415</v>
      </c>
      <c r="D305" s="87" t="s">
        <v>1416</v>
      </c>
      <c r="E305" s="87" t="s">
        <v>1417</v>
      </c>
      <c r="F305" s="87" t="s">
        <v>1418</v>
      </c>
      <c r="G305" s="87" t="s">
        <v>1419</v>
      </c>
      <c r="H305" s="87"/>
      <c r="I305" s="87"/>
      <c r="J305" s="87" t="s">
        <v>80</v>
      </c>
      <c r="K305" s="87">
        <v>100</v>
      </c>
      <c r="L305" s="88">
        <v>311010000</v>
      </c>
      <c r="M305" s="538" t="s">
        <v>4615</v>
      </c>
      <c r="N305" s="87" t="s">
        <v>1498</v>
      </c>
      <c r="O305" s="87" t="s">
        <v>678</v>
      </c>
      <c r="P305" s="87" t="s">
        <v>139</v>
      </c>
      <c r="Q305" s="87" t="s">
        <v>1360</v>
      </c>
      <c r="R305" s="34" t="s">
        <v>1512</v>
      </c>
      <c r="S305" s="123" t="s">
        <v>1420</v>
      </c>
      <c r="T305" s="87" t="s">
        <v>1384</v>
      </c>
      <c r="U305" s="90">
        <v>1738</v>
      </c>
      <c r="V305" s="90">
        <v>193</v>
      </c>
      <c r="W305" s="90">
        <v>335434</v>
      </c>
      <c r="X305" s="38">
        <f>W305*1.12</f>
        <v>375686.08</v>
      </c>
      <c r="Y305" s="87" t="s">
        <v>720</v>
      </c>
      <c r="Z305" s="87">
        <v>2015</v>
      </c>
      <c r="AA305" s="87"/>
      <c r="AB305" s="125" t="s">
        <v>616</v>
      </c>
      <c r="AC305" s="125"/>
      <c r="AD305" s="125" t="s">
        <v>168</v>
      </c>
      <c r="AE305" s="125" t="s">
        <v>1421</v>
      </c>
      <c r="AF305" s="125" t="s">
        <v>1422</v>
      </c>
      <c r="AG305" s="125"/>
      <c r="AH305" s="125"/>
      <c r="AI305" s="125"/>
    </row>
    <row r="306" spans="1:35" s="85" customFormat="1" ht="102" customHeight="1">
      <c r="A306" s="86" t="s">
        <v>1332</v>
      </c>
      <c r="B306" s="87" t="s">
        <v>169</v>
      </c>
      <c r="C306" s="87" t="s">
        <v>1415</v>
      </c>
      <c r="D306" s="87" t="s">
        <v>1416</v>
      </c>
      <c r="E306" s="87" t="s">
        <v>1417</v>
      </c>
      <c r="F306" s="87" t="s">
        <v>1418</v>
      </c>
      <c r="G306" s="87" t="s">
        <v>1419</v>
      </c>
      <c r="H306" s="87"/>
      <c r="I306" s="87"/>
      <c r="J306" s="87" t="s">
        <v>80</v>
      </c>
      <c r="K306" s="87">
        <v>100</v>
      </c>
      <c r="L306" s="88">
        <v>511010000</v>
      </c>
      <c r="M306" s="1" t="s">
        <v>2099</v>
      </c>
      <c r="N306" s="87" t="s">
        <v>607</v>
      </c>
      <c r="O306" s="87" t="s">
        <v>694</v>
      </c>
      <c r="P306" s="87" t="s">
        <v>139</v>
      </c>
      <c r="Q306" s="87" t="s">
        <v>1360</v>
      </c>
      <c r="R306" s="34" t="s">
        <v>1512</v>
      </c>
      <c r="S306" s="123" t="s">
        <v>1420</v>
      </c>
      <c r="T306" s="87" t="s">
        <v>1384</v>
      </c>
      <c r="U306" s="90">
        <v>100</v>
      </c>
      <c r="V306" s="90">
        <v>193</v>
      </c>
      <c r="W306" s="90">
        <v>19300</v>
      </c>
      <c r="X306" s="38">
        <f t="shared" si="5"/>
        <v>21616.000000000004</v>
      </c>
      <c r="Y306" s="87" t="s">
        <v>720</v>
      </c>
      <c r="Z306" s="87">
        <v>2015</v>
      </c>
      <c r="AA306" s="87"/>
      <c r="AB306" s="125" t="s">
        <v>616</v>
      </c>
      <c r="AC306" s="125"/>
      <c r="AD306" s="125" t="s">
        <v>168</v>
      </c>
      <c r="AE306" s="125" t="s">
        <v>1421</v>
      </c>
      <c r="AF306" s="125" t="s">
        <v>1422</v>
      </c>
      <c r="AG306" s="125"/>
      <c r="AH306" s="125"/>
      <c r="AI306" s="125"/>
    </row>
    <row r="307" spans="1:35" s="85" customFormat="1" ht="102" customHeight="1">
      <c r="A307" s="126" t="s">
        <v>1333</v>
      </c>
      <c r="B307" s="116" t="s">
        <v>169</v>
      </c>
      <c r="C307" s="116" t="s">
        <v>1415</v>
      </c>
      <c r="D307" s="116" t="s">
        <v>1416</v>
      </c>
      <c r="E307" s="116" t="s">
        <v>1417</v>
      </c>
      <c r="F307" s="116" t="s">
        <v>1418</v>
      </c>
      <c r="G307" s="116" t="s">
        <v>1419</v>
      </c>
      <c r="H307" s="116"/>
      <c r="I307" s="116"/>
      <c r="J307" s="116" t="s">
        <v>80</v>
      </c>
      <c r="K307" s="116">
        <v>100</v>
      </c>
      <c r="L307" s="124">
        <v>231010000</v>
      </c>
      <c r="M307" s="712" t="s">
        <v>4158</v>
      </c>
      <c r="N307" s="116" t="s">
        <v>607</v>
      </c>
      <c r="O307" s="116" t="s">
        <v>698</v>
      </c>
      <c r="P307" s="116" t="s">
        <v>139</v>
      </c>
      <c r="Q307" s="116" t="s">
        <v>1360</v>
      </c>
      <c r="R307" s="39" t="s">
        <v>1512</v>
      </c>
      <c r="S307" s="118" t="s">
        <v>1420</v>
      </c>
      <c r="T307" s="116" t="s">
        <v>1384</v>
      </c>
      <c r="U307" s="119">
        <v>75</v>
      </c>
      <c r="V307" s="119">
        <v>193</v>
      </c>
      <c r="W307" s="119">
        <v>0</v>
      </c>
      <c r="X307" s="42">
        <f t="shared" si="5"/>
        <v>0</v>
      </c>
      <c r="Y307" s="116" t="s">
        <v>720</v>
      </c>
      <c r="Z307" s="116">
        <v>2015</v>
      </c>
      <c r="AA307" s="116"/>
      <c r="AB307" s="595" t="s">
        <v>616</v>
      </c>
      <c r="AC307" s="595"/>
      <c r="AD307" s="595" t="s">
        <v>168</v>
      </c>
      <c r="AE307" s="595" t="s">
        <v>1421</v>
      </c>
      <c r="AF307" s="595" t="s">
        <v>1422</v>
      </c>
      <c r="AG307" s="595"/>
      <c r="AH307" s="595"/>
      <c r="AI307" s="125"/>
    </row>
    <row r="308" spans="1:35" s="85" customFormat="1" ht="102" customHeight="1">
      <c r="A308" s="44" t="s">
        <v>1663</v>
      </c>
      <c r="B308" s="45" t="s">
        <v>1615</v>
      </c>
      <c r="C308" s="45" t="s">
        <v>1415</v>
      </c>
      <c r="D308" s="45" t="s">
        <v>1416</v>
      </c>
      <c r="E308" s="45" t="s">
        <v>1417</v>
      </c>
      <c r="F308" s="45" t="s">
        <v>1418</v>
      </c>
      <c r="G308" s="45" t="s">
        <v>1419</v>
      </c>
      <c r="H308" s="45"/>
      <c r="I308" s="45"/>
      <c r="J308" s="45" t="s">
        <v>80</v>
      </c>
      <c r="K308" s="45">
        <v>100</v>
      </c>
      <c r="L308" s="45">
        <v>231010000</v>
      </c>
      <c r="M308" s="93" t="s">
        <v>4158</v>
      </c>
      <c r="N308" s="45" t="s">
        <v>1618</v>
      </c>
      <c r="O308" s="45" t="s">
        <v>698</v>
      </c>
      <c r="P308" s="45" t="s">
        <v>139</v>
      </c>
      <c r="Q308" s="45" t="s">
        <v>1360</v>
      </c>
      <c r="R308" s="45" t="s">
        <v>1660</v>
      </c>
      <c r="S308" s="45" t="s">
        <v>1420</v>
      </c>
      <c r="T308" s="45" t="s">
        <v>1384</v>
      </c>
      <c r="U308" s="46">
        <v>75</v>
      </c>
      <c r="V308" s="46">
        <v>193</v>
      </c>
      <c r="W308" s="46">
        <v>14475</v>
      </c>
      <c r="X308" s="46">
        <v>16212.000000000002</v>
      </c>
      <c r="Y308" s="45"/>
      <c r="Z308" s="45">
        <v>2015</v>
      </c>
      <c r="AA308" s="45" t="s">
        <v>1661</v>
      </c>
      <c r="AB308" s="546" t="s">
        <v>616</v>
      </c>
      <c r="AC308" s="125"/>
      <c r="AD308" s="125" t="s">
        <v>168</v>
      </c>
      <c r="AE308" s="125" t="s">
        <v>1421</v>
      </c>
      <c r="AF308" s="125" t="s">
        <v>1422</v>
      </c>
      <c r="AG308" s="125"/>
      <c r="AH308" s="125"/>
      <c r="AI308" s="125"/>
    </row>
    <row r="309" spans="1:35" s="85" customFormat="1" ht="102" customHeight="1">
      <c r="A309" s="126" t="s">
        <v>1334</v>
      </c>
      <c r="B309" s="116" t="s">
        <v>169</v>
      </c>
      <c r="C309" s="116" t="s">
        <v>1415</v>
      </c>
      <c r="D309" s="116" t="s">
        <v>1416</v>
      </c>
      <c r="E309" s="116" t="s">
        <v>1417</v>
      </c>
      <c r="F309" s="116" t="s">
        <v>1418</v>
      </c>
      <c r="G309" s="116" t="s">
        <v>1419</v>
      </c>
      <c r="H309" s="116"/>
      <c r="I309" s="116"/>
      <c r="J309" s="116" t="s">
        <v>80</v>
      </c>
      <c r="K309" s="116">
        <v>100</v>
      </c>
      <c r="L309" s="124">
        <v>231010000</v>
      </c>
      <c r="M309" s="712" t="s">
        <v>4158</v>
      </c>
      <c r="N309" s="116" t="s">
        <v>607</v>
      </c>
      <c r="O309" s="116" t="s">
        <v>700</v>
      </c>
      <c r="P309" s="116" t="s">
        <v>139</v>
      </c>
      <c r="Q309" s="116" t="s">
        <v>1360</v>
      </c>
      <c r="R309" s="39" t="s">
        <v>1512</v>
      </c>
      <c r="S309" s="118" t="s">
        <v>1420</v>
      </c>
      <c r="T309" s="116" t="s">
        <v>1384</v>
      </c>
      <c r="U309" s="119">
        <v>60</v>
      </c>
      <c r="V309" s="119">
        <v>193</v>
      </c>
      <c r="W309" s="119">
        <v>0</v>
      </c>
      <c r="X309" s="42">
        <f t="shared" si="5"/>
        <v>0</v>
      </c>
      <c r="Y309" s="116" t="s">
        <v>720</v>
      </c>
      <c r="Z309" s="116">
        <v>2015</v>
      </c>
      <c r="AA309" s="116"/>
      <c r="AB309" s="595" t="s">
        <v>616</v>
      </c>
      <c r="AC309" s="595"/>
      <c r="AD309" s="595" t="s">
        <v>168</v>
      </c>
      <c r="AE309" s="595" t="s">
        <v>1421</v>
      </c>
      <c r="AF309" s="595" t="s">
        <v>1422</v>
      </c>
      <c r="AG309" s="595"/>
      <c r="AH309" s="595"/>
      <c r="AI309" s="125"/>
    </row>
    <row r="310" spans="1:35" s="85" customFormat="1" ht="102" customHeight="1">
      <c r="A310" s="44" t="s">
        <v>1664</v>
      </c>
      <c r="B310" s="45" t="s">
        <v>1615</v>
      </c>
      <c r="C310" s="45" t="s">
        <v>1415</v>
      </c>
      <c r="D310" s="45" t="s">
        <v>1416</v>
      </c>
      <c r="E310" s="45" t="s">
        <v>1417</v>
      </c>
      <c r="F310" s="45" t="s">
        <v>1418</v>
      </c>
      <c r="G310" s="45" t="s">
        <v>1419</v>
      </c>
      <c r="H310" s="45"/>
      <c r="I310" s="45"/>
      <c r="J310" s="45" t="s">
        <v>80</v>
      </c>
      <c r="K310" s="45">
        <v>100</v>
      </c>
      <c r="L310" s="45">
        <v>231010000</v>
      </c>
      <c r="M310" s="93" t="s">
        <v>4158</v>
      </c>
      <c r="N310" s="45" t="s">
        <v>1618</v>
      </c>
      <c r="O310" s="45" t="s">
        <v>700</v>
      </c>
      <c r="P310" s="45" t="s">
        <v>139</v>
      </c>
      <c r="Q310" s="45" t="s">
        <v>1360</v>
      </c>
      <c r="R310" s="45" t="s">
        <v>1660</v>
      </c>
      <c r="S310" s="45" t="s">
        <v>1420</v>
      </c>
      <c r="T310" s="45" t="s">
        <v>1384</v>
      </c>
      <c r="U310" s="46">
        <v>60</v>
      </c>
      <c r="V310" s="46">
        <v>193</v>
      </c>
      <c r="W310" s="46">
        <v>11580</v>
      </c>
      <c r="X310" s="46">
        <v>12969.6</v>
      </c>
      <c r="Y310" s="45"/>
      <c r="Z310" s="45">
        <v>2015</v>
      </c>
      <c r="AA310" s="45" t="s">
        <v>1661</v>
      </c>
      <c r="AB310" s="546" t="s">
        <v>616</v>
      </c>
      <c r="AC310" s="125"/>
      <c r="AD310" s="125" t="s">
        <v>168</v>
      </c>
      <c r="AE310" s="125" t="s">
        <v>1421</v>
      </c>
      <c r="AF310" s="125" t="s">
        <v>1422</v>
      </c>
      <c r="AG310" s="125"/>
      <c r="AH310" s="125"/>
      <c r="AI310" s="125"/>
    </row>
    <row r="311" spans="1:35" s="85" customFormat="1" ht="102" customHeight="1">
      <c r="A311" s="126" t="s">
        <v>1335</v>
      </c>
      <c r="B311" s="116" t="s">
        <v>169</v>
      </c>
      <c r="C311" s="116" t="s">
        <v>1415</v>
      </c>
      <c r="D311" s="116" t="s">
        <v>1416</v>
      </c>
      <c r="E311" s="116" t="s">
        <v>1417</v>
      </c>
      <c r="F311" s="116" t="s">
        <v>1418</v>
      </c>
      <c r="G311" s="116" t="s">
        <v>1419</v>
      </c>
      <c r="H311" s="116"/>
      <c r="I311" s="116"/>
      <c r="J311" s="116" t="s">
        <v>80</v>
      </c>
      <c r="K311" s="116">
        <v>100</v>
      </c>
      <c r="L311" s="124">
        <v>231010000</v>
      </c>
      <c r="M311" s="712" t="s">
        <v>4158</v>
      </c>
      <c r="N311" s="116" t="s">
        <v>607</v>
      </c>
      <c r="O311" s="116" t="s">
        <v>697</v>
      </c>
      <c r="P311" s="116" t="s">
        <v>139</v>
      </c>
      <c r="Q311" s="116" t="s">
        <v>1360</v>
      </c>
      <c r="R311" s="39" t="s">
        <v>1512</v>
      </c>
      <c r="S311" s="118" t="s">
        <v>1420</v>
      </c>
      <c r="T311" s="116" t="s">
        <v>1384</v>
      </c>
      <c r="U311" s="119">
        <v>75</v>
      </c>
      <c r="V311" s="119">
        <v>193</v>
      </c>
      <c r="W311" s="119">
        <v>0</v>
      </c>
      <c r="X311" s="42">
        <f t="shared" ref="X311" si="6">W311*1.12</f>
        <v>0</v>
      </c>
      <c r="Y311" s="116" t="s">
        <v>720</v>
      </c>
      <c r="Z311" s="116">
        <v>2015</v>
      </c>
      <c r="AA311" s="116"/>
      <c r="AB311" s="595" t="s">
        <v>616</v>
      </c>
      <c r="AC311" s="595"/>
      <c r="AD311" s="595" t="s">
        <v>168</v>
      </c>
      <c r="AE311" s="595" t="s">
        <v>1421</v>
      </c>
      <c r="AF311" s="595" t="s">
        <v>1422</v>
      </c>
      <c r="AG311" s="595"/>
      <c r="AH311" s="595"/>
      <c r="AI311" s="125"/>
    </row>
    <row r="312" spans="1:35" s="85" customFormat="1" ht="102" customHeight="1">
      <c r="A312" s="86" t="s">
        <v>1864</v>
      </c>
      <c r="B312" s="87" t="s">
        <v>169</v>
      </c>
      <c r="C312" s="87" t="s">
        <v>1415</v>
      </c>
      <c r="D312" s="87" t="s">
        <v>1416</v>
      </c>
      <c r="E312" s="87" t="s">
        <v>1417</v>
      </c>
      <c r="F312" s="87" t="s">
        <v>1418</v>
      </c>
      <c r="G312" s="87" t="s">
        <v>1419</v>
      </c>
      <c r="H312" s="87"/>
      <c r="I312" s="87"/>
      <c r="J312" s="87" t="s">
        <v>80</v>
      </c>
      <c r="K312" s="87">
        <v>100</v>
      </c>
      <c r="L312" s="88">
        <v>231010000</v>
      </c>
      <c r="M312" s="93" t="s">
        <v>4158</v>
      </c>
      <c r="N312" s="45" t="s">
        <v>1618</v>
      </c>
      <c r="O312" s="87" t="s">
        <v>697</v>
      </c>
      <c r="P312" s="87" t="s">
        <v>139</v>
      </c>
      <c r="Q312" s="87" t="s">
        <v>1360</v>
      </c>
      <c r="R312" s="34" t="s">
        <v>1660</v>
      </c>
      <c r="S312" s="123" t="s">
        <v>1420</v>
      </c>
      <c r="T312" s="87" t="s">
        <v>1384</v>
      </c>
      <c r="U312" s="90">
        <v>75</v>
      </c>
      <c r="V312" s="90">
        <v>193</v>
      </c>
      <c r="W312" s="90">
        <v>14475</v>
      </c>
      <c r="X312" s="38">
        <f t="shared" ref="X312" si="7">W312*1.12</f>
        <v>16212.000000000002</v>
      </c>
      <c r="Y312" s="87"/>
      <c r="Z312" s="87">
        <v>2015</v>
      </c>
      <c r="AA312" s="87" t="s">
        <v>1661</v>
      </c>
      <c r="AB312" s="125" t="s">
        <v>616</v>
      </c>
      <c r="AC312" s="125"/>
      <c r="AD312" s="125" t="s">
        <v>168</v>
      </c>
      <c r="AE312" s="125" t="s">
        <v>1421</v>
      </c>
      <c r="AF312" s="125" t="s">
        <v>1422</v>
      </c>
      <c r="AG312" s="125"/>
      <c r="AH312" s="125"/>
      <c r="AI312" s="125"/>
    </row>
    <row r="313" spans="1:35" s="120" customFormat="1" ht="102" customHeight="1">
      <c r="A313" s="126" t="s">
        <v>1336</v>
      </c>
      <c r="B313" s="116" t="s">
        <v>169</v>
      </c>
      <c r="C313" s="128" t="s">
        <v>1423</v>
      </c>
      <c r="D313" s="116" t="s">
        <v>1424</v>
      </c>
      <c r="E313" s="116" t="s">
        <v>1425</v>
      </c>
      <c r="F313" s="116" t="s">
        <v>1426</v>
      </c>
      <c r="G313" s="116" t="s">
        <v>1427</v>
      </c>
      <c r="H313" s="116"/>
      <c r="I313" s="116"/>
      <c r="J313" s="116" t="s">
        <v>80</v>
      </c>
      <c r="K313" s="116">
        <v>100</v>
      </c>
      <c r="L313" s="117">
        <v>271010000</v>
      </c>
      <c r="M313" s="594" t="s">
        <v>2063</v>
      </c>
      <c r="N313" s="116" t="s">
        <v>607</v>
      </c>
      <c r="O313" s="116" t="s">
        <v>652</v>
      </c>
      <c r="P313" s="116" t="s">
        <v>139</v>
      </c>
      <c r="Q313" s="116" t="s">
        <v>1360</v>
      </c>
      <c r="R313" s="39" t="s">
        <v>1512</v>
      </c>
      <c r="S313" s="118" t="s">
        <v>1428</v>
      </c>
      <c r="T313" s="129" t="s">
        <v>1429</v>
      </c>
      <c r="U313" s="119">
        <f>1038-3</f>
        <v>1035</v>
      </c>
      <c r="V313" s="119">
        <v>540</v>
      </c>
      <c r="W313" s="119">
        <v>0</v>
      </c>
      <c r="X313" s="42">
        <f t="shared" si="5"/>
        <v>0</v>
      </c>
      <c r="Y313" s="116" t="s">
        <v>720</v>
      </c>
      <c r="Z313" s="116">
        <v>2015</v>
      </c>
      <c r="AA313" s="116"/>
      <c r="AB313" s="595" t="s">
        <v>616</v>
      </c>
      <c r="AC313" s="595"/>
      <c r="AD313" s="595" t="s">
        <v>168</v>
      </c>
      <c r="AE313" s="595" t="s">
        <v>1430</v>
      </c>
      <c r="AF313" s="595" t="s">
        <v>1424</v>
      </c>
      <c r="AG313" s="595"/>
      <c r="AH313" s="595"/>
      <c r="AI313" s="595"/>
    </row>
    <row r="314" spans="1:35" s="85" customFormat="1" ht="102" customHeight="1">
      <c r="A314" s="86" t="s">
        <v>1599</v>
      </c>
      <c r="B314" s="87" t="s">
        <v>169</v>
      </c>
      <c r="C314" s="101" t="s">
        <v>1423</v>
      </c>
      <c r="D314" s="87" t="s">
        <v>1424</v>
      </c>
      <c r="E314" s="87" t="s">
        <v>1425</v>
      </c>
      <c r="F314" s="87" t="s">
        <v>1426</v>
      </c>
      <c r="G314" s="87" t="s">
        <v>1427</v>
      </c>
      <c r="H314" s="87"/>
      <c r="I314" s="87"/>
      <c r="J314" s="87" t="s">
        <v>80</v>
      </c>
      <c r="K314" s="87">
        <v>100</v>
      </c>
      <c r="L314" s="121">
        <v>271010000</v>
      </c>
      <c r="M314" s="604" t="s">
        <v>2063</v>
      </c>
      <c r="N314" s="87" t="s">
        <v>1498</v>
      </c>
      <c r="O314" s="87" t="s">
        <v>652</v>
      </c>
      <c r="P314" s="87" t="s">
        <v>139</v>
      </c>
      <c r="Q314" s="87" t="s">
        <v>1360</v>
      </c>
      <c r="R314" s="34" t="s">
        <v>1512</v>
      </c>
      <c r="S314" s="123" t="s">
        <v>1428</v>
      </c>
      <c r="T314" s="130" t="s">
        <v>1429</v>
      </c>
      <c r="U314" s="90">
        <v>1068</v>
      </c>
      <c r="V314" s="90">
        <v>540</v>
      </c>
      <c r="W314" s="90">
        <v>576720</v>
      </c>
      <c r="X314" s="38">
        <f>W314*1.12</f>
        <v>645926.40000000002</v>
      </c>
      <c r="Y314" s="87" t="s">
        <v>720</v>
      </c>
      <c r="Z314" s="87">
        <v>2015</v>
      </c>
      <c r="AA314" s="87"/>
      <c r="AB314" s="125" t="s">
        <v>616</v>
      </c>
      <c r="AC314" s="125"/>
      <c r="AD314" s="125" t="s">
        <v>168</v>
      </c>
      <c r="AE314" s="125" t="s">
        <v>1430</v>
      </c>
      <c r="AF314" s="125" t="s">
        <v>1424</v>
      </c>
      <c r="AG314" s="125"/>
      <c r="AH314" s="125"/>
      <c r="AI314" s="125"/>
    </row>
    <row r="315" spans="1:35" s="120" customFormat="1" ht="102" customHeight="1">
      <c r="A315" s="126" t="s">
        <v>1337</v>
      </c>
      <c r="B315" s="116" t="s">
        <v>169</v>
      </c>
      <c r="C315" s="128" t="s">
        <v>1423</v>
      </c>
      <c r="D315" s="116" t="s">
        <v>1424</v>
      </c>
      <c r="E315" s="116" t="s">
        <v>1425</v>
      </c>
      <c r="F315" s="116" t="s">
        <v>1426</v>
      </c>
      <c r="G315" s="116" t="s">
        <v>1427</v>
      </c>
      <c r="H315" s="116"/>
      <c r="I315" s="116"/>
      <c r="J315" s="116" t="s">
        <v>80</v>
      </c>
      <c r="K315" s="116">
        <v>100</v>
      </c>
      <c r="L315" s="117">
        <v>271010000</v>
      </c>
      <c r="M315" s="594" t="s">
        <v>2063</v>
      </c>
      <c r="N315" s="116" t="s">
        <v>607</v>
      </c>
      <c r="O315" s="116" t="s">
        <v>657</v>
      </c>
      <c r="P315" s="116" t="s">
        <v>139</v>
      </c>
      <c r="Q315" s="116" t="s">
        <v>1360</v>
      </c>
      <c r="R315" s="39" t="s">
        <v>1512</v>
      </c>
      <c r="S315" s="118" t="s">
        <v>1428</v>
      </c>
      <c r="T315" s="129" t="s">
        <v>1429</v>
      </c>
      <c r="U315" s="119">
        <f>465-165</f>
        <v>300</v>
      </c>
      <c r="V315" s="119">
        <v>540</v>
      </c>
      <c r="W315" s="119">
        <v>0</v>
      </c>
      <c r="X315" s="42">
        <f t="shared" si="5"/>
        <v>0</v>
      </c>
      <c r="Y315" s="116" t="s">
        <v>720</v>
      </c>
      <c r="Z315" s="116">
        <v>2015</v>
      </c>
      <c r="AA315" s="116"/>
      <c r="AB315" s="595" t="s">
        <v>616</v>
      </c>
      <c r="AC315" s="595"/>
      <c r="AD315" s="595" t="s">
        <v>168</v>
      </c>
      <c r="AE315" s="595" t="s">
        <v>1430</v>
      </c>
      <c r="AF315" s="595" t="s">
        <v>1424</v>
      </c>
      <c r="AG315" s="595"/>
      <c r="AH315" s="595"/>
      <c r="AI315" s="595"/>
    </row>
    <row r="316" spans="1:35" s="85" customFormat="1" ht="102" customHeight="1">
      <c r="A316" s="86" t="s">
        <v>1600</v>
      </c>
      <c r="B316" s="87" t="s">
        <v>169</v>
      </c>
      <c r="C316" s="101" t="s">
        <v>1423</v>
      </c>
      <c r="D316" s="87" t="s">
        <v>1424</v>
      </c>
      <c r="E316" s="87" t="s">
        <v>1425</v>
      </c>
      <c r="F316" s="87" t="s">
        <v>1426</v>
      </c>
      <c r="G316" s="87" t="s">
        <v>1427</v>
      </c>
      <c r="H316" s="87"/>
      <c r="I316" s="87"/>
      <c r="J316" s="87" t="s">
        <v>80</v>
      </c>
      <c r="K316" s="87">
        <v>100</v>
      </c>
      <c r="L316" s="121">
        <v>271010000</v>
      </c>
      <c r="M316" s="604" t="s">
        <v>2063</v>
      </c>
      <c r="N316" s="87" t="s">
        <v>1498</v>
      </c>
      <c r="O316" s="87" t="s">
        <v>657</v>
      </c>
      <c r="P316" s="87" t="s">
        <v>139</v>
      </c>
      <c r="Q316" s="87" t="s">
        <v>1360</v>
      </c>
      <c r="R316" s="34" t="s">
        <v>1512</v>
      </c>
      <c r="S316" s="123" t="s">
        <v>1428</v>
      </c>
      <c r="T316" s="130" t="s">
        <v>1429</v>
      </c>
      <c r="U316" s="90">
        <v>240</v>
      </c>
      <c r="V316" s="90">
        <v>540</v>
      </c>
      <c r="W316" s="90">
        <v>129600</v>
      </c>
      <c r="X316" s="38">
        <f>W316*1.12</f>
        <v>145152</v>
      </c>
      <c r="Y316" s="87" t="s">
        <v>720</v>
      </c>
      <c r="Z316" s="87">
        <v>2015</v>
      </c>
      <c r="AA316" s="87"/>
      <c r="AB316" s="125" t="s">
        <v>616</v>
      </c>
      <c r="AC316" s="125"/>
      <c r="AD316" s="125" t="s">
        <v>168</v>
      </c>
      <c r="AE316" s="125" t="s">
        <v>1430</v>
      </c>
      <c r="AF316" s="125" t="s">
        <v>1424</v>
      </c>
      <c r="AG316" s="125"/>
      <c r="AH316" s="125"/>
      <c r="AI316" s="125"/>
    </row>
    <row r="317" spans="1:35" s="120" customFormat="1" ht="102" customHeight="1">
      <c r="A317" s="126" t="s">
        <v>1338</v>
      </c>
      <c r="B317" s="116" t="s">
        <v>169</v>
      </c>
      <c r="C317" s="128" t="s">
        <v>1423</v>
      </c>
      <c r="D317" s="116" t="s">
        <v>1424</v>
      </c>
      <c r="E317" s="116" t="s">
        <v>1425</v>
      </c>
      <c r="F317" s="116" t="s">
        <v>1426</v>
      </c>
      <c r="G317" s="116" t="s">
        <v>1427</v>
      </c>
      <c r="H317" s="116"/>
      <c r="I317" s="116"/>
      <c r="J317" s="116" t="s">
        <v>80</v>
      </c>
      <c r="K317" s="116">
        <v>100</v>
      </c>
      <c r="L317" s="124">
        <v>151010000</v>
      </c>
      <c r="M317" s="594" t="s">
        <v>3157</v>
      </c>
      <c r="N317" s="116" t="s">
        <v>607</v>
      </c>
      <c r="O317" s="116" t="s">
        <v>664</v>
      </c>
      <c r="P317" s="116" t="s">
        <v>139</v>
      </c>
      <c r="Q317" s="116" t="s">
        <v>1360</v>
      </c>
      <c r="R317" s="39" t="s">
        <v>1512</v>
      </c>
      <c r="S317" s="118" t="s">
        <v>1428</v>
      </c>
      <c r="T317" s="129" t="s">
        <v>1429</v>
      </c>
      <c r="U317" s="119">
        <v>2647</v>
      </c>
      <c r="V317" s="119">
        <v>540</v>
      </c>
      <c r="W317" s="119">
        <v>0</v>
      </c>
      <c r="X317" s="42">
        <f t="shared" si="5"/>
        <v>0</v>
      </c>
      <c r="Y317" s="116" t="s">
        <v>720</v>
      </c>
      <c r="Z317" s="116">
        <v>2015</v>
      </c>
      <c r="AA317" s="116"/>
      <c r="AB317" s="595" t="s">
        <v>616</v>
      </c>
      <c r="AC317" s="595"/>
      <c r="AD317" s="595" t="s">
        <v>168</v>
      </c>
      <c r="AE317" s="595" t="s">
        <v>1430</v>
      </c>
      <c r="AF317" s="595" t="s">
        <v>1424</v>
      </c>
      <c r="AG317" s="595"/>
      <c r="AH317" s="595"/>
      <c r="AI317" s="595"/>
    </row>
    <row r="318" spans="1:35" s="85" customFormat="1" ht="102" customHeight="1">
      <c r="A318" s="86" t="s">
        <v>1601</v>
      </c>
      <c r="B318" s="87" t="s">
        <v>169</v>
      </c>
      <c r="C318" s="101" t="s">
        <v>1423</v>
      </c>
      <c r="D318" s="87" t="s">
        <v>1424</v>
      </c>
      <c r="E318" s="87" t="s">
        <v>1425</v>
      </c>
      <c r="F318" s="87" t="s">
        <v>1426</v>
      </c>
      <c r="G318" s="87" t="s">
        <v>1427</v>
      </c>
      <c r="H318" s="87"/>
      <c r="I318" s="87"/>
      <c r="J318" s="87" t="s">
        <v>80</v>
      </c>
      <c r="K318" s="87">
        <v>100</v>
      </c>
      <c r="L318" s="88">
        <v>151010000</v>
      </c>
      <c r="M318" s="604" t="s">
        <v>3157</v>
      </c>
      <c r="N318" s="87" t="s">
        <v>1498</v>
      </c>
      <c r="O318" s="87" t="s">
        <v>664</v>
      </c>
      <c r="P318" s="87" t="s">
        <v>139</v>
      </c>
      <c r="Q318" s="87" t="s">
        <v>1360</v>
      </c>
      <c r="R318" s="34" t="s">
        <v>1512</v>
      </c>
      <c r="S318" s="123" t="s">
        <v>1428</v>
      </c>
      <c r="T318" s="130" t="s">
        <v>1429</v>
      </c>
      <c r="U318" s="90">
        <v>5252</v>
      </c>
      <c r="V318" s="90">
        <v>540</v>
      </c>
      <c r="W318" s="90">
        <v>2836080</v>
      </c>
      <c r="X318" s="38">
        <f>W318*1.12</f>
        <v>3176409.6</v>
      </c>
      <c r="Y318" s="87" t="s">
        <v>720</v>
      </c>
      <c r="Z318" s="87">
        <v>2015</v>
      </c>
      <c r="AA318" s="87"/>
      <c r="AB318" s="125" t="s">
        <v>616</v>
      </c>
      <c r="AC318" s="125"/>
      <c r="AD318" s="125" t="s">
        <v>168</v>
      </c>
      <c r="AE318" s="125" t="s">
        <v>1430</v>
      </c>
      <c r="AF318" s="125" t="s">
        <v>1424</v>
      </c>
      <c r="AG318" s="125"/>
      <c r="AH318" s="125"/>
      <c r="AI318" s="125"/>
    </row>
    <row r="319" spans="1:35" s="120" customFormat="1" ht="102" customHeight="1">
      <c r="A319" s="126" t="s">
        <v>1339</v>
      </c>
      <c r="B319" s="116" t="s">
        <v>169</v>
      </c>
      <c r="C319" s="128" t="s">
        <v>1423</v>
      </c>
      <c r="D319" s="116" t="s">
        <v>1424</v>
      </c>
      <c r="E319" s="116" t="s">
        <v>1425</v>
      </c>
      <c r="F319" s="116" t="s">
        <v>1426</v>
      </c>
      <c r="G319" s="116" t="s">
        <v>1427</v>
      </c>
      <c r="H319" s="116"/>
      <c r="I319" s="116"/>
      <c r="J319" s="116" t="s">
        <v>80</v>
      </c>
      <c r="K319" s="116">
        <v>100</v>
      </c>
      <c r="L319" s="124">
        <v>751000000</v>
      </c>
      <c r="M319" s="594" t="s">
        <v>3455</v>
      </c>
      <c r="N319" s="116" t="s">
        <v>607</v>
      </c>
      <c r="O319" s="116" t="s">
        <v>670</v>
      </c>
      <c r="P319" s="116" t="s">
        <v>139</v>
      </c>
      <c r="Q319" s="116" t="s">
        <v>1360</v>
      </c>
      <c r="R319" s="39" t="s">
        <v>1512</v>
      </c>
      <c r="S319" s="118" t="s">
        <v>1428</v>
      </c>
      <c r="T319" s="129" t="s">
        <v>1429</v>
      </c>
      <c r="U319" s="119">
        <f>455-240</f>
        <v>215</v>
      </c>
      <c r="V319" s="119">
        <v>540</v>
      </c>
      <c r="W319" s="119">
        <v>0</v>
      </c>
      <c r="X319" s="42">
        <f t="shared" si="5"/>
        <v>0</v>
      </c>
      <c r="Y319" s="116" t="s">
        <v>720</v>
      </c>
      <c r="Z319" s="116">
        <v>2015</v>
      </c>
      <c r="AA319" s="116"/>
      <c r="AB319" s="595" t="s">
        <v>616</v>
      </c>
      <c r="AC319" s="595"/>
      <c r="AD319" s="595" t="s">
        <v>168</v>
      </c>
      <c r="AE319" s="595" t="s">
        <v>1430</v>
      </c>
      <c r="AF319" s="595" t="s">
        <v>1424</v>
      </c>
      <c r="AG319" s="595"/>
      <c r="AH319" s="595"/>
      <c r="AI319" s="595"/>
    </row>
    <row r="320" spans="1:35" s="85" customFormat="1" ht="102" customHeight="1">
      <c r="A320" s="126" t="s">
        <v>1602</v>
      </c>
      <c r="B320" s="116" t="s">
        <v>169</v>
      </c>
      <c r="C320" s="128" t="s">
        <v>1423</v>
      </c>
      <c r="D320" s="116" t="s">
        <v>1424</v>
      </c>
      <c r="E320" s="116" t="s">
        <v>1425</v>
      </c>
      <c r="F320" s="116" t="s">
        <v>1426</v>
      </c>
      <c r="G320" s="116" t="s">
        <v>1427</v>
      </c>
      <c r="H320" s="116"/>
      <c r="I320" s="116"/>
      <c r="J320" s="116" t="s">
        <v>80</v>
      </c>
      <c r="K320" s="116">
        <v>100</v>
      </c>
      <c r="L320" s="124">
        <v>751000000</v>
      </c>
      <c r="M320" s="594" t="s">
        <v>3455</v>
      </c>
      <c r="N320" s="116" t="s">
        <v>1498</v>
      </c>
      <c r="O320" s="116" t="s">
        <v>670</v>
      </c>
      <c r="P320" s="116" t="s">
        <v>139</v>
      </c>
      <c r="Q320" s="116" t="s">
        <v>1360</v>
      </c>
      <c r="R320" s="39" t="s">
        <v>1512</v>
      </c>
      <c r="S320" s="118" t="s">
        <v>1428</v>
      </c>
      <c r="T320" s="129" t="s">
        <v>1429</v>
      </c>
      <c r="U320" s="119">
        <v>527</v>
      </c>
      <c r="V320" s="119">
        <v>540</v>
      </c>
      <c r="W320" s="119">
        <v>0</v>
      </c>
      <c r="X320" s="42">
        <f>W320*1.12</f>
        <v>0</v>
      </c>
      <c r="Y320" s="116" t="s">
        <v>720</v>
      </c>
      <c r="Z320" s="116">
        <v>2015</v>
      </c>
      <c r="AA320" s="116"/>
      <c r="AB320" s="595" t="s">
        <v>616</v>
      </c>
      <c r="AC320" s="595"/>
      <c r="AD320" s="595" t="s">
        <v>168</v>
      </c>
      <c r="AE320" s="595" t="s">
        <v>1430</v>
      </c>
      <c r="AF320" s="595" t="s">
        <v>1424</v>
      </c>
      <c r="AG320" s="595"/>
      <c r="AH320" s="595"/>
      <c r="AI320" s="125"/>
    </row>
    <row r="321" spans="1:35" s="85" customFormat="1" ht="102" customHeight="1">
      <c r="A321" s="86" t="s">
        <v>2488</v>
      </c>
      <c r="B321" s="125" t="s">
        <v>169</v>
      </c>
      <c r="C321" s="614" t="s">
        <v>1423</v>
      </c>
      <c r="D321" s="125" t="s">
        <v>1424</v>
      </c>
      <c r="E321" s="125" t="s">
        <v>1425</v>
      </c>
      <c r="F321" s="125" t="s">
        <v>1426</v>
      </c>
      <c r="G321" s="125" t="s">
        <v>1427</v>
      </c>
      <c r="H321" s="125"/>
      <c r="I321" s="125"/>
      <c r="J321" s="125" t="s">
        <v>80</v>
      </c>
      <c r="K321" s="125">
        <v>0</v>
      </c>
      <c r="L321" s="610">
        <v>751000000</v>
      </c>
      <c r="M321" s="604" t="s">
        <v>3455</v>
      </c>
      <c r="N321" s="125" t="s">
        <v>613</v>
      </c>
      <c r="O321" s="125" t="s">
        <v>670</v>
      </c>
      <c r="P321" s="125" t="s">
        <v>139</v>
      </c>
      <c r="Q321" s="125" t="s">
        <v>1360</v>
      </c>
      <c r="R321" s="1" t="s">
        <v>2540</v>
      </c>
      <c r="S321" s="611" t="s">
        <v>1428</v>
      </c>
      <c r="T321" s="615" t="s">
        <v>1429</v>
      </c>
      <c r="U321" s="612">
        <v>527</v>
      </c>
      <c r="V321" s="612">
        <v>540</v>
      </c>
      <c r="W321" s="612">
        <v>284580</v>
      </c>
      <c r="X321" s="613">
        <v>318729.59999999998</v>
      </c>
      <c r="Y321" s="125"/>
      <c r="Z321" s="125">
        <v>2015</v>
      </c>
      <c r="AA321" s="546" t="s">
        <v>2480</v>
      </c>
      <c r="AB321" s="125" t="s">
        <v>616</v>
      </c>
      <c r="AC321" s="125"/>
      <c r="AD321" s="125"/>
      <c r="AE321" s="125"/>
      <c r="AF321" s="125"/>
      <c r="AG321" s="125"/>
      <c r="AH321" s="125"/>
      <c r="AI321" s="125"/>
    </row>
    <row r="322" spans="1:35" s="120" customFormat="1" ht="102" customHeight="1">
      <c r="A322" s="126" t="s">
        <v>1340</v>
      </c>
      <c r="B322" s="116" t="s">
        <v>169</v>
      </c>
      <c r="C322" s="128" t="s">
        <v>1423</v>
      </c>
      <c r="D322" s="116" t="s">
        <v>1424</v>
      </c>
      <c r="E322" s="116" t="s">
        <v>1425</v>
      </c>
      <c r="F322" s="116" t="s">
        <v>1426</v>
      </c>
      <c r="G322" s="116" t="s">
        <v>1427</v>
      </c>
      <c r="H322" s="116"/>
      <c r="I322" s="116"/>
      <c r="J322" s="116" t="s">
        <v>80</v>
      </c>
      <c r="K322" s="116">
        <v>100</v>
      </c>
      <c r="L322" s="124">
        <v>751000000</v>
      </c>
      <c r="M322" s="594" t="s">
        <v>3455</v>
      </c>
      <c r="N322" s="116" t="s">
        <v>607</v>
      </c>
      <c r="O322" s="116" t="s">
        <v>671</v>
      </c>
      <c r="P322" s="116" t="s">
        <v>139</v>
      </c>
      <c r="Q322" s="116" t="s">
        <v>1360</v>
      </c>
      <c r="R322" s="39" t="s">
        <v>1512</v>
      </c>
      <c r="S322" s="118" t="s">
        <v>1428</v>
      </c>
      <c r="T322" s="129" t="s">
        <v>1429</v>
      </c>
      <c r="U322" s="119">
        <f>622-10</f>
        <v>612</v>
      </c>
      <c r="V322" s="119">
        <v>540</v>
      </c>
      <c r="W322" s="119">
        <v>0</v>
      </c>
      <c r="X322" s="42">
        <f t="shared" si="5"/>
        <v>0</v>
      </c>
      <c r="Y322" s="116" t="s">
        <v>720</v>
      </c>
      <c r="Z322" s="116">
        <v>2015</v>
      </c>
      <c r="AA322" s="116"/>
      <c r="AB322" s="595" t="s">
        <v>616</v>
      </c>
      <c r="AC322" s="595"/>
      <c r="AD322" s="595" t="s">
        <v>168</v>
      </c>
      <c r="AE322" s="595" t="s">
        <v>1430</v>
      </c>
      <c r="AF322" s="595" t="s">
        <v>1424</v>
      </c>
      <c r="AG322" s="595"/>
      <c r="AH322" s="595"/>
      <c r="AI322" s="595"/>
    </row>
    <row r="323" spans="1:35" s="85" customFormat="1" ht="102" customHeight="1">
      <c r="A323" s="126" t="s">
        <v>1603</v>
      </c>
      <c r="B323" s="116" t="s">
        <v>169</v>
      </c>
      <c r="C323" s="128" t="s">
        <v>1423</v>
      </c>
      <c r="D323" s="116" t="s">
        <v>1424</v>
      </c>
      <c r="E323" s="116" t="s">
        <v>1425</v>
      </c>
      <c r="F323" s="116" t="s">
        <v>1426</v>
      </c>
      <c r="G323" s="116" t="s">
        <v>1427</v>
      </c>
      <c r="H323" s="116"/>
      <c r="I323" s="116"/>
      <c r="J323" s="116" t="s">
        <v>80</v>
      </c>
      <c r="K323" s="116">
        <v>100</v>
      </c>
      <c r="L323" s="124">
        <v>751000000</v>
      </c>
      <c r="M323" s="594" t="s">
        <v>3455</v>
      </c>
      <c r="N323" s="116" t="s">
        <v>1498</v>
      </c>
      <c r="O323" s="116" t="s">
        <v>671</v>
      </c>
      <c r="P323" s="116" t="s">
        <v>139</v>
      </c>
      <c r="Q323" s="116" t="s">
        <v>1360</v>
      </c>
      <c r="R323" s="39" t="s">
        <v>1512</v>
      </c>
      <c r="S323" s="118" t="s">
        <v>1428</v>
      </c>
      <c r="T323" s="129" t="s">
        <v>1429</v>
      </c>
      <c r="U323" s="119">
        <v>1140</v>
      </c>
      <c r="V323" s="119">
        <v>540</v>
      </c>
      <c r="W323" s="119">
        <v>0</v>
      </c>
      <c r="X323" s="42">
        <f>W323*1.12</f>
        <v>0</v>
      </c>
      <c r="Y323" s="116" t="s">
        <v>720</v>
      </c>
      <c r="Z323" s="116">
        <v>2015</v>
      </c>
      <c r="AA323" s="116"/>
      <c r="AB323" s="595" t="s">
        <v>616</v>
      </c>
      <c r="AC323" s="595"/>
      <c r="AD323" s="595" t="s">
        <v>168</v>
      </c>
      <c r="AE323" s="595" t="s">
        <v>1430</v>
      </c>
      <c r="AF323" s="595" t="s">
        <v>1424</v>
      </c>
      <c r="AG323" s="595"/>
      <c r="AH323" s="595"/>
      <c r="AI323" s="125"/>
    </row>
    <row r="324" spans="1:35" s="85" customFormat="1" ht="102" customHeight="1">
      <c r="A324" s="86" t="s">
        <v>2489</v>
      </c>
      <c r="B324" s="125" t="s">
        <v>169</v>
      </c>
      <c r="C324" s="614" t="s">
        <v>1423</v>
      </c>
      <c r="D324" s="125" t="s">
        <v>1424</v>
      </c>
      <c r="E324" s="125" t="s">
        <v>1425</v>
      </c>
      <c r="F324" s="125" t="s">
        <v>1426</v>
      </c>
      <c r="G324" s="125" t="s">
        <v>1427</v>
      </c>
      <c r="H324" s="125"/>
      <c r="I324" s="125"/>
      <c r="J324" s="125" t="s">
        <v>80</v>
      </c>
      <c r="K324" s="125">
        <v>0</v>
      </c>
      <c r="L324" s="610">
        <v>751000000</v>
      </c>
      <c r="M324" s="604" t="s">
        <v>3455</v>
      </c>
      <c r="N324" s="125" t="s">
        <v>613</v>
      </c>
      <c r="O324" s="125" t="s">
        <v>671</v>
      </c>
      <c r="P324" s="125" t="s">
        <v>139</v>
      </c>
      <c r="Q324" s="125" t="s">
        <v>1360</v>
      </c>
      <c r="R324" s="1" t="s">
        <v>1660</v>
      </c>
      <c r="S324" s="611" t="s">
        <v>1428</v>
      </c>
      <c r="T324" s="615" t="s">
        <v>1429</v>
      </c>
      <c r="U324" s="612">
        <v>1140</v>
      </c>
      <c r="V324" s="612">
        <v>540</v>
      </c>
      <c r="W324" s="612">
        <f>U324*V324</f>
        <v>615600</v>
      </c>
      <c r="X324" s="613">
        <f>W324*1.12</f>
        <v>689472.00000000012</v>
      </c>
      <c r="Y324" s="125"/>
      <c r="Z324" s="125">
        <v>2015</v>
      </c>
      <c r="AA324" s="546" t="s">
        <v>2480</v>
      </c>
      <c r="AB324" s="125" t="s">
        <v>616</v>
      </c>
      <c r="AC324" s="125"/>
      <c r="AD324" s="125"/>
      <c r="AE324" s="125"/>
      <c r="AF324" s="125"/>
      <c r="AG324" s="125"/>
      <c r="AH324" s="125"/>
      <c r="AI324" s="125"/>
    </row>
    <row r="325" spans="1:35" s="120" customFormat="1" ht="102" customHeight="1">
      <c r="A325" s="126" t="s">
        <v>1341</v>
      </c>
      <c r="B325" s="116" t="s">
        <v>169</v>
      </c>
      <c r="C325" s="128" t="s">
        <v>1423</v>
      </c>
      <c r="D325" s="116" t="s">
        <v>1424</v>
      </c>
      <c r="E325" s="116" t="s">
        <v>1425</v>
      </c>
      <c r="F325" s="116" t="s">
        <v>1426</v>
      </c>
      <c r="G325" s="116" t="s">
        <v>1427</v>
      </c>
      <c r="H325" s="116"/>
      <c r="I325" s="116"/>
      <c r="J325" s="116" t="s">
        <v>80</v>
      </c>
      <c r="K325" s="116">
        <v>100</v>
      </c>
      <c r="L325" s="124">
        <v>751000000</v>
      </c>
      <c r="M325" s="594" t="s">
        <v>3455</v>
      </c>
      <c r="N325" s="116" t="s">
        <v>607</v>
      </c>
      <c r="O325" s="116" t="s">
        <v>672</v>
      </c>
      <c r="P325" s="116" t="s">
        <v>139</v>
      </c>
      <c r="Q325" s="116" t="s">
        <v>1360</v>
      </c>
      <c r="R325" s="39" t="s">
        <v>1512</v>
      </c>
      <c r="S325" s="118" t="s">
        <v>1428</v>
      </c>
      <c r="T325" s="129" t="s">
        <v>1429</v>
      </c>
      <c r="U325" s="119">
        <f>1197-59</f>
        <v>1138</v>
      </c>
      <c r="V325" s="119">
        <v>540</v>
      </c>
      <c r="W325" s="119">
        <v>0</v>
      </c>
      <c r="X325" s="42">
        <f t="shared" si="5"/>
        <v>0</v>
      </c>
      <c r="Y325" s="116" t="s">
        <v>720</v>
      </c>
      <c r="Z325" s="116">
        <v>2015</v>
      </c>
      <c r="AA325" s="116"/>
      <c r="AB325" s="595" t="s">
        <v>616</v>
      </c>
      <c r="AC325" s="595"/>
      <c r="AD325" s="595" t="s">
        <v>168</v>
      </c>
      <c r="AE325" s="595" t="s">
        <v>1430</v>
      </c>
      <c r="AF325" s="595" t="s">
        <v>1424</v>
      </c>
      <c r="AG325" s="595"/>
      <c r="AH325" s="595"/>
      <c r="AI325" s="595"/>
    </row>
    <row r="326" spans="1:35" s="85" customFormat="1" ht="102" customHeight="1">
      <c r="A326" s="126" t="s">
        <v>1604</v>
      </c>
      <c r="B326" s="116" t="s">
        <v>169</v>
      </c>
      <c r="C326" s="128" t="s">
        <v>1423</v>
      </c>
      <c r="D326" s="116" t="s">
        <v>1424</v>
      </c>
      <c r="E326" s="116" t="s">
        <v>1425</v>
      </c>
      <c r="F326" s="116" t="s">
        <v>1426</v>
      </c>
      <c r="G326" s="116" t="s">
        <v>1427</v>
      </c>
      <c r="H326" s="116"/>
      <c r="I326" s="116"/>
      <c r="J326" s="116" t="s">
        <v>80</v>
      </c>
      <c r="K326" s="116">
        <v>100</v>
      </c>
      <c r="L326" s="124">
        <v>751000000</v>
      </c>
      <c r="M326" s="594" t="s">
        <v>3455</v>
      </c>
      <c r="N326" s="116" t="s">
        <v>1498</v>
      </c>
      <c r="O326" s="116" t="s">
        <v>672</v>
      </c>
      <c r="P326" s="116" t="s">
        <v>139</v>
      </c>
      <c r="Q326" s="116" t="s">
        <v>1360</v>
      </c>
      <c r="R326" s="39" t="s">
        <v>1512</v>
      </c>
      <c r="S326" s="118" t="s">
        <v>1428</v>
      </c>
      <c r="T326" s="129" t="s">
        <v>1429</v>
      </c>
      <c r="U326" s="119">
        <v>952</v>
      </c>
      <c r="V326" s="119">
        <v>540</v>
      </c>
      <c r="W326" s="119">
        <v>0</v>
      </c>
      <c r="X326" s="42">
        <f>W326*1.12</f>
        <v>0</v>
      </c>
      <c r="Y326" s="116" t="s">
        <v>720</v>
      </c>
      <c r="Z326" s="116">
        <v>2015</v>
      </c>
      <c r="AA326" s="116"/>
      <c r="AB326" s="595" t="s">
        <v>616</v>
      </c>
      <c r="AC326" s="595"/>
      <c r="AD326" s="595" t="s">
        <v>168</v>
      </c>
      <c r="AE326" s="595" t="s">
        <v>1430</v>
      </c>
      <c r="AF326" s="595" t="s">
        <v>1424</v>
      </c>
      <c r="AG326" s="595"/>
      <c r="AH326" s="595"/>
      <c r="AI326" s="125"/>
    </row>
    <row r="327" spans="1:35" s="85" customFormat="1" ht="102" customHeight="1">
      <c r="A327" s="86" t="s">
        <v>2490</v>
      </c>
      <c r="B327" s="125" t="s">
        <v>169</v>
      </c>
      <c r="C327" s="614" t="s">
        <v>1423</v>
      </c>
      <c r="D327" s="125" t="s">
        <v>1424</v>
      </c>
      <c r="E327" s="125" t="s">
        <v>1425</v>
      </c>
      <c r="F327" s="125" t="s">
        <v>1426</v>
      </c>
      <c r="G327" s="125" t="s">
        <v>1427</v>
      </c>
      <c r="H327" s="125"/>
      <c r="I327" s="125"/>
      <c r="J327" s="125" t="s">
        <v>80</v>
      </c>
      <c r="K327" s="125">
        <v>0</v>
      </c>
      <c r="L327" s="610">
        <v>751000000</v>
      </c>
      <c r="M327" s="604" t="s">
        <v>3455</v>
      </c>
      <c r="N327" s="125" t="s">
        <v>613</v>
      </c>
      <c r="O327" s="125" t="s">
        <v>672</v>
      </c>
      <c r="P327" s="125" t="s">
        <v>139</v>
      </c>
      <c r="Q327" s="125" t="s">
        <v>1360</v>
      </c>
      <c r="R327" s="1" t="s">
        <v>1660</v>
      </c>
      <c r="S327" s="611" t="s">
        <v>1428</v>
      </c>
      <c r="T327" s="615" t="s">
        <v>1429</v>
      </c>
      <c r="U327" s="612">
        <v>952</v>
      </c>
      <c r="V327" s="612">
        <v>540</v>
      </c>
      <c r="W327" s="612">
        <f>U327*V327</f>
        <v>514080</v>
      </c>
      <c r="X327" s="613">
        <f>W327*1.12</f>
        <v>575769.60000000009</v>
      </c>
      <c r="Y327" s="125"/>
      <c r="Z327" s="125">
        <v>2015</v>
      </c>
      <c r="AA327" s="546" t="s">
        <v>2480</v>
      </c>
      <c r="AB327" s="125" t="s">
        <v>616</v>
      </c>
      <c r="AC327" s="125"/>
      <c r="AD327" s="125"/>
      <c r="AE327" s="125"/>
      <c r="AF327" s="125"/>
      <c r="AG327" s="125"/>
      <c r="AH327" s="125"/>
      <c r="AI327" s="125"/>
    </row>
    <row r="328" spans="1:35" s="85" customFormat="1" ht="102" customHeight="1">
      <c r="A328" s="86" t="s">
        <v>1342</v>
      </c>
      <c r="B328" s="87" t="s">
        <v>169</v>
      </c>
      <c r="C328" s="101" t="s">
        <v>1423</v>
      </c>
      <c r="D328" s="87" t="s">
        <v>1424</v>
      </c>
      <c r="E328" s="87" t="s">
        <v>1425</v>
      </c>
      <c r="F328" s="87" t="s">
        <v>1426</v>
      </c>
      <c r="G328" s="87" t="s">
        <v>1427</v>
      </c>
      <c r="H328" s="87"/>
      <c r="I328" s="87"/>
      <c r="J328" s="87" t="s">
        <v>80</v>
      </c>
      <c r="K328" s="87">
        <v>100</v>
      </c>
      <c r="L328" s="93">
        <v>271034100</v>
      </c>
      <c r="M328" s="604" t="s">
        <v>2092</v>
      </c>
      <c r="N328" s="87" t="s">
        <v>607</v>
      </c>
      <c r="O328" s="87" t="s">
        <v>1368</v>
      </c>
      <c r="P328" s="87" t="s">
        <v>139</v>
      </c>
      <c r="Q328" s="87" t="s">
        <v>1360</v>
      </c>
      <c r="R328" s="34" t="s">
        <v>1512</v>
      </c>
      <c r="S328" s="123" t="s">
        <v>1428</v>
      </c>
      <c r="T328" s="130" t="s">
        <v>1429</v>
      </c>
      <c r="U328" s="90">
        <v>12</v>
      </c>
      <c r="V328" s="90">
        <v>540</v>
      </c>
      <c r="W328" s="90">
        <v>6480</v>
      </c>
      <c r="X328" s="38">
        <f t="shared" si="5"/>
        <v>7257.6</v>
      </c>
      <c r="Y328" s="87" t="s">
        <v>720</v>
      </c>
      <c r="Z328" s="87">
        <v>2015</v>
      </c>
      <c r="AA328" s="87"/>
      <c r="AB328" s="125" t="s">
        <v>616</v>
      </c>
      <c r="AC328" s="125"/>
      <c r="AD328" s="125" t="s">
        <v>168</v>
      </c>
      <c r="AE328" s="125" t="s">
        <v>1430</v>
      </c>
      <c r="AF328" s="125" t="s">
        <v>1424</v>
      </c>
      <c r="AG328" s="125"/>
      <c r="AH328" s="125"/>
      <c r="AI328" s="125"/>
    </row>
    <row r="329" spans="1:35" s="85" customFormat="1" ht="102" customHeight="1">
      <c r="A329" s="86" t="s">
        <v>1343</v>
      </c>
      <c r="B329" s="87" t="s">
        <v>169</v>
      </c>
      <c r="C329" s="101" t="s">
        <v>1423</v>
      </c>
      <c r="D329" s="87" t="s">
        <v>1424</v>
      </c>
      <c r="E329" s="87" t="s">
        <v>1425</v>
      </c>
      <c r="F329" s="87" t="s">
        <v>1426</v>
      </c>
      <c r="G329" s="87" t="s">
        <v>1427</v>
      </c>
      <c r="H329" s="87"/>
      <c r="I329" s="87"/>
      <c r="J329" s="87" t="s">
        <v>80</v>
      </c>
      <c r="K329" s="87">
        <v>100</v>
      </c>
      <c r="L329" s="93">
        <v>271034100</v>
      </c>
      <c r="M329" s="604" t="s">
        <v>2092</v>
      </c>
      <c r="N329" s="87" t="s">
        <v>607</v>
      </c>
      <c r="O329" s="87" t="s">
        <v>1369</v>
      </c>
      <c r="P329" s="87" t="s">
        <v>139</v>
      </c>
      <c r="Q329" s="87" t="s">
        <v>1360</v>
      </c>
      <c r="R329" s="34" t="s">
        <v>1512</v>
      </c>
      <c r="S329" s="123" t="s">
        <v>1428</v>
      </c>
      <c r="T329" s="130" t="s">
        <v>1429</v>
      </c>
      <c r="U329" s="90">
        <f>150-31</f>
        <v>119</v>
      </c>
      <c r="V329" s="90">
        <v>540</v>
      </c>
      <c r="W329" s="90">
        <v>64260</v>
      </c>
      <c r="X329" s="38">
        <f t="shared" si="5"/>
        <v>71971.200000000012</v>
      </c>
      <c r="Y329" s="87" t="s">
        <v>720</v>
      </c>
      <c r="Z329" s="87">
        <v>2015</v>
      </c>
      <c r="AA329" s="87"/>
      <c r="AB329" s="125" t="s">
        <v>616</v>
      </c>
      <c r="AC329" s="125"/>
      <c r="AD329" s="125" t="s">
        <v>168</v>
      </c>
      <c r="AE329" s="125" t="s">
        <v>1430</v>
      </c>
      <c r="AF329" s="125" t="s">
        <v>1424</v>
      </c>
      <c r="AG329" s="125"/>
      <c r="AH329" s="125"/>
      <c r="AI329" s="125"/>
    </row>
    <row r="330" spans="1:35" s="85" customFormat="1" ht="102" customHeight="1">
      <c r="A330" s="86" t="s">
        <v>1344</v>
      </c>
      <c r="B330" s="87" t="s">
        <v>169</v>
      </c>
      <c r="C330" s="101" t="s">
        <v>1423</v>
      </c>
      <c r="D330" s="87" t="s">
        <v>1424</v>
      </c>
      <c r="E330" s="87" t="s">
        <v>1425</v>
      </c>
      <c r="F330" s="87" t="s">
        <v>1426</v>
      </c>
      <c r="G330" s="87" t="s">
        <v>1427</v>
      </c>
      <c r="H330" s="87"/>
      <c r="I330" s="87"/>
      <c r="J330" s="87" t="s">
        <v>80</v>
      </c>
      <c r="K330" s="87">
        <v>100</v>
      </c>
      <c r="L330" s="88">
        <v>431010000</v>
      </c>
      <c r="M330" s="604" t="s">
        <v>2153</v>
      </c>
      <c r="N330" s="87" t="s">
        <v>607</v>
      </c>
      <c r="O330" s="87" t="s">
        <v>691</v>
      </c>
      <c r="P330" s="87" t="s">
        <v>139</v>
      </c>
      <c r="Q330" s="87" t="s">
        <v>1360</v>
      </c>
      <c r="R330" s="34" t="s">
        <v>1512</v>
      </c>
      <c r="S330" s="123" t="s">
        <v>1428</v>
      </c>
      <c r="T330" s="130" t="s">
        <v>1429</v>
      </c>
      <c r="U330" s="90">
        <v>114</v>
      </c>
      <c r="V330" s="90">
        <v>540</v>
      </c>
      <c r="W330" s="90">
        <v>61560</v>
      </c>
      <c r="X330" s="38">
        <f t="shared" si="5"/>
        <v>68947.200000000012</v>
      </c>
      <c r="Y330" s="87" t="s">
        <v>720</v>
      </c>
      <c r="Z330" s="87">
        <v>2015</v>
      </c>
      <c r="AA330" s="87"/>
      <c r="AB330" s="125" t="s">
        <v>616</v>
      </c>
      <c r="AC330" s="125"/>
      <c r="AD330" s="125" t="s">
        <v>168</v>
      </c>
      <c r="AE330" s="125" t="s">
        <v>1430</v>
      </c>
      <c r="AF330" s="125" t="s">
        <v>1424</v>
      </c>
      <c r="AG330" s="125"/>
      <c r="AH330" s="125"/>
      <c r="AI330" s="125"/>
    </row>
    <row r="331" spans="1:35" s="120" customFormat="1" ht="102" customHeight="1">
      <c r="A331" s="126" t="s">
        <v>1345</v>
      </c>
      <c r="B331" s="116" t="s">
        <v>169</v>
      </c>
      <c r="C331" s="128" t="s">
        <v>1423</v>
      </c>
      <c r="D331" s="116" t="s">
        <v>1424</v>
      </c>
      <c r="E331" s="116" t="s">
        <v>1425</v>
      </c>
      <c r="F331" s="116" t="s">
        <v>1426</v>
      </c>
      <c r="G331" s="116" t="s">
        <v>1427</v>
      </c>
      <c r="H331" s="116"/>
      <c r="I331" s="116"/>
      <c r="J331" s="116" t="s">
        <v>80</v>
      </c>
      <c r="K331" s="116">
        <v>100</v>
      </c>
      <c r="L331" s="124">
        <v>471010000</v>
      </c>
      <c r="M331" s="713" t="s">
        <v>4619</v>
      </c>
      <c r="N331" s="116" t="s">
        <v>607</v>
      </c>
      <c r="O331" s="116" t="s">
        <v>675</v>
      </c>
      <c r="P331" s="116" t="s">
        <v>139</v>
      </c>
      <c r="Q331" s="116" t="s">
        <v>1360</v>
      </c>
      <c r="R331" s="39" t="s">
        <v>1512</v>
      </c>
      <c r="S331" s="118" t="s">
        <v>1428</v>
      </c>
      <c r="T331" s="129" t="s">
        <v>1429</v>
      </c>
      <c r="U331" s="119">
        <v>1202</v>
      </c>
      <c r="V331" s="119">
        <v>540</v>
      </c>
      <c r="W331" s="119">
        <v>0</v>
      </c>
      <c r="X331" s="42">
        <f t="shared" si="5"/>
        <v>0</v>
      </c>
      <c r="Y331" s="116" t="s">
        <v>720</v>
      </c>
      <c r="Z331" s="116">
        <v>2015</v>
      </c>
      <c r="AA331" s="116"/>
      <c r="AB331" s="595" t="s">
        <v>616</v>
      </c>
      <c r="AC331" s="595"/>
      <c r="AD331" s="595" t="s">
        <v>168</v>
      </c>
      <c r="AE331" s="595" t="s">
        <v>1430</v>
      </c>
      <c r="AF331" s="595" t="s">
        <v>1424</v>
      </c>
      <c r="AG331" s="595"/>
      <c r="AH331" s="595"/>
      <c r="AI331" s="595"/>
    </row>
    <row r="332" spans="1:35" s="85" customFormat="1" ht="102" customHeight="1">
      <c r="A332" s="86" t="s">
        <v>1605</v>
      </c>
      <c r="B332" s="87" t="s">
        <v>169</v>
      </c>
      <c r="C332" s="101" t="s">
        <v>1423</v>
      </c>
      <c r="D332" s="87" t="s">
        <v>1424</v>
      </c>
      <c r="E332" s="87" t="s">
        <v>1425</v>
      </c>
      <c r="F332" s="87" t="s">
        <v>1426</v>
      </c>
      <c r="G332" s="87" t="s">
        <v>1427</v>
      </c>
      <c r="H332" s="87"/>
      <c r="I332" s="87"/>
      <c r="J332" s="87" t="s">
        <v>80</v>
      </c>
      <c r="K332" s="87">
        <v>100</v>
      </c>
      <c r="L332" s="88">
        <v>471010000</v>
      </c>
      <c r="M332" s="538" t="s">
        <v>4619</v>
      </c>
      <c r="N332" s="87" t="s">
        <v>1498</v>
      </c>
      <c r="O332" s="87" t="s">
        <v>675</v>
      </c>
      <c r="P332" s="87" t="s">
        <v>139</v>
      </c>
      <c r="Q332" s="87" t="s">
        <v>1360</v>
      </c>
      <c r="R332" s="34" t="s">
        <v>1512</v>
      </c>
      <c r="S332" s="123" t="s">
        <v>1428</v>
      </c>
      <c r="T332" s="130" t="s">
        <v>1429</v>
      </c>
      <c r="U332" s="90">
        <v>848</v>
      </c>
      <c r="V332" s="90">
        <v>540</v>
      </c>
      <c r="W332" s="90">
        <v>457920</v>
      </c>
      <c r="X332" s="38">
        <f>W332*1.12</f>
        <v>512870.40000000002</v>
      </c>
      <c r="Y332" s="87" t="s">
        <v>720</v>
      </c>
      <c r="Z332" s="87">
        <v>2015</v>
      </c>
      <c r="AA332" s="87"/>
      <c r="AB332" s="125" t="s">
        <v>616</v>
      </c>
      <c r="AC332" s="125"/>
      <c r="AD332" s="125" t="s">
        <v>168</v>
      </c>
      <c r="AE332" s="125" t="s">
        <v>1430</v>
      </c>
      <c r="AF332" s="125" t="s">
        <v>1424</v>
      </c>
      <c r="AG332" s="125"/>
      <c r="AH332" s="125"/>
      <c r="AI332" s="125"/>
    </row>
    <row r="333" spans="1:35" s="120" customFormat="1" ht="102" customHeight="1">
      <c r="A333" s="126" t="s">
        <v>1346</v>
      </c>
      <c r="B333" s="116" t="s">
        <v>169</v>
      </c>
      <c r="C333" s="128" t="s">
        <v>1423</v>
      </c>
      <c r="D333" s="116" t="s">
        <v>1424</v>
      </c>
      <c r="E333" s="116" t="s">
        <v>1425</v>
      </c>
      <c r="F333" s="116" t="s">
        <v>1426</v>
      </c>
      <c r="G333" s="116" t="s">
        <v>1427</v>
      </c>
      <c r="H333" s="116"/>
      <c r="I333" s="116"/>
      <c r="J333" s="116" t="s">
        <v>80</v>
      </c>
      <c r="K333" s="116">
        <v>100</v>
      </c>
      <c r="L333" s="124">
        <v>471010000</v>
      </c>
      <c r="M333" s="713" t="s">
        <v>4619</v>
      </c>
      <c r="N333" s="116" t="s">
        <v>607</v>
      </c>
      <c r="O333" s="116" t="s">
        <v>676</v>
      </c>
      <c r="P333" s="116" t="s">
        <v>139</v>
      </c>
      <c r="Q333" s="116" t="s">
        <v>1360</v>
      </c>
      <c r="R333" s="39" t="s">
        <v>1512</v>
      </c>
      <c r="S333" s="118" t="s">
        <v>1428</v>
      </c>
      <c r="T333" s="129" t="s">
        <v>1429</v>
      </c>
      <c r="U333" s="119">
        <f>1131-883</f>
        <v>248</v>
      </c>
      <c r="V333" s="119">
        <v>540</v>
      </c>
      <c r="W333" s="119">
        <v>0</v>
      </c>
      <c r="X333" s="42">
        <f t="shared" si="5"/>
        <v>0</v>
      </c>
      <c r="Y333" s="116" t="s">
        <v>720</v>
      </c>
      <c r="Z333" s="116">
        <v>2015</v>
      </c>
      <c r="AA333" s="116"/>
      <c r="AB333" s="595" t="s">
        <v>616</v>
      </c>
      <c r="AC333" s="595"/>
      <c r="AD333" s="595" t="s">
        <v>168</v>
      </c>
      <c r="AE333" s="595" t="s">
        <v>1430</v>
      </c>
      <c r="AF333" s="595" t="s">
        <v>1424</v>
      </c>
      <c r="AG333" s="595"/>
      <c r="AH333" s="595"/>
      <c r="AI333" s="595"/>
    </row>
    <row r="334" spans="1:35" s="120" customFormat="1" ht="102" customHeight="1">
      <c r="A334" s="126" t="s">
        <v>1347</v>
      </c>
      <c r="B334" s="116" t="s">
        <v>169</v>
      </c>
      <c r="C334" s="128" t="s">
        <v>1423</v>
      </c>
      <c r="D334" s="116" t="s">
        <v>1424</v>
      </c>
      <c r="E334" s="116" t="s">
        <v>1425</v>
      </c>
      <c r="F334" s="116" t="s">
        <v>1426</v>
      </c>
      <c r="G334" s="116" t="s">
        <v>1427</v>
      </c>
      <c r="H334" s="116"/>
      <c r="I334" s="116"/>
      <c r="J334" s="116" t="s">
        <v>80</v>
      </c>
      <c r="K334" s="116">
        <v>100</v>
      </c>
      <c r="L334" s="124">
        <v>471010000</v>
      </c>
      <c r="M334" s="713" t="s">
        <v>4619</v>
      </c>
      <c r="N334" s="116" t="s">
        <v>607</v>
      </c>
      <c r="O334" s="116" t="s">
        <v>677</v>
      </c>
      <c r="P334" s="116" t="s">
        <v>139</v>
      </c>
      <c r="Q334" s="116" t="s">
        <v>1360</v>
      </c>
      <c r="R334" s="39" t="s">
        <v>1512</v>
      </c>
      <c r="S334" s="118" t="s">
        <v>1428</v>
      </c>
      <c r="T334" s="129" t="s">
        <v>1429</v>
      </c>
      <c r="U334" s="119">
        <f>1363-310</f>
        <v>1053</v>
      </c>
      <c r="V334" s="119">
        <v>540</v>
      </c>
      <c r="W334" s="119">
        <v>0</v>
      </c>
      <c r="X334" s="42">
        <f t="shared" si="5"/>
        <v>0</v>
      </c>
      <c r="Y334" s="116" t="s">
        <v>720</v>
      </c>
      <c r="Z334" s="116">
        <v>2015</v>
      </c>
      <c r="AA334" s="116"/>
      <c r="AB334" s="595" t="s">
        <v>616</v>
      </c>
      <c r="AC334" s="595"/>
      <c r="AD334" s="595" t="s">
        <v>168</v>
      </c>
      <c r="AE334" s="595" t="s">
        <v>1430</v>
      </c>
      <c r="AF334" s="595" t="s">
        <v>1424</v>
      </c>
      <c r="AG334" s="595"/>
      <c r="AH334" s="595"/>
      <c r="AI334" s="595"/>
    </row>
    <row r="335" spans="1:35" s="85" customFormat="1" ht="102" customHeight="1">
      <c r="A335" s="86" t="s">
        <v>1606</v>
      </c>
      <c r="B335" s="87" t="s">
        <v>169</v>
      </c>
      <c r="C335" s="101" t="s">
        <v>1423</v>
      </c>
      <c r="D335" s="87" t="s">
        <v>1424</v>
      </c>
      <c r="E335" s="87" t="s">
        <v>1425</v>
      </c>
      <c r="F335" s="87" t="s">
        <v>1426</v>
      </c>
      <c r="G335" s="87" t="s">
        <v>1427</v>
      </c>
      <c r="H335" s="87"/>
      <c r="I335" s="87"/>
      <c r="J335" s="87" t="s">
        <v>80</v>
      </c>
      <c r="K335" s="87">
        <v>100</v>
      </c>
      <c r="L335" s="88">
        <v>471010000</v>
      </c>
      <c r="M335" s="538" t="s">
        <v>4619</v>
      </c>
      <c r="N335" s="87" t="s">
        <v>1498</v>
      </c>
      <c r="O335" s="87" t="s">
        <v>677</v>
      </c>
      <c r="P335" s="87" t="s">
        <v>139</v>
      </c>
      <c r="Q335" s="87" t="s">
        <v>1360</v>
      </c>
      <c r="R335" s="34" t="s">
        <v>1512</v>
      </c>
      <c r="S335" s="123" t="s">
        <v>1428</v>
      </c>
      <c r="T335" s="130" t="s">
        <v>1429</v>
      </c>
      <c r="U335" s="90">
        <v>1341</v>
      </c>
      <c r="V335" s="90">
        <v>540</v>
      </c>
      <c r="W335" s="90">
        <v>724140</v>
      </c>
      <c r="X335" s="38">
        <f>W335*1.12</f>
        <v>811036.8</v>
      </c>
      <c r="Y335" s="87" t="s">
        <v>720</v>
      </c>
      <c r="Z335" s="87">
        <v>2015</v>
      </c>
      <c r="AA335" s="87"/>
      <c r="AB335" s="125" t="s">
        <v>616</v>
      </c>
      <c r="AC335" s="125"/>
      <c r="AD335" s="125" t="s">
        <v>168</v>
      </c>
      <c r="AE335" s="125" t="s">
        <v>1430</v>
      </c>
      <c r="AF335" s="125" t="s">
        <v>1424</v>
      </c>
      <c r="AG335" s="125"/>
      <c r="AH335" s="125"/>
      <c r="AI335" s="125"/>
    </row>
    <row r="336" spans="1:35" s="120" customFormat="1" ht="102" customHeight="1">
      <c r="A336" s="126" t="s">
        <v>1348</v>
      </c>
      <c r="B336" s="116" t="s">
        <v>169</v>
      </c>
      <c r="C336" s="128" t="s">
        <v>1423</v>
      </c>
      <c r="D336" s="116" t="s">
        <v>1424</v>
      </c>
      <c r="E336" s="116" t="s">
        <v>1425</v>
      </c>
      <c r="F336" s="116" t="s">
        <v>1426</v>
      </c>
      <c r="G336" s="116" t="s">
        <v>1427</v>
      </c>
      <c r="H336" s="116"/>
      <c r="I336" s="116"/>
      <c r="J336" s="116" t="s">
        <v>80</v>
      </c>
      <c r="K336" s="116">
        <v>100</v>
      </c>
      <c r="L336" s="124">
        <v>311010000</v>
      </c>
      <c r="M336" s="713" t="s">
        <v>4615</v>
      </c>
      <c r="N336" s="116" t="s">
        <v>607</v>
      </c>
      <c r="O336" s="116" t="s">
        <v>678</v>
      </c>
      <c r="P336" s="116" t="s">
        <v>139</v>
      </c>
      <c r="Q336" s="116" t="s">
        <v>1360</v>
      </c>
      <c r="R336" s="39" t="s">
        <v>1512</v>
      </c>
      <c r="S336" s="118" t="s">
        <v>1428</v>
      </c>
      <c r="T336" s="129" t="s">
        <v>1429</v>
      </c>
      <c r="U336" s="119">
        <f>1960-863</f>
        <v>1097</v>
      </c>
      <c r="V336" s="119">
        <v>540</v>
      </c>
      <c r="W336" s="119">
        <v>0</v>
      </c>
      <c r="X336" s="42">
        <f t="shared" si="5"/>
        <v>0</v>
      </c>
      <c r="Y336" s="116" t="s">
        <v>720</v>
      </c>
      <c r="Z336" s="116">
        <v>2015</v>
      </c>
      <c r="AA336" s="116"/>
      <c r="AB336" s="595" t="s">
        <v>616</v>
      </c>
      <c r="AC336" s="595"/>
      <c r="AD336" s="595" t="s">
        <v>168</v>
      </c>
      <c r="AE336" s="595" t="s">
        <v>1430</v>
      </c>
      <c r="AF336" s="595" t="s">
        <v>1424</v>
      </c>
      <c r="AG336" s="595"/>
      <c r="AH336" s="595"/>
      <c r="AI336" s="595"/>
    </row>
    <row r="337" spans="1:35" s="85" customFormat="1" ht="102" customHeight="1">
      <c r="A337" s="86" t="s">
        <v>1607</v>
      </c>
      <c r="B337" s="87" t="s">
        <v>169</v>
      </c>
      <c r="C337" s="101" t="s">
        <v>1423</v>
      </c>
      <c r="D337" s="87" t="s">
        <v>1424</v>
      </c>
      <c r="E337" s="87" t="s">
        <v>1425</v>
      </c>
      <c r="F337" s="87" t="s">
        <v>1426</v>
      </c>
      <c r="G337" s="87" t="s">
        <v>1427</v>
      </c>
      <c r="H337" s="87"/>
      <c r="I337" s="87"/>
      <c r="J337" s="87" t="s">
        <v>80</v>
      </c>
      <c r="K337" s="87">
        <v>100</v>
      </c>
      <c r="L337" s="88">
        <v>311010000</v>
      </c>
      <c r="M337" s="538" t="s">
        <v>4615</v>
      </c>
      <c r="N337" s="87" t="s">
        <v>1498</v>
      </c>
      <c r="O337" s="87" t="s">
        <v>678</v>
      </c>
      <c r="P337" s="87" t="s">
        <v>139</v>
      </c>
      <c r="Q337" s="87" t="s">
        <v>1360</v>
      </c>
      <c r="R337" s="34" t="s">
        <v>1512</v>
      </c>
      <c r="S337" s="123" t="s">
        <v>1428</v>
      </c>
      <c r="T337" s="130" t="s">
        <v>1429</v>
      </c>
      <c r="U337" s="90">
        <v>347</v>
      </c>
      <c r="V337" s="90">
        <v>540</v>
      </c>
      <c r="W337" s="90">
        <v>187380</v>
      </c>
      <c r="X337" s="38">
        <f>W337*1.12</f>
        <v>209865.60000000001</v>
      </c>
      <c r="Y337" s="87" t="s">
        <v>720</v>
      </c>
      <c r="Z337" s="87">
        <v>2015</v>
      </c>
      <c r="AA337" s="87"/>
      <c r="AB337" s="125" t="s">
        <v>616</v>
      </c>
      <c r="AC337" s="125"/>
      <c r="AD337" s="125" t="s">
        <v>168</v>
      </c>
      <c r="AE337" s="125" t="s">
        <v>1430</v>
      </c>
      <c r="AF337" s="125" t="s">
        <v>1424</v>
      </c>
      <c r="AG337" s="125"/>
      <c r="AH337" s="125"/>
      <c r="AI337" s="125"/>
    </row>
    <row r="338" spans="1:35" s="85" customFormat="1" ht="102" customHeight="1">
      <c r="A338" s="86" t="s">
        <v>1349</v>
      </c>
      <c r="B338" s="87" t="s">
        <v>169</v>
      </c>
      <c r="C338" s="101" t="s">
        <v>1423</v>
      </c>
      <c r="D338" s="87" t="s">
        <v>1424</v>
      </c>
      <c r="E338" s="87" t="s">
        <v>1425</v>
      </c>
      <c r="F338" s="87" t="s">
        <v>1426</v>
      </c>
      <c r="G338" s="87" t="s">
        <v>1427</v>
      </c>
      <c r="H338" s="87"/>
      <c r="I338" s="87"/>
      <c r="J338" s="87" t="s">
        <v>80</v>
      </c>
      <c r="K338" s="87">
        <v>100</v>
      </c>
      <c r="L338" s="88">
        <v>511010000</v>
      </c>
      <c r="M338" s="1" t="s">
        <v>2099</v>
      </c>
      <c r="N338" s="87" t="s">
        <v>607</v>
      </c>
      <c r="O338" s="87" t="s">
        <v>694</v>
      </c>
      <c r="P338" s="87" t="s">
        <v>139</v>
      </c>
      <c r="Q338" s="87" t="s">
        <v>1360</v>
      </c>
      <c r="R338" s="34" t="s">
        <v>1512</v>
      </c>
      <c r="S338" s="123" t="s">
        <v>1428</v>
      </c>
      <c r="T338" s="130" t="s">
        <v>1429</v>
      </c>
      <c r="U338" s="90">
        <v>60</v>
      </c>
      <c r="V338" s="90">
        <v>540</v>
      </c>
      <c r="W338" s="90">
        <v>32400</v>
      </c>
      <c r="X338" s="38">
        <f t="shared" si="5"/>
        <v>36288</v>
      </c>
      <c r="Y338" s="87" t="s">
        <v>720</v>
      </c>
      <c r="Z338" s="87">
        <v>2015</v>
      </c>
      <c r="AA338" s="87"/>
      <c r="AB338" s="125" t="s">
        <v>616</v>
      </c>
      <c r="AC338" s="125"/>
      <c r="AD338" s="125" t="s">
        <v>168</v>
      </c>
      <c r="AE338" s="125" t="s">
        <v>1430</v>
      </c>
      <c r="AF338" s="125" t="s">
        <v>1424</v>
      </c>
      <c r="AG338" s="125"/>
      <c r="AH338" s="125"/>
      <c r="AI338" s="125"/>
    </row>
    <row r="339" spans="1:35" s="85" customFormat="1" ht="102" customHeight="1">
      <c r="A339" s="86" t="s">
        <v>1350</v>
      </c>
      <c r="B339" s="87" t="s">
        <v>169</v>
      </c>
      <c r="C339" s="101" t="s">
        <v>1423</v>
      </c>
      <c r="D339" s="87" t="s">
        <v>1424</v>
      </c>
      <c r="E339" s="87" t="s">
        <v>1425</v>
      </c>
      <c r="F339" s="87" t="s">
        <v>1426</v>
      </c>
      <c r="G339" s="87" t="s">
        <v>1427</v>
      </c>
      <c r="H339" s="87"/>
      <c r="I339" s="87"/>
      <c r="J339" s="87" t="s">
        <v>80</v>
      </c>
      <c r="K339" s="87">
        <v>100</v>
      </c>
      <c r="L339" s="88">
        <v>231010000</v>
      </c>
      <c r="M339" s="93" t="s">
        <v>4158</v>
      </c>
      <c r="N339" s="87" t="s">
        <v>607</v>
      </c>
      <c r="O339" s="87" t="s">
        <v>698</v>
      </c>
      <c r="P339" s="87" t="s">
        <v>139</v>
      </c>
      <c r="Q339" s="87" t="s">
        <v>1360</v>
      </c>
      <c r="R339" s="34" t="s">
        <v>1512</v>
      </c>
      <c r="S339" s="123" t="s">
        <v>1428</v>
      </c>
      <c r="T339" s="130" t="s">
        <v>1429</v>
      </c>
      <c r="U339" s="90">
        <v>50</v>
      </c>
      <c r="V339" s="90">
        <v>540</v>
      </c>
      <c r="W339" s="90">
        <v>27000</v>
      </c>
      <c r="X339" s="38">
        <f t="shared" si="5"/>
        <v>30240.000000000004</v>
      </c>
      <c r="Y339" s="87" t="s">
        <v>720</v>
      </c>
      <c r="Z339" s="87">
        <v>2015</v>
      </c>
      <c r="AA339" s="87"/>
      <c r="AB339" s="125" t="s">
        <v>616</v>
      </c>
      <c r="AC339" s="125"/>
      <c r="AD339" s="125" t="s">
        <v>168</v>
      </c>
      <c r="AE339" s="125" t="s">
        <v>1430</v>
      </c>
      <c r="AF339" s="125" t="s">
        <v>1424</v>
      </c>
      <c r="AG339" s="125"/>
      <c r="AH339" s="125"/>
      <c r="AI339" s="125"/>
    </row>
    <row r="340" spans="1:35" s="85" customFormat="1" ht="102" customHeight="1">
      <c r="A340" s="86" t="s">
        <v>1351</v>
      </c>
      <c r="B340" s="87" t="s">
        <v>169</v>
      </c>
      <c r="C340" s="101" t="s">
        <v>1423</v>
      </c>
      <c r="D340" s="87" t="s">
        <v>1424</v>
      </c>
      <c r="E340" s="87" t="s">
        <v>1425</v>
      </c>
      <c r="F340" s="87" t="s">
        <v>1426</v>
      </c>
      <c r="G340" s="87" t="s">
        <v>1427</v>
      </c>
      <c r="H340" s="87"/>
      <c r="I340" s="87"/>
      <c r="J340" s="87" t="s">
        <v>80</v>
      </c>
      <c r="K340" s="87">
        <v>100</v>
      </c>
      <c r="L340" s="88">
        <v>231010000</v>
      </c>
      <c r="M340" s="93" t="s">
        <v>4158</v>
      </c>
      <c r="N340" s="87" t="s">
        <v>607</v>
      </c>
      <c r="O340" s="87" t="s">
        <v>700</v>
      </c>
      <c r="P340" s="87" t="s">
        <v>139</v>
      </c>
      <c r="Q340" s="87" t="s">
        <v>1360</v>
      </c>
      <c r="R340" s="34" t="s">
        <v>1512</v>
      </c>
      <c r="S340" s="123" t="s">
        <v>1428</v>
      </c>
      <c r="T340" s="130" t="s">
        <v>1429</v>
      </c>
      <c r="U340" s="90">
        <v>240</v>
      </c>
      <c r="V340" s="90">
        <v>540</v>
      </c>
      <c r="W340" s="90">
        <v>129600</v>
      </c>
      <c r="X340" s="38">
        <f t="shared" si="5"/>
        <v>145152</v>
      </c>
      <c r="Y340" s="87" t="s">
        <v>720</v>
      </c>
      <c r="Z340" s="87">
        <v>2015</v>
      </c>
      <c r="AA340" s="87"/>
      <c r="AB340" s="125" t="s">
        <v>616</v>
      </c>
      <c r="AC340" s="125"/>
      <c r="AD340" s="125" t="s">
        <v>168</v>
      </c>
      <c r="AE340" s="125" t="s">
        <v>1430</v>
      </c>
      <c r="AF340" s="125" t="s">
        <v>1424</v>
      </c>
      <c r="AG340" s="125"/>
      <c r="AH340" s="125"/>
      <c r="AI340" s="125"/>
    </row>
    <row r="341" spans="1:35" s="85" customFormat="1" ht="102" customHeight="1">
      <c r="A341" s="86" t="s">
        <v>1352</v>
      </c>
      <c r="B341" s="87" t="s">
        <v>169</v>
      </c>
      <c r="C341" s="101" t="s">
        <v>1423</v>
      </c>
      <c r="D341" s="87" t="s">
        <v>1424</v>
      </c>
      <c r="E341" s="87" t="s">
        <v>1425</v>
      </c>
      <c r="F341" s="87" t="s">
        <v>1426</v>
      </c>
      <c r="G341" s="87" t="s">
        <v>1427</v>
      </c>
      <c r="H341" s="87"/>
      <c r="I341" s="87"/>
      <c r="J341" s="87" t="s">
        <v>80</v>
      </c>
      <c r="K341" s="87">
        <v>100</v>
      </c>
      <c r="L341" s="88">
        <v>231010000</v>
      </c>
      <c r="M341" s="93" t="s">
        <v>4158</v>
      </c>
      <c r="N341" s="87" t="s">
        <v>607</v>
      </c>
      <c r="O341" s="87" t="s">
        <v>697</v>
      </c>
      <c r="P341" s="87" t="s">
        <v>139</v>
      </c>
      <c r="Q341" s="87" t="s">
        <v>1360</v>
      </c>
      <c r="R341" s="34" t="s">
        <v>1512</v>
      </c>
      <c r="S341" s="123" t="s">
        <v>1428</v>
      </c>
      <c r="T341" s="130" t="s">
        <v>1429</v>
      </c>
      <c r="U341" s="90">
        <v>75</v>
      </c>
      <c r="V341" s="90">
        <v>540</v>
      </c>
      <c r="W341" s="90">
        <v>40500</v>
      </c>
      <c r="X341" s="38">
        <f t="shared" si="5"/>
        <v>45360.000000000007</v>
      </c>
      <c r="Y341" s="87" t="s">
        <v>720</v>
      </c>
      <c r="Z341" s="87">
        <v>2015</v>
      </c>
      <c r="AA341" s="87"/>
      <c r="AB341" s="125" t="s">
        <v>616</v>
      </c>
      <c r="AC341" s="125"/>
      <c r="AD341" s="125" t="s">
        <v>168</v>
      </c>
      <c r="AE341" s="125" t="s">
        <v>1430</v>
      </c>
      <c r="AF341" s="125" t="s">
        <v>1424</v>
      </c>
      <c r="AG341" s="125"/>
      <c r="AH341" s="125"/>
      <c r="AI341" s="125"/>
    </row>
    <row r="342" spans="1:35" s="85" customFormat="1" ht="102" customHeight="1">
      <c r="A342" s="86" t="s">
        <v>1353</v>
      </c>
      <c r="B342" s="87" t="s">
        <v>169</v>
      </c>
      <c r="C342" s="101" t="s">
        <v>1423</v>
      </c>
      <c r="D342" s="87" t="s">
        <v>1424</v>
      </c>
      <c r="E342" s="87" t="s">
        <v>1425</v>
      </c>
      <c r="F342" s="87" t="s">
        <v>1426</v>
      </c>
      <c r="G342" s="87" t="s">
        <v>1427</v>
      </c>
      <c r="H342" s="87"/>
      <c r="I342" s="87"/>
      <c r="J342" s="87" t="s">
        <v>80</v>
      </c>
      <c r="K342" s="87">
        <v>100</v>
      </c>
      <c r="L342" s="88">
        <v>231010000</v>
      </c>
      <c r="M342" s="93" t="s">
        <v>4158</v>
      </c>
      <c r="N342" s="87" t="s">
        <v>607</v>
      </c>
      <c r="O342" s="87" t="s">
        <v>696</v>
      </c>
      <c r="P342" s="87" t="s">
        <v>139</v>
      </c>
      <c r="Q342" s="87" t="s">
        <v>1360</v>
      </c>
      <c r="R342" s="34" t="s">
        <v>1512</v>
      </c>
      <c r="S342" s="123" t="s">
        <v>1428</v>
      </c>
      <c r="T342" s="130" t="s">
        <v>1429</v>
      </c>
      <c r="U342" s="90">
        <v>75</v>
      </c>
      <c r="V342" s="90">
        <v>540</v>
      </c>
      <c r="W342" s="90">
        <v>40500</v>
      </c>
      <c r="X342" s="38">
        <f t="shared" si="5"/>
        <v>45360.000000000007</v>
      </c>
      <c r="Y342" s="87" t="s">
        <v>720</v>
      </c>
      <c r="Z342" s="87">
        <v>2015</v>
      </c>
      <c r="AA342" s="87"/>
      <c r="AB342" s="125" t="s">
        <v>616</v>
      </c>
      <c r="AC342" s="125"/>
      <c r="AD342" s="125" t="s">
        <v>168</v>
      </c>
      <c r="AE342" s="125" t="s">
        <v>1430</v>
      </c>
      <c r="AF342" s="125" t="s">
        <v>1424</v>
      </c>
      <c r="AG342" s="125"/>
      <c r="AH342" s="125"/>
      <c r="AI342" s="125"/>
    </row>
    <row r="343" spans="1:35" s="85" customFormat="1" ht="102" customHeight="1">
      <c r="A343" s="86" t="s">
        <v>1530</v>
      </c>
      <c r="B343" s="87" t="s">
        <v>169</v>
      </c>
      <c r="C343" s="131" t="s">
        <v>710</v>
      </c>
      <c r="D343" s="132" t="s">
        <v>706</v>
      </c>
      <c r="E343" s="132" t="s">
        <v>711</v>
      </c>
      <c r="F343" s="132" t="s">
        <v>712</v>
      </c>
      <c r="G343" s="132" t="s">
        <v>713</v>
      </c>
      <c r="H343" s="132"/>
      <c r="I343" s="132"/>
      <c r="J343" s="132" t="s">
        <v>31</v>
      </c>
      <c r="K343" s="132">
        <v>100</v>
      </c>
      <c r="L343" s="127">
        <v>711000000</v>
      </c>
      <c r="M343" s="34" t="s">
        <v>4618</v>
      </c>
      <c r="N343" s="132" t="s">
        <v>1487</v>
      </c>
      <c r="O343" s="132" t="s">
        <v>652</v>
      </c>
      <c r="P343" s="132" t="s">
        <v>653</v>
      </c>
      <c r="Q343" s="132" t="s">
        <v>1552</v>
      </c>
      <c r="R343" s="133" t="s">
        <v>1553</v>
      </c>
      <c r="S343" s="134" t="s">
        <v>1554</v>
      </c>
      <c r="T343" s="135" t="s">
        <v>655</v>
      </c>
      <c r="U343" s="136">
        <v>20454</v>
      </c>
      <c r="V343" s="136">
        <v>150</v>
      </c>
      <c r="W343" s="136">
        <v>3068100</v>
      </c>
      <c r="X343" s="38">
        <f t="shared" si="5"/>
        <v>3436272.0000000005</v>
      </c>
      <c r="Y343" s="87" t="s">
        <v>720</v>
      </c>
      <c r="Z343" s="87">
        <v>2015</v>
      </c>
      <c r="AA343" s="132"/>
      <c r="AB343" s="125" t="s">
        <v>616</v>
      </c>
      <c r="AC343" s="125"/>
      <c r="AD343" s="125" t="s">
        <v>168</v>
      </c>
      <c r="AE343" s="125">
        <v>230000005</v>
      </c>
      <c r="AF343" s="125"/>
      <c r="AG343" s="125"/>
      <c r="AH343" s="125"/>
      <c r="AI343" s="125"/>
    </row>
    <row r="344" spans="1:35" s="85" customFormat="1" ht="102" customHeight="1">
      <c r="A344" s="86" t="s">
        <v>1531</v>
      </c>
      <c r="B344" s="87" t="s">
        <v>169</v>
      </c>
      <c r="C344" s="131" t="s">
        <v>710</v>
      </c>
      <c r="D344" s="132" t="s">
        <v>706</v>
      </c>
      <c r="E344" s="132" t="s">
        <v>711</v>
      </c>
      <c r="F344" s="132" t="s">
        <v>712</v>
      </c>
      <c r="G344" s="132" t="s">
        <v>713</v>
      </c>
      <c r="H344" s="132"/>
      <c r="I344" s="132"/>
      <c r="J344" s="132" t="s">
        <v>31</v>
      </c>
      <c r="K344" s="132">
        <v>100</v>
      </c>
      <c r="L344" s="127">
        <v>711000000</v>
      </c>
      <c r="M344" s="34" t="s">
        <v>4618</v>
      </c>
      <c r="N344" s="132" t="s">
        <v>1487</v>
      </c>
      <c r="O344" s="132" t="s">
        <v>656</v>
      </c>
      <c r="P344" s="132" t="s">
        <v>653</v>
      </c>
      <c r="Q344" s="132" t="s">
        <v>1552</v>
      </c>
      <c r="R344" s="133" t="s">
        <v>1553</v>
      </c>
      <c r="S344" s="134" t="s">
        <v>1554</v>
      </c>
      <c r="T344" s="135" t="s">
        <v>655</v>
      </c>
      <c r="U344" s="136">
        <v>18522</v>
      </c>
      <c r="V344" s="136">
        <v>150</v>
      </c>
      <c r="W344" s="136">
        <v>2778300</v>
      </c>
      <c r="X344" s="38">
        <f t="shared" si="5"/>
        <v>3111696.0000000005</v>
      </c>
      <c r="Y344" s="87" t="s">
        <v>720</v>
      </c>
      <c r="Z344" s="87">
        <v>2015</v>
      </c>
      <c r="AA344" s="132"/>
      <c r="AB344" s="125" t="s">
        <v>616</v>
      </c>
      <c r="AC344" s="125"/>
      <c r="AD344" s="125" t="s">
        <v>168</v>
      </c>
      <c r="AE344" s="125">
        <v>230000005</v>
      </c>
      <c r="AF344" s="125"/>
      <c r="AG344" s="125"/>
      <c r="AH344" s="125"/>
      <c r="AI344" s="125"/>
    </row>
    <row r="345" spans="1:35" s="85" customFormat="1" ht="102" customHeight="1">
      <c r="A345" s="86" t="s">
        <v>1532</v>
      </c>
      <c r="B345" s="87" t="s">
        <v>169</v>
      </c>
      <c r="C345" s="131" t="s">
        <v>710</v>
      </c>
      <c r="D345" s="132" t="s">
        <v>706</v>
      </c>
      <c r="E345" s="132" t="s">
        <v>711</v>
      </c>
      <c r="F345" s="132" t="s">
        <v>712</v>
      </c>
      <c r="G345" s="132" t="s">
        <v>713</v>
      </c>
      <c r="H345" s="132"/>
      <c r="I345" s="132"/>
      <c r="J345" s="132" t="s">
        <v>31</v>
      </c>
      <c r="K345" s="132">
        <v>100</v>
      </c>
      <c r="L345" s="127">
        <v>711000000</v>
      </c>
      <c r="M345" s="34" t="s">
        <v>4618</v>
      </c>
      <c r="N345" s="132" t="s">
        <v>1487</v>
      </c>
      <c r="O345" s="132" t="s">
        <v>657</v>
      </c>
      <c r="P345" s="132" t="s">
        <v>653</v>
      </c>
      <c r="Q345" s="132" t="s">
        <v>1552</v>
      </c>
      <c r="R345" s="133" t="s">
        <v>1553</v>
      </c>
      <c r="S345" s="134" t="s">
        <v>1554</v>
      </c>
      <c r="T345" s="135" t="s">
        <v>655</v>
      </c>
      <c r="U345" s="136">
        <v>20458</v>
      </c>
      <c r="V345" s="136">
        <v>150</v>
      </c>
      <c r="W345" s="136">
        <v>3068700</v>
      </c>
      <c r="X345" s="38">
        <f t="shared" si="5"/>
        <v>3436944.0000000005</v>
      </c>
      <c r="Y345" s="87" t="s">
        <v>720</v>
      </c>
      <c r="Z345" s="87">
        <v>2015</v>
      </c>
      <c r="AA345" s="132"/>
      <c r="AB345" s="125" t="s">
        <v>616</v>
      </c>
      <c r="AC345" s="125"/>
      <c r="AD345" s="125" t="s">
        <v>168</v>
      </c>
      <c r="AE345" s="125">
        <v>230000005</v>
      </c>
      <c r="AF345" s="125"/>
      <c r="AG345" s="125"/>
      <c r="AH345" s="125"/>
      <c r="AI345" s="125"/>
    </row>
    <row r="346" spans="1:35" s="85" customFormat="1" ht="102" customHeight="1">
      <c r="A346" s="86" t="s">
        <v>1533</v>
      </c>
      <c r="B346" s="87" t="s">
        <v>169</v>
      </c>
      <c r="C346" s="131" t="s">
        <v>710</v>
      </c>
      <c r="D346" s="132" t="s">
        <v>706</v>
      </c>
      <c r="E346" s="132" t="s">
        <v>711</v>
      </c>
      <c r="F346" s="132" t="s">
        <v>712</v>
      </c>
      <c r="G346" s="132" t="s">
        <v>713</v>
      </c>
      <c r="H346" s="132"/>
      <c r="I346" s="132"/>
      <c r="J346" s="132" t="s">
        <v>31</v>
      </c>
      <c r="K346" s="132">
        <v>100</v>
      </c>
      <c r="L346" s="127">
        <v>711000000</v>
      </c>
      <c r="M346" s="34" t="s">
        <v>4618</v>
      </c>
      <c r="N346" s="132" t="s">
        <v>1487</v>
      </c>
      <c r="O346" s="132" t="s">
        <v>659</v>
      </c>
      <c r="P346" s="132" t="s">
        <v>653</v>
      </c>
      <c r="Q346" s="132" t="s">
        <v>1552</v>
      </c>
      <c r="R346" s="133" t="s">
        <v>1553</v>
      </c>
      <c r="S346" s="134" t="s">
        <v>1554</v>
      </c>
      <c r="T346" s="135" t="s">
        <v>655</v>
      </c>
      <c r="U346" s="136">
        <v>17066</v>
      </c>
      <c r="V346" s="136">
        <v>150</v>
      </c>
      <c r="W346" s="136">
        <v>2559900</v>
      </c>
      <c r="X346" s="38">
        <f t="shared" si="5"/>
        <v>2867088.0000000005</v>
      </c>
      <c r="Y346" s="87" t="s">
        <v>720</v>
      </c>
      <c r="Z346" s="87">
        <v>2015</v>
      </c>
      <c r="AA346" s="132"/>
      <c r="AB346" s="125" t="s">
        <v>616</v>
      </c>
      <c r="AC346" s="125"/>
      <c r="AD346" s="125" t="s">
        <v>168</v>
      </c>
      <c r="AE346" s="125">
        <v>230000005</v>
      </c>
      <c r="AF346" s="125"/>
      <c r="AG346" s="125"/>
      <c r="AH346" s="125"/>
      <c r="AI346" s="125"/>
    </row>
    <row r="347" spans="1:35" s="85" customFormat="1" ht="102" customHeight="1">
      <c r="A347" s="86" t="s">
        <v>1534</v>
      </c>
      <c r="B347" s="87" t="s">
        <v>169</v>
      </c>
      <c r="C347" s="131" t="s">
        <v>710</v>
      </c>
      <c r="D347" s="132" t="s">
        <v>706</v>
      </c>
      <c r="E347" s="132" t="s">
        <v>711</v>
      </c>
      <c r="F347" s="132" t="s">
        <v>712</v>
      </c>
      <c r="G347" s="132" t="s">
        <v>713</v>
      </c>
      <c r="H347" s="132"/>
      <c r="I347" s="132"/>
      <c r="J347" s="132" t="s">
        <v>31</v>
      </c>
      <c r="K347" s="132">
        <v>100</v>
      </c>
      <c r="L347" s="127">
        <v>711000000</v>
      </c>
      <c r="M347" s="34" t="s">
        <v>4618</v>
      </c>
      <c r="N347" s="132" t="s">
        <v>1487</v>
      </c>
      <c r="O347" s="132" t="s">
        <v>660</v>
      </c>
      <c r="P347" s="132" t="s">
        <v>653</v>
      </c>
      <c r="Q347" s="132" t="s">
        <v>1552</v>
      </c>
      <c r="R347" s="133" t="s">
        <v>1553</v>
      </c>
      <c r="S347" s="134" t="s">
        <v>1554</v>
      </c>
      <c r="T347" s="135" t="s">
        <v>655</v>
      </c>
      <c r="U347" s="136">
        <v>40933</v>
      </c>
      <c r="V347" s="136">
        <v>150</v>
      </c>
      <c r="W347" s="136">
        <v>6139950</v>
      </c>
      <c r="X347" s="38">
        <f t="shared" si="5"/>
        <v>6876744.0000000009</v>
      </c>
      <c r="Y347" s="87" t="s">
        <v>720</v>
      </c>
      <c r="Z347" s="87">
        <v>2015</v>
      </c>
      <c r="AA347" s="132"/>
      <c r="AB347" s="125" t="s">
        <v>616</v>
      </c>
      <c r="AC347" s="125"/>
      <c r="AD347" s="125" t="s">
        <v>168</v>
      </c>
      <c r="AE347" s="125">
        <v>230000005</v>
      </c>
      <c r="AF347" s="125"/>
      <c r="AG347" s="125"/>
      <c r="AH347" s="125"/>
      <c r="AI347" s="125"/>
    </row>
    <row r="348" spans="1:35" s="85" customFormat="1" ht="102" customHeight="1">
      <c r="A348" s="86" t="s">
        <v>1535</v>
      </c>
      <c r="B348" s="87" t="s">
        <v>169</v>
      </c>
      <c r="C348" s="131" t="s">
        <v>710</v>
      </c>
      <c r="D348" s="132" t="s">
        <v>706</v>
      </c>
      <c r="E348" s="132" t="s">
        <v>711</v>
      </c>
      <c r="F348" s="132" t="s">
        <v>712</v>
      </c>
      <c r="G348" s="132" t="s">
        <v>713</v>
      </c>
      <c r="H348" s="132"/>
      <c r="I348" s="132"/>
      <c r="J348" s="132" t="s">
        <v>31</v>
      </c>
      <c r="K348" s="132">
        <v>100</v>
      </c>
      <c r="L348" s="127">
        <v>711000000</v>
      </c>
      <c r="M348" s="34" t="s">
        <v>4618</v>
      </c>
      <c r="N348" s="132" t="s">
        <v>1487</v>
      </c>
      <c r="O348" s="132" t="s">
        <v>661</v>
      </c>
      <c r="P348" s="132" t="s">
        <v>653</v>
      </c>
      <c r="Q348" s="132" t="s">
        <v>1552</v>
      </c>
      <c r="R348" s="133" t="s">
        <v>1553</v>
      </c>
      <c r="S348" s="134" t="s">
        <v>1554</v>
      </c>
      <c r="T348" s="135" t="s">
        <v>655</v>
      </c>
      <c r="U348" s="136">
        <v>400</v>
      </c>
      <c r="V348" s="136">
        <v>150</v>
      </c>
      <c r="W348" s="136">
        <v>60000</v>
      </c>
      <c r="X348" s="38">
        <f t="shared" si="5"/>
        <v>67200</v>
      </c>
      <c r="Y348" s="87" t="s">
        <v>720</v>
      </c>
      <c r="Z348" s="87">
        <v>2015</v>
      </c>
      <c r="AA348" s="132"/>
      <c r="AB348" s="125" t="s">
        <v>616</v>
      </c>
      <c r="AC348" s="125"/>
      <c r="AD348" s="125" t="s">
        <v>168</v>
      </c>
      <c r="AE348" s="125">
        <v>230000005</v>
      </c>
      <c r="AF348" s="125"/>
      <c r="AG348" s="125"/>
      <c r="AH348" s="125"/>
      <c r="AI348" s="125"/>
    </row>
    <row r="349" spans="1:35" s="85" customFormat="1" ht="102" customHeight="1">
      <c r="A349" s="86" t="s">
        <v>1536</v>
      </c>
      <c r="B349" s="87" t="s">
        <v>169</v>
      </c>
      <c r="C349" s="131" t="s">
        <v>710</v>
      </c>
      <c r="D349" s="132" t="s">
        <v>706</v>
      </c>
      <c r="E349" s="132" t="s">
        <v>711</v>
      </c>
      <c r="F349" s="132" t="s">
        <v>712</v>
      </c>
      <c r="G349" s="132" t="s">
        <v>713</v>
      </c>
      <c r="H349" s="132"/>
      <c r="I349" s="132"/>
      <c r="J349" s="132" t="s">
        <v>31</v>
      </c>
      <c r="K349" s="132">
        <v>100</v>
      </c>
      <c r="L349" s="127">
        <v>711000000</v>
      </c>
      <c r="M349" s="34" t="s">
        <v>4618</v>
      </c>
      <c r="N349" s="132" t="s">
        <v>1487</v>
      </c>
      <c r="O349" s="132" t="s">
        <v>664</v>
      </c>
      <c r="P349" s="132" t="s">
        <v>653</v>
      </c>
      <c r="Q349" s="132" t="s">
        <v>1552</v>
      </c>
      <c r="R349" s="133" t="s">
        <v>1553</v>
      </c>
      <c r="S349" s="134" t="s">
        <v>1554</v>
      </c>
      <c r="T349" s="135" t="s">
        <v>655</v>
      </c>
      <c r="U349" s="136">
        <v>1333</v>
      </c>
      <c r="V349" s="136">
        <v>150</v>
      </c>
      <c r="W349" s="136">
        <v>199950</v>
      </c>
      <c r="X349" s="38">
        <f t="shared" si="5"/>
        <v>223944.00000000003</v>
      </c>
      <c r="Y349" s="87" t="s">
        <v>720</v>
      </c>
      <c r="Z349" s="87">
        <v>2015</v>
      </c>
      <c r="AA349" s="132"/>
      <c r="AB349" s="125" t="s">
        <v>616</v>
      </c>
      <c r="AC349" s="125"/>
      <c r="AD349" s="125" t="s">
        <v>168</v>
      </c>
      <c r="AE349" s="125">
        <v>230000005</v>
      </c>
      <c r="AF349" s="125"/>
      <c r="AG349" s="125"/>
      <c r="AH349" s="125"/>
      <c r="AI349" s="125"/>
    </row>
    <row r="350" spans="1:35" s="85" customFormat="1" ht="102" customHeight="1">
      <c r="A350" s="86" t="s">
        <v>1537</v>
      </c>
      <c r="B350" s="87" t="s">
        <v>169</v>
      </c>
      <c r="C350" s="131" t="s">
        <v>710</v>
      </c>
      <c r="D350" s="132" t="s">
        <v>706</v>
      </c>
      <c r="E350" s="132" t="s">
        <v>711</v>
      </c>
      <c r="F350" s="132" t="s">
        <v>712</v>
      </c>
      <c r="G350" s="132" t="s">
        <v>713</v>
      </c>
      <c r="H350" s="132"/>
      <c r="I350" s="132"/>
      <c r="J350" s="132" t="s">
        <v>31</v>
      </c>
      <c r="K350" s="132">
        <v>100</v>
      </c>
      <c r="L350" s="127">
        <v>711000000</v>
      </c>
      <c r="M350" s="34" t="s">
        <v>4618</v>
      </c>
      <c r="N350" s="132" t="s">
        <v>1487</v>
      </c>
      <c r="O350" s="132" t="s">
        <v>665</v>
      </c>
      <c r="P350" s="132" t="s">
        <v>653</v>
      </c>
      <c r="Q350" s="132" t="s">
        <v>1552</v>
      </c>
      <c r="R350" s="133" t="s">
        <v>1553</v>
      </c>
      <c r="S350" s="134" t="s">
        <v>1554</v>
      </c>
      <c r="T350" s="135" t="s">
        <v>655</v>
      </c>
      <c r="U350" s="136">
        <v>18592</v>
      </c>
      <c r="V350" s="136">
        <v>150</v>
      </c>
      <c r="W350" s="136">
        <v>2788800</v>
      </c>
      <c r="X350" s="38">
        <f t="shared" si="5"/>
        <v>3123456.0000000005</v>
      </c>
      <c r="Y350" s="87" t="s">
        <v>720</v>
      </c>
      <c r="Z350" s="87">
        <v>2015</v>
      </c>
      <c r="AA350" s="132"/>
      <c r="AB350" s="125" t="s">
        <v>616</v>
      </c>
      <c r="AC350" s="125"/>
      <c r="AD350" s="125" t="s">
        <v>168</v>
      </c>
      <c r="AE350" s="125">
        <v>230000005</v>
      </c>
      <c r="AF350" s="125"/>
      <c r="AG350" s="125"/>
      <c r="AH350" s="125"/>
      <c r="AI350" s="125"/>
    </row>
    <row r="351" spans="1:35" s="85" customFormat="1" ht="102" customHeight="1">
      <c r="A351" s="86" t="s">
        <v>1538</v>
      </c>
      <c r="B351" s="87" t="s">
        <v>169</v>
      </c>
      <c r="C351" s="131" t="s">
        <v>710</v>
      </c>
      <c r="D351" s="132" t="s">
        <v>706</v>
      </c>
      <c r="E351" s="132" t="s">
        <v>711</v>
      </c>
      <c r="F351" s="132" t="s">
        <v>712</v>
      </c>
      <c r="G351" s="132" t="s">
        <v>713</v>
      </c>
      <c r="H351" s="132"/>
      <c r="I351" s="132"/>
      <c r="J351" s="132" t="s">
        <v>31</v>
      </c>
      <c r="K351" s="132">
        <v>100</v>
      </c>
      <c r="L351" s="127">
        <v>711000000</v>
      </c>
      <c r="M351" s="34" t="s">
        <v>4618</v>
      </c>
      <c r="N351" s="132" t="s">
        <v>1487</v>
      </c>
      <c r="O351" s="132" t="s">
        <v>666</v>
      </c>
      <c r="P351" s="132" t="s">
        <v>653</v>
      </c>
      <c r="Q351" s="132" t="s">
        <v>1552</v>
      </c>
      <c r="R351" s="133" t="s">
        <v>1553</v>
      </c>
      <c r="S351" s="134" t="s">
        <v>1554</v>
      </c>
      <c r="T351" s="135" t="s">
        <v>655</v>
      </c>
      <c r="U351" s="136">
        <v>13066</v>
      </c>
      <c r="V351" s="136">
        <v>150</v>
      </c>
      <c r="W351" s="136">
        <v>1959900</v>
      </c>
      <c r="X351" s="38">
        <f t="shared" si="5"/>
        <v>2195088</v>
      </c>
      <c r="Y351" s="87" t="s">
        <v>720</v>
      </c>
      <c r="Z351" s="87">
        <v>2015</v>
      </c>
      <c r="AA351" s="132"/>
      <c r="AB351" s="125" t="s">
        <v>616</v>
      </c>
      <c r="AC351" s="125"/>
      <c r="AD351" s="125" t="s">
        <v>168</v>
      </c>
      <c r="AE351" s="125">
        <v>230000005</v>
      </c>
      <c r="AF351" s="125"/>
      <c r="AG351" s="125"/>
      <c r="AH351" s="125"/>
      <c r="AI351" s="125"/>
    </row>
    <row r="352" spans="1:35" s="85" customFormat="1" ht="102" customHeight="1">
      <c r="A352" s="86" t="s">
        <v>1539</v>
      </c>
      <c r="B352" s="87" t="s">
        <v>169</v>
      </c>
      <c r="C352" s="131" t="s">
        <v>710</v>
      </c>
      <c r="D352" s="132" t="s">
        <v>706</v>
      </c>
      <c r="E352" s="132" t="s">
        <v>711</v>
      </c>
      <c r="F352" s="132" t="s">
        <v>712</v>
      </c>
      <c r="G352" s="132" t="s">
        <v>713</v>
      </c>
      <c r="H352" s="132"/>
      <c r="I352" s="132"/>
      <c r="J352" s="132" t="s">
        <v>31</v>
      </c>
      <c r="K352" s="132">
        <v>100</v>
      </c>
      <c r="L352" s="127">
        <v>711000000</v>
      </c>
      <c r="M352" s="34" t="s">
        <v>4618</v>
      </c>
      <c r="N352" s="132" t="s">
        <v>1487</v>
      </c>
      <c r="O352" s="132" t="s">
        <v>667</v>
      </c>
      <c r="P352" s="132" t="s">
        <v>653</v>
      </c>
      <c r="Q352" s="132" t="s">
        <v>1552</v>
      </c>
      <c r="R352" s="133" t="s">
        <v>1553</v>
      </c>
      <c r="S352" s="134" t="s">
        <v>1554</v>
      </c>
      <c r="T352" s="135" t="s">
        <v>655</v>
      </c>
      <c r="U352" s="136">
        <v>15600</v>
      </c>
      <c r="V352" s="136">
        <v>150</v>
      </c>
      <c r="W352" s="136">
        <v>2340000</v>
      </c>
      <c r="X352" s="38">
        <f t="shared" si="5"/>
        <v>2620800.0000000005</v>
      </c>
      <c r="Y352" s="87" t="s">
        <v>720</v>
      </c>
      <c r="Z352" s="87">
        <v>2015</v>
      </c>
      <c r="AA352" s="132"/>
      <c r="AB352" s="125" t="s">
        <v>616</v>
      </c>
      <c r="AC352" s="125"/>
      <c r="AD352" s="125" t="s">
        <v>168</v>
      </c>
      <c r="AE352" s="125">
        <v>230000005</v>
      </c>
      <c r="AF352" s="125"/>
      <c r="AG352" s="125"/>
      <c r="AH352" s="125"/>
      <c r="AI352" s="125"/>
    </row>
    <row r="353" spans="1:35" s="85" customFormat="1" ht="102" customHeight="1">
      <c r="A353" s="86" t="s">
        <v>1540</v>
      </c>
      <c r="B353" s="87" t="s">
        <v>169</v>
      </c>
      <c r="C353" s="131" t="s">
        <v>710</v>
      </c>
      <c r="D353" s="132" t="s">
        <v>706</v>
      </c>
      <c r="E353" s="132" t="s">
        <v>711</v>
      </c>
      <c r="F353" s="132" t="s">
        <v>712</v>
      </c>
      <c r="G353" s="132" t="s">
        <v>713</v>
      </c>
      <c r="H353" s="132"/>
      <c r="I353" s="132"/>
      <c r="J353" s="132" t="s">
        <v>31</v>
      </c>
      <c r="K353" s="132">
        <v>100</v>
      </c>
      <c r="L353" s="127">
        <v>711000000</v>
      </c>
      <c r="M353" s="34" t="s">
        <v>4618</v>
      </c>
      <c r="N353" s="132" t="s">
        <v>1487</v>
      </c>
      <c r="O353" s="132" t="s">
        <v>668</v>
      </c>
      <c r="P353" s="132" t="s">
        <v>653</v>
      </c>
      <c r="Q353" s="132" t="s">
        <v>1552</v>
      </c>
      <c r="R353" s="133" t="s">
        <v>1553</v>
      </c>
      <c r="S353" s="134" t="s">
        <v>1554</v>
      </c>
      <c r="T353" s="135" t="s">
        <v>655</v>
      </c>
      <c r="U353" s="136">
        <v>9314</v>
      </c>
      <c r="V353" s="136">
        <v>150</v>
      </c>
      <c r="W353" s="136">
        <v>1397100</v>
      </c>
      <c r="X353" s="38">
        <f t="shared" si="5"/>
        <v>1564752.0000000002</v>
      </c>
      <c r="Y353" s="87" t="s">
        <v>720</v>
      </c>
      <c r="Z353" s="87">
        <v>2015</v>
      </c>
      <c r="AA353" s="132"/>
      <c r="AB353" s="125" t="s">
        <v>616</v>
      </c>
      <c r="AC353" s="125"/>
      <c r="AD353" s="125" t="s">
        <v>168</v>
      </c>
      <c r="AE353" s="125">
        <v>230000005</v>
      </c>
      <c r="AF353" s="125"/>
      <c r="AG353" s="125"/>
      <c r="AH353" s="125"/>
      <c r="AI353" s="125"/>
    </row>
    <row r="354" spans="1:35" s="85" customFormat="1" ht="102" customHeight="1">
      <c r="A354" s="86" t="s">
        <v>1541</v>
      </c>
      <c r="B354" s="87" t="s">
        <v>169</v>
      </c>
      <c r="C354" s="131" t="s">
        <v>710</v>
      </c>
      <c r="D354" s="132" t="s">
        <v>706</v>
      </c>
      <c r="E354" s="132" t="s">
        <v>711</v>
      </c>
      <c r="F354" s="132" t="s">
        <v>712</v>
      </c>
      <c r="G354" s="132" t="s">
        <v>713</v>
      </c>
      <c r="H354" s="132"/>
      <c r="I354" s="132"/>
      <c r="J354" s="132" t="s">
        <v>31</v>
      </c>
      <c r="K354" s="132">
        <v>100</v>
      </c>
      <c r="L354" s="127">
        <v>711000000</v>
      </c>
      <c r="M354" s="34" t="s">
        <v>4618</v>
      </c>
      <c r="N354" s="132" t="s">
        <v>1487</v>
      </c>
      <c r="O354" s="132" t="s">
        <v>669</v>
      </c>
      <c r="P354" s="132" t="s">
        <v>653</v>
      </c>
      <c r="Q354" s="132" t="s">
        <v>1552</v>
      </c>
      <c r="R354" s="133" t="s">
        <v>1553</v>
      </c>
      <c r="S354" s="134" t="s">
        <v>1554</v>
      </c>
      <c r="T354" s="135" t="s">
        <v>655</v>
      </c>
      <c r="U354" s="136">
        <v>11185</v>
      </c>
      <c r="V354" s="136">
        <v>150</v>
      </c>
      <c r="W354" s="136">
        <v>1677750</v>
      </c>
      <c r="X354" s="38">
        <f t="shared" si="5"/>
        <v>1879080.0000000002</v>
      </c>
      <c r="Y354" s="87" t="s">
        <v>720</v>
      </c>
      <c r="Z354" s="87">
        <v>2015</v>
      </c>
      <c r="AA354" s="132"/>
      <c r="AB354" s="125" t="s">
        <v>616</v>
      </c>
      <c r="AC354" s="125"/>
      <c r="AD354" s="125" t="s">
        <v>168</v>
      </c>
      <c r="AE354" s="125">
        <v>230000005</v>
      </c>
      <c r="AF354" s="125"/>
      <c r="AG354" s="125"/>
      <c r="AH354" s="125"/>
      <c r="AI354" s="125"/>
    </row>
    <row r="355" spans="1:35" s="85" customFormat="1" ht="102" customHeight="1">
      <c r="A355" s="86" t="s">
        <v>1542</v>
      </c>
      <c r="B355" s="87" t="s">
        <v>169</v>
      </c>
      <c r="C355" s="131" t="s">
        <v>710</v>
      </c>
      <c r="D355" s="132" t="s">
        <v>706</v>
      </c>
      <c r="E355" s="132" t="s">
        <v>711</v>
      </c>
      <c r="F355" s="132" t="s">
        <v>712</v>
      </c>
      <c r="G355" s="132" t="s">
        <v>713</v>
      </c>
      <c r="H355" s="132"/>
      <c r="I355" s="132"/>
      <c r="J355" s="132" t="s">
        <v>31</v>
      </c>
      <c r="K355" s="132">
        <v>100</v>
      </c>
      <c r="L355" s="127">
        <v>711000000</v>
      </c>
      <c r="M355" s="34" t="s">
        <v>4618</v>
      </c>
      <c r="N355" s="132" t="s">
        <v>1487</v>
      </c>
      <c r="O355" s="132" t="s">
        <v>714</v>
      </c>
      <c r="P355" s="132" t="s">
        <v>653</v>
      </c>
      <c r="Q355" s="132" t="s">
        <v>1552</v>
      </c>
      <c r="R355" s="133" t="s">
        <v>1553</v>
      </c>
      <c r="S355" s="134" t="s">
        <v>1554</v>
      </c>
      <c r="T355" s="135" t="s">
        <v>655</v>
      </c>
      <c r="U355" s="136">
        <v>6666</v>
      </c>
      <c r="V355" s="136">
        <v>150</v>
      </c>
      <c r="W355" s="136">
        <v>999900</v>
      </c>
      <c r="X355" s="38">
        <f t="shared" si="5"/>
        <v>1119888</v>
      </c>
      <c r="Y355" s="87" t="s">
        <v>720</v>
      </c>
      <c r="Z355" s="87">
        <v>2015</v>
      </c>
      <c r="AA355" s="132"/>
      <c r="AB355" s="125" t="s">
        <v>616</v>
      </c>
      <c r="AC355" s="125"/>
      <c r="AD355" s="125" t="s">
        <v>168</v>
      </c>
      <c r="AE355" s="125">
        <v>230000005</v>
      </c>
      <c r="AF355" s="125"/>
      <c r="AG355" s="125"/>
      <c r="AH355" s="125"/>
      <c r="AI355" s="125"/>
    </row>
    <row r="356" spans="1:35" s="85" customFormat="1" ht="102" customHeight="1">
      <c r="A356" s="86" t="s">
        <v>1543</v>
      </c>
      <c r="B356" s="87" t="s">
        <v>169</v>
      </c>
      <c r="C356" s="131" t="s">
        <v>710</v>
      </c>
      <c r="D356" s="132" t="s">
        <v>706</v>
      </c>
      <c r="E356" s="132" t="s">
        <v>711</v>
      </c>
      <c r="F356" s="132" t="s">
        <v>712</v>
      </c>
      <c r="G356" s="132" t="s">
        <v>713</v>
      </c>
      <c r="H356" s="132"/>
      <c r="I356" s="132"/>
      <c r="J356" s="132" t="s">
        <v>31</v>
      </c>
      <c r="K356" s="132">
        <v>100</v>
      </c>
      <c r="L356" s="127">
        <v>711000000</v>
      </c>
      <c r="M356" s="34" t="s">
        <v>4618</v>
      </c>
      <c r="N356" s="132" t="s">
        <v>1487</v>
      </c>
      <c r="O356" s="132" t="s">
        <v>715</v>
      </c>
      <c r="P356" s="132" t="s">
        <v>653</v>
      </c>
      <c r="Q356" s="132" t="s">
        <v>1552</v>
      </c>
      <c r="R356" s="133" t="s">
        <v>1553</v>
      </c>
      <c r="S356" s="134" t="s">
        <v>1554</v>
      </c>
      <c r="T356" s="135" t="s">
        <v>655</v>
      </c>
      <c r="U356" s="136">
        <v>6533</v>
      </c>
      <c r="V356" s="136">
        <v>150</v>
      </c>
      <c r="W356" s="136">
        <v>979950</v>
      </c>
      <c r="X356" s="38">
        <f t="shared" si="5"/>
        <v>1097544</v>
      </c>
      <c r="Y356" s="87" t="s">
        <v>720</v>
      </c>
      <c r="Z356" s="87">
        <v>2015</v>
      </c>
      <c r="AA356" s="132"/>
      <c r="AB356" s="125" t="s">
        <v>616</v>
      </c>
      <c r="AC356" s="125"/>
      <c r="AD356" s="125" t="s">
        <v>168</v>
      </c>
      <c r="AE356" s="125">
        <v>230000005</v>
      </c>
      <c r="AF356" s="125"/>
      <c r="AG356" s="125"/>
      <c r="AH356" s="125"/>
      <c r="AI356" s="125"/>
    </row>
    <row r="357" spans="1:35" s="85" customFormat="1" ht="102" customHeight="1">
      <c r="A357" s="86" t="s">
        <v>1544</v>
      </c>
      <c r="B357" s="87" t="s">
        <v>169</v>
      </c>
      <c r="C357" s="131" t="s">
        <v>710</v>
      </c>
      <c r="D357" s="132" t="s">
        <v>706</v>
      </c>
      <c r="E357" s="132" t="s">
        <v>711</v>
      </c>
      <c r="F357" s="132" t="s">
        <v>712</v>
      </c>
      <c r="G357" s="132" t="s">
        <v>713</v>
      </c>
      <c r="H357" s="132"/>
      <c r="I357" s="132"/>
      <c r="J357" s="132" t="s">
        <v>31</v>
      </c>
      <c r="K357" s="132">
        <v>100</v>
      </c>
      <c r="L357" s="127">
        <v>711000000</v>
      </c>
      <c r="M357" s="34" t="s">
        <v>4618</v>
      </c>
      <c r="N357" s="132" t="s">
        <v>1487</v>
      </c>
      <c r="O357" s="132" t="s">
        <v>690</v>
      </c>
      <c r="P357" s="132" t="s">
        <v>653</v>
      </c>
      <c r="Q357" s="132" t="s">
        <v>1552</v>
      </c>
      <c r="R357" s="133" t="s">
        <v>1553</v>
      </c>
      <c r="S357" s="134" t="s">
        <v>1554</v>
      </c>
      <c r="T357" s="135" t="s">
        <v>655</v>
      </c>
      <c r="U357" s="136">
        <v>6886</v>
      </c>
      <c r="V357" s="136">
        <v>150</v>
      </c>
      <c r="W357" s="136">
        <v>1032900</v>
      </c>
      <c r="X357" s="38">
        <f t="shared" si="5"/>
        <v>1156848</v>
      </c>
      <c r="Y357" s="87" t="s">
        <v>720</v>
      </c>
      <c r="Z357" s="87">
        <v>2015</v>
      </c>
      <c r="AA357" s="132"/>
      <c r="AB357" s="125" t="s">
        <v>616</v>
      </c>
      <c r="AC357" s="125"/>
      <c r="AD357" s="125" t="s">
        <v>168</v>
      </c>
      <c r="AE357" s="125">
        <v>230000005</v>
      </c>
      <c r="AF357" s="125"/>
      <c r="AG357" s="125"/>
      <c r="AH357" s="125"/>
      <c r="AI357" s="125"/>
    </row>
    <row r="358" spans="1:35" s="85" customFormat="1" ht="102" customHeight="1">
      <c r="A358" s="86" t="s">
        <v>1545</v>
      </c>
      <c r="B358" s="87" t="s">
        <v>169</v>
      </c>
      <c r="C358" s="131" t="s">
        <v>710</v>
      </c>
      <c r="D358" s="132" t="s">
        <v>706</v>
      </c>
      <c r="E358" s="132" t="s">
        <v>711</v>
      </c>
      <c r="F358" s="132" t="s">
        <v>712</v>
      </c>
      <c r="G358" s="132" t="s">
        <v>713</v>
      </c>
      <c r="H358" s="132"/>
      <c r="I358" s="132"/>
      <c r="J358" s="132" t="s">
        <v>31</v>
      </c>
      <c r="K358" s="132">
        <v>100</v>
      </c>
      <c r="L358" s="127">
        <v>711000000</v>
      </c>
      <c r="M358" s="34" t="s">
        <v>4618</v>
      </c>
      <c r="N358" s="132" t="s">
        <v>1487</v>
      </c>
      <c r="O358" s="132" t="s">
        <v>691</v>
      </c>
      <c r="P358" s="132" t="s">
        <v>653</v>
      </c>
      <c r="Q358" s="132" t="s">
        <v>1552</v>
      </c>
      <c r="R358" s="133" t="s">
        <v>1553</v>
      </c>
      <c r="S358" s="134" t="s">
        <v>1554</v>
      </c>
      <c r="T358" s="135" t="s">
        <v>655</v>
      </c>
      <c r="U358" s="136">
        <v>2133</v>
      </c>
      <c r="V358" s="136">
        <v>150</v>
      </c>
      <c r="W358" s="136">
        <v>319950</v>
      </c>
      <c r="X358" s="38">
        <f t="shared" si="5"/>
        <v>358344.00000000006</v>
      </c>
      <c r="Y358" s="87" t="s">
        <v>720</v>
      </c>
      <c r="Z358" s="87">
        <v>2015</v>
      </c>
      <c r="AA358" s="132"/>
      <c r="AB358" s="125" t="s">
        <v>616</v>
      </c>
      <c r="AC358" s="125"/>
      <c r="AD358" s="125" t="s">
        <v>168</v>
      </c>
      <c r="AE358" s="125">
        <v>230000005</v>
      </c>
      <c r="AF358" s="125"/>
      <c r="AG358" s="125"/>
      <c r="AH358" s="125"/>
      <c r="AI358" s="125"/>
    </row>
    <row r="359" spans="1:35" s="85" customFormat="1" ht="102" customHeight="1">
      <c r="A359" s="86" t="s">
        <v>1546</v>
      </c>
      <c r="B359" s="87" t="s">
        <v>169</v>
      </c>
      <c r="C359" s="131" t="s">
        <v>710</v>
      </c>
      <c r="D359" s="132" t="s">
        <v>706</v>
      </c>
      <c r="E359" s="132" t="s">
        <v>711</v>
      </c>
      <c r="F359" s="132" t="s">
        <v>712</v>
      </c>
      <c r="G359" s="132" t="s">
        <v>713</v>
      </c>
      <c r="H359" s="132"/>
      <c r="I359" s="132"/>
      <c r="J359" s="132" t="s">
        <v>31</v>
      </c>
      <c r="K359" s="132">
        <v>100</v>
      </c>
      <c r="L359" s="127">
        <v>711000000</v>
      </c>
      <c r="M359" s="34" t="s">
        <v>4618</v>
      </c>
      <c r="N359" s="132" t="s">
        <v>1487</v>
      </c>
      <c r="O359" s="132" t="s">
        <v>675</v>
      </c>
      <c r="P359" s="132" t="s">
        <v>653</v>
      </c>
      <c r="Q359" s="132" t="s">
        <v>1552</v>
      </c>
      <c r="R359" s="133" t="s">
        <v>1553</v>
      </c>
      <c r="S359" s="134" t="s">
        <v>1554</v>
      </c>
      <c r="T359" s="135" t="s">
        <v>655</v>
      </c>
      <c r="U359" s="136">
        <v>7733</v>
      </c>
      <c r="V359" s="136">
        <v>150</v>
      </c>
      <c r="W359" s="136">
        <v>1159950</v>
      </c>
      <c r="X359" s="38">
        <f t="shared" si="5"/>
        <v>1299144.0000000002</v>
      </c>
      <c r="Y359" s="87" t="s">
        <v>720</v>
      </c>
      <c r="Z359" s="87">
        <v>2015</v>
      </c>
      <c r="AA359" s="132"/>
      <c r="AB359" s="125" t="s">
        <v>616</v>
      </c>
      <c r="AC359" s="125"/>
      <c r="AD359" s="125" t="s">
        <v>168</v>
      </c>
      <c r="AE359" s="125">
        <v>230000005</v>
      </c>
      <c r="AF359" s="125"/>
      <c r="AG359" s="125"/>
      <c r="AH359" s="125"/>
      <c r="AI359" s="125"/>
    </row>
    <row r="360" spans="1:35" s="85" customFormat="1" ht="102" customHeight="1">
      <c r="A360" s="86" t="s">
        <v>1547</v>
      </c>
      <c r="B360" s="87" t="s">
        <v>169</v>
      </c>
      <c r="C360" s="131" t="s">
        <v>710</v>
      </c>
      <c r="D360" s="132" t="s">
        <v>706</v>
      </c>
      <c r="E360" s="132" t="s">
        <v>711</v>
      </c>
      <c r="F360" s="132" t="s">
        <v>712</v>
      </c>
      <c r="G360" s="132" t="s">
        <v>713</v>
      </c>
      <c r="H360" s="132"/>
      <c r="I360" s="132"/>
      <c r="J360" s="132" t="s">
        <v>31</v>
      </c>
      <c r="K360" s="132">
        <v>100</v>
      </c>
      <c r="L360" s="127">
        <v>711000000</v>
      </c>
      <c r="M360" s="34" t="s">
        <v>4618</v>
      </c>
      <c r="N360" s="132" t="s">
        <v>1487</v>
      </c>
      <c r="O360" s="132" t="s">
        <v>676</v>
      </c>
      <c r="P360" s="132" t="s">
        <v>653</v>
      </c>
      <c r="Q360" s="132" t="s">
        <v>1552</v>
      </c>
      <c r="R360" s="133" t="s">
        <v>1553</v>
      </c>
      <c r="S360" s="134" t="s">
        <v>1554</v>
      </c>
      <c r="T360" s="135" t="s">
        <v>655</v>
      </c>
      <c r="U360" s="136">
        <v>8098</v>
      </c>
      <c r="V360" s="136">
        <v>150</v>
      </c>
      <c r="W360" s="136">
        <v>1214700</v>
      </c>
      <c r="X360" s="38">
        <f t="shared" si="5"/>
        <v>1360464.0000000002</v>
      </c>
      <c r="Y360" s="87" t="s">
        <v>720</v>
      </c>
      <c r="Z360" s="87">
        <v>2015</v>
      </c>
      <c r="AA360" s="132"/>
      <c r="AB360" s="125" t="s">
        <v>616</v>
      </c>
      <c r="AC360" s="125"/>
      <c r="AD360" s="125" t="s">
        <v>168</v>
      </c>
      <c r="AE360" s="125">
        <v>230000005</v>
      </c>
      <c r="AF360" s="125"/>
      <c r="AG360" s="125"/>
      <c r="AH360" s="125"/>
      <c r="AI360" s="125"/>
    </row>
    <row r="361" spans="1:35" s="85" customFormat="1" ht="102" customHeight="1">
      <c r="A361" s="86" t="s">
        <v>1548</v>
      </c>
      <c r="B361" s="87" t="s">
        <v>169</v>
      </c>
      <c r="C361" s="131" t="s">
        <v>710</v>
      </c>
      <c r="D361" s="132" t="s">
        <v>706</v>
      </c>
      <c r="E361" s="132" t="s">
        <v>711</v>
      </c>
      <c r="F361" s="132" t="s">
        <v>712</v>
      </c>
      <c r="G361" s="132" t="s">
        <v>713</v>
      </c>
      <c r="H361" s="132"/>
      <c r="I361" s="132"/>
      <c r="J361" s="132" t="s">
        <v>31</v>
      </c>
      <c r="K361" s="132">
        <v>100</v>
      </c>
      <c r="L361" s="127">
        <v>711000000</v>
      </c>
      <c r="M361" s="34" t="s">
        <v>4618</v>
      </c>
      <c r="N361" s="132" t="s">
        <v>1487</v>
      </c>
      <c r="O361" s="132" t="s">
        <v>677</v>
      </c>
      <c r="P361" s="132" t="s">
        <v>653</v>
      </c>
      <c r="Q361" s="132" t="s">
        <v>1552</v>
      </c>
      <c r="R361" s="133" t="s">
        <v>1553</v>
      </c>
      <c r="S361" s="134" t="s">
        <v>1554</v>
      </c>
      <c r="T361" s="135" t="s">
        <v>655</v>
      </c>
      <c r="U361" s="136">
        <v>5800</v>
      </c>
      <c r="V361" s="136">
        <v>150</v>
      </c>
      <c r="W361" s="136">
        <v>870000</v>
      </c>
      <c r="X361" s="38">
        <f t="shared" si="5"/>
        <v>974400.00000000012</v>
      </c>
      <c r="Y361" s="87" t="s">
        <v>720</v>
      </c>
      <c r="Z361" s="87">
        <v>2015</v>
      </c>
      <c r="AA361" s="132"/>
      <c r="AB361" s="125" t="s">
        <v>616</v>
      </c>
      <c r="AC361" s="125"/>
      <c r="AD361" s="125" t="s">
        <v>168</v>
      </c>
      <c r="AE361" s="125">
        <v>230000005</v>
      </c>
      <c r="AF361" s="125"/>
      <c r="AG361" s="125"/>
      <c r="AH361" s="125"/>
      <c r="AI361" s="125"/>
    </row>
    <row r="362" spans="1:35" s="85" customFormat="1" ht="102" customHeight="1">
      <c r="A362" s="86" t="s">
        <v>1549</v>
      </c>
      <c r="B362" s="87" t="s">
        <v>169</v>
      </c>
      <c r="C362" s="131" t="s">
        <v>710</v>
      </c>
      <c r="D362" s="132" t="s">
        <v>706</v>
      </c>
      <c r="E362" s="132" t="s">
        <v>711</v>
      </c>
      <c r="F362" s="132" t="s">
        <v>712</v>
      </c>
      <c r="G362" s="132" t="s">
        <v>713</v>
      </c>
      <c r="H362" s="132"/>
      <c r="I362" s="132"/>
      <c r="J362" s="132" t="s">
        <v>31</v>
      </c>
      <c r="K362" s="132">
        <v>100</v>
      </c>
      <c r="L362" s="127">
        <v>711000000</v>
      </c>
      <c r="M362" s="34" t="s">
        <v>4618</v>
      </c>
      <c r="N362" s="132" t="s">
        <v>1487</v>
      </c>
      <c r="O362" s="132" t="s">
        <v>678</v>
      </c>
      <c r="P362" s="132" t="s">
        <v>653</v>
      </c>
      <c r="Q362" s="132" t="s">
        <v>1552</v>
      </c>
      <c r="R362" s="133" t="s">
        <v>1553</v>
      </c>
      <c r="S362" s="134" t="s">
        <v>1554</v>
      </c>
      <c r="T362" s="135" t="s">
        <v>655</v>
      </c>
      <c r="U362" s="136">
        <v>12800</v>
      </c>
      <c r="V362" s="136">
        <v>150</v>
      </c>
      <c r="W362" s="136">
        <v>1920000</v>
      </c>
      <c r="X362" s="38">
        <f t="shared" si="5"/>
        <v>2150400</v>
      </c>
      <c r="Y362" s="87" t="s">
        <v>720</v>
      </c>
      <c r="Z362" s="87">
        <v>2015</v>
      </c>
      <c r="AA362" s="132"/>
      <c r="AB362" s="125" t="s">
        <v>616</v>
      </c>
      <c r="AC362" s="125"/>
      <c r="AD362" s="125" t="s">
        <v>168</v>
      </c>
      <c r="AE362" s="125">
        <v>230000005</v>
      </c>
      <c r="AF362" s="125"/>
      <c r="AG362" s="125"/>
      <c r="AH362" s="125"/>
      <c r="AI362" s="125"/>
    </row>
    <row r="363" spans="1:35" s="85" customFormat="1" ht="102" customHeight="1">
      <c r="A363" s="86" t="s">
        <v>1550</v>
      </c>
      <c r="B363" s="87" t="s">
        <v>169</v>
      </c>
      <c r="C363" s="131" t="s">
        <v>710</v>
      </c>
      <c r="D363" s="132" t="s">
        <v>706</v>
      </c>
      <c r="E363" s="132" t="s">
        <v>711</v>
      </c>
      <c r="F363" s="132" t="s">
        <v>712</v>
      </c>
      <c r="G363" s="132" t="s">
        <v>713</v>
      </c>
      <c r="H363" s="132"/>
      <c r="I363" s="132"/>
      <c r="J363" s="132" t="s">
        <v>31</v>
      </c>
      <c r="K363" s="132">
        <v>100</v>
      </c>
      <c r="L363" s="127">
        <v>711000000</v>
      </c>
      <c r="M363" s="34" t="s">
        <v>4618</v>
      </c>
      <c r="N363" s="132" t="s">
        <v>1487</v>
      </c>
      <c r="O363" s="132" t="s">
        <v>696</v>
      </c>
      <c r="P363" s="132" t="s">
        <v>653</v>
      </c>
      <c r="Q363" s="132" t="s">
        <v>1552</v>
      </c>
      <c r="R363" s="133" t="s">
        <v>1553</v>
      </c>
      <c r="S363" s="134" t="s">
        <v>1554</v>
      </c>
      <c r="T363" s="135" t="s">
        <v>655</v>
      </c>
      <c r="U363" s="136">
        <v>1494</v>
      </c>
      <c r="V363" s="136">
        <v>150</v>
      </c>
      <c r="W363" s="136">
        <v>224100</v>
      </c>
      <c r="X363" s="38">
        <f t="shared" si="5"/>
        <v>250992.00000000003</v>
      </c>
      <c r="Y363" s="87" t="s">
        <v>720</v>
      </c>
      <c r="Z363" s="87">
        <v>2015</v>
      </c>
      <c r="AA363" s="132"/>
      <c r="AB363" s="125" t="s">
        <v>616</v>
      </c>
      <c r="AC363" s="125"/>
      <c r="AD363" s="125" t="s">
        <v>168</v>
      </c>
      <c r="AE363" s="125">
        <v>230000005</v>
      </c>
      <c r="AF363" s="125"/>
      <c r="AG363" s="125"/>
      <c r="AH363" s="125"/>
      <c r="AI363" s="125"/>
    </row>
    <row r="364" spans="1:35" s="85" customFormat="1" ht="102" customHeight="1">
      <c r="A364" s="86" t="s">
        <v>1551</v>
      </c>
      <c r="B364" s="87" t="s">
        <v>169</v>
      </c>
      <c r="C364" s="131" t="s">
        <v>710</v>
      </c>
      <c r="D364" s="132" t="s">
        <v>706</v>
      </c>
      <c r="E364" s="132" t="s">
        <v>711</v>
      </c>
      <c r="F364" s="132" t="s">
        <v>712</v>
      </c>
      <c r="G364" s="132" t="s">
        <v>713</v>
      </c>
      <c r="H364" s="132"/>
      <c r="I364" s="132"/>
      <c r="J364" s="132" t="s">
        <v>31</v>
      </c>
      <c r="K364" s="132">
        <v>100</v>
      </c>
      <c r="L364" s="127">
        <v>711000000</v>
      </c>
      <c r="M364" s="34" t="s">
        <v>4618</v>
      </c>
      <c r="N364" s="132" t="s">
        <v>1487</v>
      </c>
      <c r="O364" s="132" t="s">
        <v>698</v>
      </c>
      <c r="P364" s="132" t="s">
        <v>653</v>
      </c>
      <c r="Q364" s="132" t="s">
        <v>1552</v>
      </c>
      <c r="R364" s="133" t="s">
        <v>1553</v>
      </c>
      <c r="S364" s="134" t="s">
        <v>1554</v>
      </c>
      <c r="T364" s="135" t="s">
        <v>655</v>
      </c>
      <c r="U364" s="136">
        <v>405</v>
      </c>
      <c r="V364" s="136">
        <v>150</v>
      </c>
      <c r="W364" s="136">
        <v>60750</v>
      </c>
      <c r="X364" s="38">
        <f t="shared" si="5"/>
        <v>68040</v>
      </c>
      <c r="Y364" s="87" t="s">
        <v>720</v>
      </c>
      <c r="Z364" s="87">
        <v>2015</v>
      </c>
      <c r="AA364" s="132"/>
      <c r="AB364" s="125" t="s">
        <v>616</v>
      </c>
      <c r="AC364" s="125"/>
      <c r="AD364" s="125" t="s">
        <v>168</v>
      </c>
      <c r="AE364" s="125">
        <v>230000005</v>
      </c>
      <c r="AF364" s="125"/>
      <c r="AG364" s="125"/>
      <c r="AH364" s="125"/>
      <c r="AI364" s="125"/>
    </row>
    <row r="365" spans="1:35" s="85" customFormat="1" ht="102" customHeight="1">
      <c r="A365" s="584" t="s">
        <v>1695</v>
      </c>
      <c r="B365" s="87" t="s">
        <v>169</v>
      </c>
      <c r="C365" s="137" t="s">
        <v>1865</v>
      </c>
      <c r="D365" s="127" t="s">
        <v>1866</v>
      </c>
      <c r="E365" s="127" t="s">
        <v>1867</v>
      </c>
      <c r="F365" s="127" t="s">
        <v>1868</v>
      </c>
      <c r="G365" s="127" t="s">
        <v>1869</v>
      </c>
      <c r="H365" s="127" t="s">
        <v>1870</v>
      </c>
      <c r="I365" s="127" t="s">
        <v>1871</v>
      </c>
      <c r="J365" s="127" t="s">
        <v>83</v>
      </c>
      <c r="K365" s="127">
        <v>50</v>
      </c>
      <c r="L365" s="127">
        <v>711000000</v>
      </c>
      <c r="M365" s="139" t="s">
        <v>4616</v>
      </c>
      <c r="N365" s="127" t="s">
        <v>1618</v>
      </c>
      <c r="O365" s="127" t="s">
        <v>1873</v>
      </c>
      <c r="P365" s="127" t="s">
        <v>139</v>
      </c>
      <c r="Q365" s="127" t="s">
        <v>1874</v>
      </c>
      <c r="R365" s="140" t="s">
        <v>1875</v>
      </c>
      <c r="S365" s="141" t="s">
        <v>1876</v>
      </c>
      <c r="T365" s="142" t="s">
        <v>1877</v>
      </c>
      <c r="U365" s="143">
        <v>1</v>
      </c>
      <c r="V365" s="143">
        <v>7144500</v>
      </c>
      <c r="W365" s="143">
        <v>7144500</v>
      </c>
      <c r="X365" s="144">
        <v>8001840</v>
      </c>
      <c r="Y365" s="127" t="s">
        <v>720</v>
      </c>
      <c r="Z365" s="127">
        <v>2015</v>
      </c>
      <c r="AA365" s="127"/>
      <c r="AB365" s="125" t="s">
        <v>246</v>
      </c>
      <c r="AC365" s="125"/>
      <c r="AD365" s="125"/>
      <c r="AE365" s="125"/>
      <c r="AF365" s="125"/>
      <c r="AG365" s="125"/>
      <c r="AH365" s="125"/>
      <c r="AI365" s="125"/>
    </row>
    <row r="366" spans="1:35" s="85" customFormat="1" ht="102" customHeight="1">
      <c r="A366" s="584" t="s">
        <v>1696</v>
      </c>
      <c r="B366" s="87" t="s">
        <v>169</v>
      </c>
      <c r="C366" s="137" t="s">
        <v>1878</v>
      </c>
      <c r="D366" s="127" t="s">
        <v>1866</v>
      </c>
      <c r="E366" s="127" t="s">
        <v>1867</v>
      </c>
      <c r="F366" s="127" t="s">
        <v>1879</v>
      </c>
      <c r="G366" s="127" t="s">
        <v>1880</v>
      </c>
      <c r="H366" s="127" t="s">
        <v>1881</v>
      </c>
      <c r="I366" s="127"/>
      <c r="J366" s="127" t="s">
        <v>83</v>
      </c>
      <c r="K366" s="127">
        <v>50</v>
      </c>
      <c r="L366" s="127">
        <v>711000000</v>
      </c>
      <c r="M366" s="139" t="s">
        <v>4616</v>
      </c>
      <c r="N366" s="127" t="s">
        <v>1618</v>
      </c>
      <c r="O366" s="127" t="s">
        <v>1873</v>
      </c>
      <c r="P366" s="127" t="s">
        <v>139</v>
      </c>
      <c r="Q366" s="127" t="s">
        <v>1874</v>
      </c>
      <c r="R366" s="140" t="s">
        <v>1875</v>
      </c>
      <c r="S366" s="141" t="s">
        <v>1876</v>
      </c>
      <c r="T366" s="142" t="s">
        <v>1877</v>
      </c>
      <c r="U366" s="143">
        <v>1</v>
      </c>
      <c r="V366" s="143">
        <v>1158660.71</v>
      </c>
      <c r="W366" s="143">
        <v>1158660.71</v>
      </c>
      <c r="X366" s="144">
        <v>1297700</v>
      </c>
      <c r="Y366" s="127" t="s">
        <v>720</v>
      </c>
      <c r="Z366" s="127">
        <v>2015</v>
      </c>
      <c r="AA366" s="127"/>
      <c r="AB366" s="125" t="s">
        <v>246</v>
      </c>
      <c r="AC366" s="125"/>
      <c r="AD366" s="125"/>
      <c r="AE366" s="125"/>
      <c r="AF366" s="125"/>
      <c r="AG366" s="125"/>
      <c r="AH366" s="125"/>
      <c r="AI366" s="125"/>
    </row>
    <row r="367" spans="1:35" s="85" customFormat="1" ht="102" customHeight="1">
      <c r="A367" s="584" t="s">
        <v>1697</v>
      </c>
      <c r="B367" s="87" t="s">
        <v>169</v>
      </c>
      <c r="C367" s="137" t="s">
        <v>1878</v>
      </c>
      <c r="D367" s="127" t="s">
        <v>1866</v>
      </c>
      <c r="E367" s="127" t="s">
        <v>1867</v>
      </c>
      <c r="F367" s="127" t="s">
        <v>1879</v>
      </c>
      <c r="G367" s="127" t="s">
        <v>1880</v>
      </c>
      <c r="H367" s="127" t="s">
        <v>1882</v>
      </c>
      <c r="I367" s="127"/>
      <c r="J367" s="127" t="s">
        <v>83</v>
      </c>
      <c r="K367" s="127">
        <v>50</v>
      </c>
      <c r="L367" s="127">
        <v>711000000</v>
      </c>
      <c r="M367" s="139" t="s">
        <v>4616</v>
      </c>
      <c r="N367" s="127" t="s">
        <v>1618</v>
      </c>
      <c r="O367" s="127" t="s">
        <v>1873</v>
      </c>
      <c r="P367" s="127" t="s">
        <v>139</v>
      </c>
      <c r="Q367" s="127" t="s">
        <v>1874</v>
      </c>
      <c r="R367" s="140" t="s">
        <v>1875</v>
      </c>
      <c r="S367" s="141" t="s">
        <v>1876</v>
      </c>
      <c r="T367" s="142" t="s">
        <v>1877</v>
      </c>
      <c r="U367" s="143">
        <v>1</v>
      </c>
      <c r="V367" s="143">
        <v>1137082.1399999999</v>
      </c>
      <c r="W367" s="143">
        <v>1137082.1399999999</v>
      </c>
      <c r="X367" s="144">
        <v>1273532</v>
      </c>
      <c r="Y367" s="127" t="s">
        <v>720</v>
      </c>
      <c r="Z367" s="127">
        <v>2015</v>
      </c>
      <c r="AA367" s="127"/>
      <c r="AB367" s="125" t="s">
        <v>246</v>
      </c>
      <c r="AC367" s="125"/>
      <c r="AD367" s="125"/>
      <c r="AE367" s="125"/>
      <c r="AF367" s="125"/>
      <c r="AG367" s="125"/>
      <c r="AH367" s="125"/>
      <c r="AI367" s="125"/>
    </row>
    <row r="368" spans="1:35" s="85" customFormat="1" ht="102" customHeight="1">
      <c r="A368" s="584" t="s">
        <v>1698</v>
      </c>
      <c r="B368" s="87" t="s">
        <v>169</v>
      </c>
      <c r="C368" s="137" t="s">
        <v>1865</v>
      </c>
      <c r="D368" s="127" t="s">
        <v>1866</v>
      </c>
      <c r="E368" s="127" t="s">
        <v>1867</v>
      </c>
      <c r="F368" s="127" t="s">
        <v>1868</v>
      </c>
      <c r="G368" s="127" t="s">
        <v>1869</v>
      </c>
      <c r="H368" s="127" t="s">
        <v>1883</v>
      </c>
      <c r="I368" s="127"/>
      <c r="J368" s="127" t="s">
        <v>83</v>
      </c>
      <c r="K368" s="127">
        <v>50</v>
      </c>
      <c r="L368" s="127">
        <v>711000000</v>
      </c>
      <c r="M368" s="139" t="s">
        <v>4616</v>
      </c>
      <c r="N368" s="127" t="s">
        <v>1618</v>
      </c>
      <c r="O368" s="127" t="s">
        <v>1873</v>
      </c>
      <c r="P368" s="127" t="s">
        <v>139</v>
      </c>
      <c r="Q368" s="127" t="s">
        <v>1874</v>
      </c>
      <c r="R368" s="140" t="s">
        <v>1875</v>
      </c>
      <c r="S368" s="141" t="s">
        <v>1876</v>
      </c>
      <c r="T368" s="142" t="s">
        <v>1877</v>
      </c>
      <c r="U368" s="143">
        <v>6</v>
      </c>
      <c r="V368" s="143">
        <v>3568836.16</v>
      </c>
      <c r="W368" s="143">
        <v>21413016.960000001</v>
      </c>
      <c r="X368" s="144">
        <v>23982579</v>
      </c>
      <c r="Y368" s="127" t="s">
        <v>720</v>
      </c>
      <c r="Z368" s="127">
        <v>2015</v>
      </c>
      <c r="AA368" s="127"/>
      <c r="AB368" s="125" t="s">
        <v>246</v>
      </c>
      <c r="AC368" s="125"/>
      <c r="AD368" s="125"/>
      <c r="AE368" s="125"/>
      <c r="AF368" s="125"/>
      <c r="AG368" s="125"/>
      <c r="AH368" s="125"/>
      <c r="AI368" s="125"/>
    </row>
    <row r="369" spans="1:35" s="85" customFormat="1" ht="102" customHeight="1">
      <c r="A369" s="584" t="s">
        <v>1699</v>
      </c>
      <c r="B369" s="87" t="s">
        <v>169</v>
      </c>
      <c r="C369" s="137" t="s">
        <v>1878</v>
      </c>
      <c r="D369" s="127" t="s">
        <v>1866</v>
      </c>
      <c r="E369" s="127" t="s">
        <v>1867</v>
      </c>
      <c r="F369" s="127" t="s">
        <v>1879</v>
      </c>
      <c r="G369" s="127" t="s">
        <v>1880</v>
      </c>
      <c r="H369" s="127" t="s">
        <v>1884</v>
      </c>
      <c r="I369" s="127"/>
      <c r="J369" s="127" t="s">
        <v>83</v>
      </c>
      <c r="K369" s="127">
        <v>50</v>
      </c>
      <c r="L369" s="127">
        <v>711000000</v>
      </c>
      <c r="M369" s="139" t="s">
        <v>4616</v>
      </c>
      <c r="N369" s="127" t="s">
        <v>1618</v>
      </c>
      <c r="O369" s="127" t="s">
        <v>1873</v>
      </c>
      <c r="P369" s="127" t="s">
        <v>139</v>
      </c>
      <c r="Q369" s="127" t="s">
        <v>1874</v>
      </c>
      <c r="R369" s="140" t="s">
        <v>1875</v>
      </c>
      <c r="S369" s="141" t="s">
        <v>1876</v>
      </c>
      <c r="T369" s="142" t="s">
        <v>1877</v>
      </c>
      <c r="U369" s="143">
        <v>6</v>
      </c>
      <c r="V369" s="143">
        <v>826826.79</v>
      </c>
      <c r="W369" s="143">
        <v>4960960.71</v>
      </c>
      <c r="X369" s="144">
        <v>5556276</v>
      </c>
      <c r="Y369" s="127" t="s">
        <v>720</v>
      </c>
      <c r="Z369" s="127">
        <v>2015</v>
      </c>
      <c r="AA369" s="127"/>
      <c r="AB369" s="125" t="s">
        <v>246</v>
      </c>
      <c r="AC369" s="125"/>
      <c r="AD369" s="125"/>
      <c r="AE369" s="125"/>
      <c r="AF369" s="125"/>
      <c r="AG369" s="125"/>
      <c r="AH369" s="125"/>
      <c r="AI369" s="125"/>
    </row>
    <row r="370" spans="1:35" s="85" customFormat="1" ht="102" customHeight="1">
      <c r="A370" s="584" t="s">
        <v>1700</v>
      </c>
      <c r="B370" s="87" t="s">
        <v>169</v>
      </c>
      <c r="C370" s="137" t="s">
        <v>1878</v>
      </c>
      <c r="D370" s="127" t="s">
        <v>1866</v>
      </c>
      <c r="E370" s="127" t="s">
        <v>1867</v>
      </c>
      <c r="F370" s="127" t="s">
        <v>1879</v>
      </c>
      <c r="G370" s="127" t="s">
        <v>1880</v>
      </c>
      <c r="H370" s="127" t="s">
        <v>1885</v>
      </c>
      <c r="I370" s="127"/>
      <c r="J370" s="127" t="s">
        <v>83</v>
      </c>
      <c r="K370" s="127">
        <v>50</v>
      </c>
      <c r="L370" s="127">
        <v>711000000</v>
      </c>
      <c r="M370" s="139" t="s">
        <v>4616</v>
      </c>
      <c r="N370" s="127" t="s">
        <v>1618</v>
      </c>
      <c r="O370" s="127" t="s">
        <v>1873</v>
      </c>
      <c r="P370" s="127" t="s">
        <v>139</v>
      </c>
      <c r="Q370" s="127" t="s">
        <v>1874</v>
      </c>
      <c r="R370" s="140" t="s">
        <v>1875</v>
      </c>
      <c r="S370" s="141" t="s">
        <v>1876</v>
      </c>
      <c r="T370" s="142" t="s">
        <v>1877</v>
      </c>
      <c r="U370" s="143">
        <v>6</v>
      </c>
      <c r="V370" s="143">
        <v>1105901.79</v>
      </c>
      <c r="W370" s="143">
        <v>6635410.71</v>
      </c>
      <c r="X370" s="144">
        <v>7431660</v>
      </c>
      <c r="Y370" s="127" t="s">
        <v>720</v>
      </c>
      <c r="Z370" s="127">
        <v>2015</v>
      </c>
      <c r="AA370" s="127"/>
      <c r="AB370" s="125" t="s">
        <v>246</v>
      </c>
      <c r="AC370" s="125"/>
      <c r="AD370" s="125"/>
      <c r="AE370" s="125"/>
      <c r="AF370" s="125"/>
      <c r="AG370" s="125"/>
      <c r="AH370" s="125"/>
      <c r="AI370" s="125"/>
    </row>
    <row r="371" spans="1:35" s="85" customFormat="1" ht="102" customHeight="1">
      <c r="A371" s="584" t="s">
        <v>1701</v>
      </c>
      <c r="B371" s="87" t="s">
        <v>169</v>
      </c>
      <c r="C371" s="137" t="s">
        <v>1878</v>
      </c>
      <c r="D371" s="127" t="s">
        <v>1866</v>
      </c>
      <c r="E371" s="127" t="s">
        <v>1867</v>
      </c>
      <c r="F371" s="127" t="s">
        <v>1879</v>
      </c>
      <c r="G371" s="127" t="s">
        <v>1880</v>
      </c>
      <c r="H371" s="127" t="s">
        <v>1886</v>
      </c>
      <c r="I371" s="127"/>
      <c r="J371" s="127" t="s">
        <v>83</v>
      </c>
      <c r="K371" s="127">
        <v>50</v>
      </c>
      <c r="L371" s="127">
        <v>711000000</v>
      </c>
      <c r="M371" s="139" t="s">
        <v>4616</v>
      </c>
      <c r="N371" s="127" t="s">
        <v>1618</v>
      </c>
      <c r="O371" s="127" t="s">
        <v>1873</v>
      </c>
      <c r="P371" s="127" t="s">
        <v>139</v>
      </c>
      <c r="Q371" s="127" t="s">
        <v>1874</v>
      </c>
      <c r="R371" s="140" t="s">
        <v>1875</v>
      </c>
      <c r="S371" s="141" t="s">
        <v>1876</v>
      </c>
      <c r="T371" s="142" t="s">
        <v>1877</v>
      </c>
      <c r="U371" s="143">
        <v>7</v>
      </c>
      <c r="V371" s="143">
        <v>1898133.93</v>
      </c>
      <c r="W371" s="143">
        <v>13286937.5</v>
      </c>
      <c r="X371" s="144">
        <v>14881370</v>
      </c>
      <c r="Y371" s="127" t="s">
        <v>720</v>
      </c>
      <c r="Z371" s="127">
        <v>2015</v>
      </c>
      <c r="AA371" s="127"/>
      <c r="AB371" s="125" t="s">
        <v>246</v>
      </c>
      <c r="AC371" s="125"/>
      <c r="AD371" s="125"/>
      <c r="AE371" s="125"/>
      <c r="AF371" s="125"/>
      <c r="AG371" s="125"/>
      <c r="AH371" s="125"/>
      <c r="AI371" s="125"/>
    </row>
    <row r="372" spans="1:35" s="85" customFormat="1" ht="102" customHeight="1">
      <c r="A372" s="584" t="s">
        <v>1702</v>
      </c>
      <c r="B372" s="87" t="s">
        <v>169</v>
      </c>
      <c r="C372" s="137" t="s">
        <v>1865</v>
      </c>
      <c r="D372" s="127" t="s">
        <v>1866</v>
      </c>
      <c r="E372" s="127" t="s">
        <v>1867</v>
      </c>
      <c r="F372" s="127" t="s">
        <v>1868</v>
      </c>
      <c r="G372" s="127" t="s">
        <v>1869</v>
      </c>
      <c r="H372" s="127" t="s">
        <v>1887</v>
      </c>
      <c r="I372" s="127"/>
      <c r="J372" s="127" t="s">
        <v>83</v>
      </c>
      <c r="K372" s="127">
        <v>50</v>
      </c>
      <c r="L372" s="127">
        <v>711000000</v>
      </c>
      <c r="M372" s="139" t="s">
        <v>4616</v>
      </c>
      <c r="N372" s="127" t="s">
        <v>1618</v>
      </c>
      <c r="O372" s="127" t="s">
        <v>1873</v>
      </c>
      <c r="P372" s="127" t="s">
        <v>139</v>
      </c>
      <c r="Q372" s="127" t="s">
        <v>1874</v>
      </c>
      <c r="R372" s="140" t="s">
        <v>1875</v>
      </c>
      <c r="S372" s="141" t="s">
        <v>1876</v>
      </c>
      <c r="T372" s="142" t="s">
        <v>1877</v>
      </c>
      <c r="U372" s="143">
        <v>30</v>
      </c>
      <c r="V372" s="143">
        <v>486756.25</v>
      </c>
      <c r="W372" s="143">
        <v>14602687.5</v>
      </c>
      <c r="X372" s="144">
        <v>16355010</v>
      </c>
      <c r="Y372" s="127" t="s">
        <v>720</v>
      </c>
      <c r="Z372" s="127">
        <v>2015</v>
      </c>
      <c r="AA372" s="127"/>
      <c r="AB372" s="125" t="s">
        <v>246</v>
      </c>
      <c r="AC372" s="125"/>
      <c r="AD372" s="125"/>
      <c r="AE372" s="125"/>
      <c r="AF372" s="125"/>
      <c r="AG372" s="125"/>
      <c r="AH372" s="125"/>
      <c r="AI372" s="125"/>
    </row>
    <row r="373" spans="1:35" s="85" customFormat="1" ht="102" customHeight="1">
      <c r="A373" s="584" t="s">
        <v>1703</v>
      </c>
      <c r="B373" s="87" t="s">
        <v>169</v>
      </c>
      <c r="C373" s="137" t="s">
        <v>1888</v>
      </c>
      <c r="D373" s="127" t="s">
        <v>1866</v>
      </c>
      <c r="E373" s="127" t="s">
        <v>1867</v>
      </c>
      <c r="F373" s="127" t="s">
        <v>1889</v>
      </c>
      <c r="G373" s="127" t="s">
        <v>1890</v>
      </c>
      <c r="H373" s="127" t="s">
        <v>1891</v>
      </c>
      <c r="I373" s="127"/>
      <c r="J373" s="127" t="s">
        <v>83</v>
      </c>
      <c r="K373" s="127">
        <v>50</v>
      </c>
      <c r="L373" s="127">
        <v>711000000</v>
      </c>
      <c r="M373" s="139" t="s">
        <v>4616</v>
      </c>
      <c r="N373" s="127" t="s">
        <v>1618</v>
      </c>
      <c r="O373" s="127" t="s">
        <v>1873</v>
      </c>
      <c r="P373" s="127" t="s">
        <v>139</v>
      </c>
      <c r="Q373" s="127" t="s">
        <v>1874</v>
      </c>
      <c r="R373" s="140" t="s">
        <v>1875</v>
      </c>
      <c r="S373" s="141" t="s">
        <v>1876</v>
      </c>
      <c r="T373" s="142" t="s">
        <v>1877</v>
      </c>
      <c r="U373" s="143">
        <v>30</v>
      </c>
      <c r="V373" s="143">
        <v>1206239.29</v>
      </c>
      <c r="W373" s="143">
        <v>36187178.57</v>
      </c>
      <c r="X373" s="144">
        <v>40529640</v>
      </c>
      <c r="Y373" s="127" t="s">
        <v>720</v>
      </c>
      <c r="Z373" s="127">
        <v>2015</v>
      </c>
      <c r="AA373" s="127"/>
      <c r="AB373" s="125" t="s">
        <v>246</v>
      </c>
      <c r="AC373" s="125"/>
      <c r="AD373" s="125"/>
      <c r="AE373" s="125"/>
      <c r="AF373" s="125"/>
      <c r="AG373" s="125"/>
      <c r="AH373" s="125"/>
      <c r="AI373" s="125"/>
    </row>
    <row r="374" spans="1:35" s="85" customFormat="1" ht="102" customHeight="1">
      <c r="A374" s="584" t="s">
        <v>1704</v>
      </c>
      <c r="B374" s="87" t="s">
        <v>169</v>
      </c>
      <c r="C374" s="137" t="s">
        <v>1888</v>
      </c>
      <c r="D374" s="127" t="s">
        <v>1866</v>
      </c>
      <c r="E374" s="127" t="s">
        <v>1867</v>
      </c>
      <c r="F374" s="127" t="s">
        <v>1889</v>
      </c>
      <c r="G374" s="127" t="s">
        <v>1890</v>
      </c>
      <c r="H374" s="127" t="s">
        <v>1892</v>
      </c>
      <c r="I374" s="127"/>
      <c r="J374" s="127" t="s">
        <v>83</v>
      </c>
      <c r="K374" s="127">
        <v>50</v>
      </c>
      <c r="L374" s="127">
        <v>711000000</v>
      </c>
      <c r="M374" s="139" t="s">
        <v>4616</v>
      </c>
      <c r="N374" s="127" t="s">
        <v>1618</v>
      </c>
      <c r="O374" s="127" t="s">
        <v>1873</v>
      </c>
      <c r="P374" s="127" t="s">
        <v>139</v>
      </c>
      <c r="Q374" s="127" t="s">
        <v>1874</v>
      </c>
      <c r="R374" s="140" t="s">
        <v>1875</v>
      </c>
      <c r="S374" s="141" t="s">
        <v>1876</v>
      </c>
      <c r="T374" s="142" t="s">
        <v>1877</v>
      </c>
      <c r="U374" s="143">
        <v>33</v>
      </c>
      <c r="V374" s="143">
        <v>1007044.32</v>
      </c>
      <c r="W374" s="143">
        <v>33232462.5</v>
      </c>
      <c r="X374" s="144">
        <v>37220358</v>
      </c>
      <c r="Y374" s="127" t="s">
        <v>720</v>
      </c>
      <c r="Z374" s="127">
        <v>2015</v>
      </c>
      <c r="AA374" s="127"/>
      <c r="AB374" s="125" t="s">
        <v>246</v>
      </c>
      <c r="AC374" s="125"/>
      <c r="AD374" s="125"/>
      <c r="AE374" s="125"/>
      <c r="AF374" s="125"/>
      <c r="AG374" s="125"/>
      <c r="AH374" s="125"/>
      <c r="AI374" s="125"/>
    </row>
    <row r="375" spans="1:35" s="85" customFormat="1" ht="102" customHeight="1">
      <c r="A375" s="584" t="s">
        <v>1705</v>
      </c>
      <c r="B375" s="87" t="s">
        <v>169</v>
      </c>
      <c r="C375" s="137" t="s">
        <v>1893</v>
      </c>
      <c r="D375" s="127" t="s">
        <v>1866</v>
      </c>
      <c r="E375" s="127" t="s">
        <v>1867</v>
      </c>
      <c r="F375" s="127" t="s">
        <v>1894</v>
      </c>
      <c r="G375" s="127" t="s">
        <v>1895</v>
      </c>
      <c r="H375" s="127" t="s">
        <v>1896</v>
      </c>
      <c r="I375" s="127"/>
      <c r="J375" s="127" t="s">
        <v>83</v>
      </c>
      <c r="K375" s="127">
        <v>50</v>
      </c>
      <c r="L375" s="127">
        <v>711000000</v>
      </c>
      <c r="M375" s="139" t="s">
        <v>4616</v>
      </c>
      <c r="N375" s="127" t="s">
        <v>1618</v>
      </c>
      <c r="O375" s="127" t="s">
        <v>1873</v>
      </c>
      <c r="P375" s="127" t="s">
        <v>139</v>
      </c>
      <c r="Q375" s="127" t="s">
        <v>1874</v>
      </c>
      <c r="R375" s="140" t="s">
        <v>1875</v>
      </c>
      <c r="S375" s="141" t="s">
        <v>1876</v>
      </c>
      <c r="T375" s="142" t="s">
        <v>1877</v>
      </c>
      <c r="U375" s="143">
        <v>3</v>
      </c>
      <c r="V375" s="143">
        <v>4259180.8</v>
      </c>
      <c r="W375" s="143">
        <v>12777542.41</v>
      </c>
      <c r="X375" s="144">
        <v>14310847.5</v>
      </c>
      <c r="Y375" s="127" t="s">
        <v>720</v>
      </c>
      <c r="Z375" s="127">
        <v>2015</v>
      </c>
      <c r="AA375" s="127"/>
      <c r="AB375" s="125" t="s">
        <v>246</v>
      </c>
      <c r="AC375" s="125"/>
      <c r="AD375" s="125"/>
      <c r="AE375" s="125"/>
      <c r="AF375" s="125"/>
      <c r="AG375" s="125"/>
      <c r="AH375" s="125"/>
      <c r="AI375" s="125"/>
    </row>
    <row r="376" spans="1:35" s="85" customFormat="1" ht="102" customHeight="1">
      <c r="A376" s="584" t="s">
        <v>1706</v>
      </c>
      <c r="B376" s="87" t="s">
        <v>156</v>
      </c>
      <c r="C376" s="137" t="s">
        <v>1897</v>
      </c>
      <c r="D376" s="127" t="s">
        <v>1898</v>
      </c>
      <c r="E376" s="127" t="s">
        <v>1899</v>
      </c>
      <c r="F376" s="127" t="s">
        <v>1900</v>
      </c>
      <c r="G376" s="127" t="s">
        <v>1901</v>
      </c>
      <c r="H376" s="127" t="s">
        <v>1902</v>
      </c>
      <c r="I376" s="127" t="s">
        <v>1903</v>
      </c>
      <c r="J376" s="127" t="s">
        <v>31</v>
      </c>
      <c r="K376" s="127">
        <v>0</v>
      </c>
      <c r="L376" s="127">
        <v>711000000</v>
      </c>
      <c r="M376" s="139" t="s">
        <v>4616</v>
      </c>
      <c r="N376" s="127" t="s">
        <v>1618</v>
      </c>
      <c r="O376" s="127" t="s">
        <v>1904</v>
      </c>
      <c r="P376" s="127" t="s">
        <v>139</v>
      </c>
      <c r="Q376" s="127" t="s">
        <v>1905</v>
      </c>
      <c r="R376" s="140" t="s">
        <v>1906</v>
      </c>
      <c r="S376" s="141" t="s">
        <v>1907</v>
      </c>
      <c r="T376" s="142" t="s">
        <v>1908</v>
      </c>
      <c r="U376" s="143">
        <v>38</v>
      </c>
      <c r="V376" s="143">
        <v>8500</v>
      </c>
      <c r="W376" s="143">
        <v>318750</v>
      </c>
      <c r="X376" s="144">
        <v>357000</v>
      </c>
      <c r="Y376" s="127"/>
      <c r="Z376" s="127">
        <v>2015</v>
      </c>
      <c r="AA376" s="127"/>
      <c r="AB376" s="125" t="s">
        <v>246</v>
      </c>
      <c r="AC376" s="125" t="s">
        <v>1909</v>
      </c>
      <c r="AD376" s="125"/>
      <c r="AE376" s="125"/>
      <c r="AF376" s="125"/>
      <c r="AG376" s="125"/>
      <c r="AH376" s="125"/>
      <c r="AI376" s="125"/>
    </row>
    <row r="377" spans="1:35" s="85" customFormat="1" ht="102" customHeight="1">
      <c r="A377" s="584" t="s">
        <v>1707</v>
      </c>
      <c r="B377" s="87" t="s">
        <v>156</v>
      </c>
      <c r="C377" s="137" t="s">
        <v>1910</v>
      </c>
      <c r="D377" s="127" t="s">
        <v>1911</v>
      </c>
      <c r="E377" s="127" t="s">
        <v>1912</v>
      </c>
      <c r="F377" s="127" t="s">
        <v>1913</v>
      </c>
      <c r="G377" s="127" t="s">
        <v>1914</v>
      </c>
      <c r="H377" s="127" t="s">
        <v>1915</v>
      </c>
      <c r="I377" s="127" t="s">
        <v>1916</v>
      </c>
      <c r="J377" s="127" t="s">
        <v>31</v>
      </c>
      <c r="K377" s="127">
        <v>0</v>
      </c>
      <c r="L377" s="127">
        <v>711000000</v>
      </c>
      <c r="M377" s="139" t="s">
        <v>4616</v>
      </c>
      <c r="N377" s="127" t="s">
        <v>1618</v>
      </c>
      <c r="O377" s="127" t="s">
        <v>1904</v>
      </c>
      <c r="P377" s="127" t="s">
        <v>139</v>
      </c>
      <c r="Q377" s="127" t="s">
        <v>1905</v>
      </c>
      <c r="R377" s="140" t="s">
        <v>1906</v>
      </c>
      <c r="S377" s="141" t="s">
        <v>1907</v>
      </c>
      <c r="T377" s="142" t="s">
        <v>1908</v>
      </c>
      <c r="U377" s="143">
        <v>24</v>
      </c>
      <c r="V377" s="143">
        <v>8000</v>
      </c>
      <c r="W377" s="143">
        <v>192000</v>
      </c>
      <c r="X377" s="144">
        <v>215040</v>
      </c>
      <c r="Y377" s="127"/>
      <c r="Z377" s="127">
        <v>2015</v>
      </c>
      <c r="AA377" s="127"/>
      <c r="AB377" s="125" t="s">
        <v>246</v>
      </c>
      <c r="AC377" s="125" t="s">
        <v>1909</v>
      </c>
      <c r="AD377" s="125"/>
      <c r="AE377" s="125"/>
      <c r="AF377" s="125"/>
      <c r="AG377" s="125"/>
      <c r="AH377" s="125"/>
      <c r="AI377" s="125"/>
    </row>
    <row r="378" spans="1:35" s="85" customFormat="1" ht="102" customHeight="1">
      <c r="A378" s="584" t="s">
        <v>1708</v>
      </c>
      <c r="B378" s="87" t="s">
        <v>156</v>
      </c>
      <c r="C378" s="137" t="s">
        <v>1910</v>
      </c>
      <c r="D378" s="127" t="s">
        <v>1911</v>
      </c>
      <c r="E378" s="127" t="s">
        <v>1912</v>
      </c>
      <c r="F378" s="127" t="s">
        <v>1913</v>
      </c>
      <c r="G378" s="127" t="s">
        <v>1914</v>
      </c>
      <c r="H378" s="127" t="s">
        <v>1917</v>
      </c>
      <c r="I378" s="127" t="s">
        <v>1918</v>
      </c>
      <c r="J378" s="127" t="s">
        <v>31</v>
      </c>
      <c r="K378" s="127">
        <v>0</v>
      </c>
      <c r="L378" s="127">
        <v>711000000</v>
      </c>
      <c r="M378" s="139" t="s">
        <v>4616</v>
      </c>
      <c r="N378" s="127" t="s">
        <v>1618</v>
      </c>
      <c r="O378" s="127" t="s">
        <v>1904</v>
      </c>
      <c r="P378" s="127" t="s">
        <v>139</v>
      </c>
      <c r="Q378" s="127" t="s">
        <v>1905</v>
      </c>
      <c r="R378" s="140" t="s">
        <v>1906</v>
      </c>
      <c r="S378" s="141" t="s">
        <v>1907</v>
      </c>
      <c r="T378" s="142" t="s">
        <v>1908</v>
      </c>
      <c r="U378" s="143">
        <v>38</v>
      </c>
      <c r="V378" s="143">
        <v>8000</v>
      </c>
      <c r="W378" s="143">
        <v>300000</v>
      </c>
      <c r="X378" s="144">
        <v>336000</v>
      </c>
      <c r="Y378" s="127"/>
      <c r="Z378" s="127">
        <v>2015</v>
      </c>
      <c r="AA378" s="127"/>
      <c r="AB378" s="125" t="s">
        <v>246</v>
      </c>
      <c r="AC378" s="125" t="s">
        <v>1909</v>
      </c>
      <c r="AD378" s="125"/>
      <c r="AE378" s="125"/>
      <c r="AF378" s="125"/>
      <c r="AG378" s="125"/>
      <c r="AH378" s="125"/>
      <c r="AI378" s="125"/>
    </row>
    <row r="379" spans="1:35" s="85" customFormat="1" ht="102" customHeight="1">
      <c r="A379" s="584" t="s">
        <v>1709</v>
      </c>
      <c r="B379" s="87" t="s">
        <v>156</v>
      </c>
      <c r="C379" s="137" t="s">
        <v>1910</v>
      </c>
      <c r="D379" s="127" t="s">
        <v>1911</v>
      </c>
      <c r="E379" s="127" t="s">
        <v>1912</v>
      </c>
      <c r="F379" s="127" t="s">
        <v>1913</v>
      </c>
      <c r="G379" s="127" t="s">
        <v>1914</v>
      </c>
      <c r="H379" s="127" t="s">
        <v>1919</v>
      </c>
      <c r="I379" s="127" t="s">
        <v>1920</v>
      </c>
      <c r="J379" s="127" t="s">
        <v>31</v>
      </c>
      <c r="K379" s="127">
        <v>0</v>
      </c>
      <c r="L379" s="127">
        <v>711000000</v>
      </c>
      <c r="M379" s="139" t="s">
        <v>4616</v>
      </c>
      <c r="N379" s="127" t="s">
        <v>1618</v>
      </c>
      <c r="O379" s="127" t="s">
        <v>1904</v>
      </c>
      <c r="P379" s="127" t="s">
        <v>139</v>
      </c>
      <c r="Q379" s="127" t="s">
        <v>1905</v>
      </c>
      <c r="R379" s="140" t="s">
        <v>1906</v>
      </c>
      <c r="S379" s="141" t="s">
        <v>1907</v>
      </c>
      <c r="T379" s="142" t="s">
        <v>1908</v>
      </c>
      <c r="U379" s="143">
        <v>54</v>
      </c>
      <c r="V379" s="143">
        <v>8000</v>
      </c>
      <c r="W379" s="143">
        <v>432000</v>
      </c>
      <c r="X379" s="144">
        <v>483840</v>
      </c>
      <c r="Y379" s="127"/>
      <c r="Z379" s="127">
        <v>2015</v>
      </c>
      <c r="AA379" s="127"/>
      <c r="AB379" s="125" t="s">
        <v>246</v>
      </c>
      <c r="AC379" s="125" t="s">
        <v>1909</v>
      </c>
      <c r="AD379" s="125"/>
      <c r="AE379" s="125"/>
      <c r="AF379" s="125"/>
      <c r="AG379" s="125"/>
      <c r="AH379" s="125"/>
      <c r="AI379" s="125"/>
    </row>
    <row r="380" spans="1:35" s="85" customFormat="1" ht="102" customHeight="1">
      <c r="A380" s="584" t="s">
        <v>1710</v>
      </c>
      <c r="B380" s="87" t="s">
        <v>156</v>
      </c>
      <c r="C380" s="137" t="s">
        <v>1921</v>
      </c>
      <c r="D380" s="127" t="s">
        <v>1922</v>
      </c>
      <c r="E380" s="127" t="s">
        <v>1923</v>
      </c>
      <c r="F380" s="127" t="s">
        <v>1924</v>
      </c>
      <c r="G380" s="127" t="s">
        <v>1925</v>
      </c>
      <c r="H380" s="127" t="s">
        <v>1926</v>
      </c>
      <c r="I380" s="127" t="s">
        <v>1927</v>
      </c>
      <c r="J380" s="127" t="s">
        <v>31</v>
      </c>
      <c r="K380" s="127">
        <v>0</v>
      </c>
      <c r="L380" s="127">
        <v>711000000</v>
      </c>
      <c r="M380" s="139" t="s">
        <v>4616</v>
      </c>
      <c r="N380" s="127" t="s">
        <v>1618</v>
      </c>
      <c r="O380" s="127" t="s">
        <v>1904</v>
      </c>
      <c r="P380" s="127" t="s">
        <v>139</v>
      </c>
      <c r="Q380" s="127" t="s">
        <v>1905</v>
      </c>
      <c r="R380" s="140" t="s">
        <v>1906</v>
      </c>
      <c r="S380" s="141" t="s">
        <v>1928</v>
      </c>
      <c r="T380" s="142" t="s">
        <v>1929</v>
      </c>
      <c r="U380" s="143">
        <v>5</v>
      </c>
      <c r="V380" s="143">
        <v>105000</v>
      </c>
      <c r="W380" s="143">
        <v>525000</v>
      </c>
      <c r="X380" s="144">
        <v>588000</v>
      </c>
      <c r="Y380" s="127"/>
      <c r="Z380" s="127">
        <v>2015</v>
      </c>
      <c r="AA380" s="127"/>
      <c r="AB380" s="125" t="s">
        <v>246</v>
      </c>
      <c r="AC380" s="125" t="s">
        <v>1909</v>
      </c>
      <c r="AD380" s="125"/>
      <c r="AE380" s="125"/>
      <c r="AF380" s="125"/>
      <c r="AG380" s="125"/>
      <c r="AH380" s="125"/>
      <c r="AI380" s="125"/>
    </row>
    <row r="381" spans="1:35" s="85" customFormat="1" ht="102" customHeight="1">
      <c r="A381" s="584" t="s">
        <v>1711</v>
      </c>
      <c r="B381" s="87" t="s">
        <v>1845</v>
      </c>
      <c r="C381" s="137" t="s">
        <v>1930</v>
      </c>
      <c r="D381" s="127" t="s">
        <v>1931</v>
      </c>
      <c r="E381" s="127" t="s">
        <v>1932</v>
      </c>
      <c r="F381" s="127" t="s">
        <v>1933</v>
      </c>
      <c r="G381" s="127" t="s">
        <v>1934</v>
      </c>
      <c r="H381" s="127" t="s">
        <v>1935</v>
      </c>
      <c r="I381" s="127" t="s">
        <v>1936</v>
      </c>
      <c r="J381" s="127" t="s">
        <v>80</v>
      </c>
      <c r="K381" s="127">
        <v>0</v>
      </c>
      <c r="L381" s="127">
        <v>711000000</v>
      </c>
      <c r="M381" s="139" t="s">
        <v>4616</v>
      </c>
      <c r="N381" s="127" t="s">
        <v>1618</v>
      </c>
      <c r="O381" s="127" t="s">
        <v>1904</v>
      </c>
      <c r="P381" s="127" t="s">
        <v>139</v>
      </c>
      <c r="Q381" s="127" t="s">
        <v>1905</v>
      </c>
      <c r="R381" s="140" t="s">
        <v>1906</v>
      </c>
      <c r="S381" s="141" t="s">
        <v>1937</v>
      </c>
      <c r="T381" s="142" t="s">
        <v>1908</v>
      </c>
      <c r="U381" s="143">
        <v>400</v>
      </c>
      <c r="V381" s="143">
        <v>17500</v>
      </c>
      <c r="W381" s="143">
        <v>7000000</v>
      </c>
      <c r="X381" s="144">
        <v>7840000</v>
      </c>
      <c r="Y381" s="127"/>
      <c r="Z381" s="127">
        <v>2015</v>
      </c>
      <c r="AA381" s="127"/>
      <c r="AB381" s="125" t="s">
        <v>246</v>
      </c>
      <c r="AC381" s="125"/>
      <c r="AD381" s="125"/>
      <c r="AE381" s="125"/>
      <c r="AF381" s="125"/>
      <c r="AG381" s="125"/>
      <c r="AH381" s="125"/>
      <c r="AI381" s="125"/>
    </row>
    <row r="382" spans="1:35" s="85" customFormat="1" ht="102" customHeight="1">
      <c r="A382" s="584" t="s">
        <v>1712</v>
      </c>
      <c r="B382" s="87" t="s">
        <v>1845</v>
      </c>
      <c r="C382" s="137" t="s">
        <v>1938</v>
      </c>
      <c r="D382" s="127" t="s">
        <v>1939</v>
      </c>
      <c r="E382" s="127" t="s">
        <v>1940</v>
      </c>
      <c r="F382" s="127" t="s">
        <v>1941</v>
      </c>
      <c r="G382" s="127" t="s">
        <v>1942</v>
      </c>
      <c r="H382" s="127" t="s">
        <v>1943</v>
      </c>
      <c r="I382" s="127" t="s">
        <v>1944</v>
      </c>
      <c r="J382" s="127" t="s">
        <v>31</v>
      </c>
      <c r="K382" s="127">
        <v>0</v>
      </c>
      <c r="L382" s="138">
        <v>711000000</v>
      </c>
      <c r="M382" s="139" t="s">
        <v>4616</v>
      </c>
      <c r="N382" s="127" t="s">
        <v>1618</v>
      </c>
      <c r="O382" s="127" t="s">
        <v>1904</v>
      </c>
      <c r="P382" s="127" t="s">
        <v>139</v>
      </c>
      <c r="Q382" s="127" t="s">
        <v>1905</v>
      </c>
      <c r="R382" s="140" t="s">
        <v>1906</v>
      </c>
      <c r="S382" s="141" t="s">
        <v>1928</v>
      </c>
      <c r="T382" s="142" t="s">
        <v>1929</v>
      </c>
      <c r="U382" s="143">
        <v>1</v>
      </c>
      <c r="V382" s="143">
        <v>45000</v>
      </c>
      <c r="W382" s="143">
        <v>45000</v>
      </c>
      <c r="X382" s="144">
        <v>50400</v>
      </c>
      <c r="Y382" s="127"/>
      <c r="Z382" s="127">
        <v>2015</v>
      </c>
      <c r="AA382" s="127"/>
      <c r="AB382" s="125" t="s">
        <v>246</v>
      </c>
      <c r="AC382" s="125" t="s">
        <v>1909</v>
      </c>
      <c r="AD382" s="125"/>
      <c r="AE382" s="125"/>
      <c r="AF382" s="125"/>
      <c r="AG382" s="125"/>
      <c r="AH382" s="125"/>
      <c r="AI382" s="125"/>
    </row>
    <row r="383" spans="1:35" s="85" customFormat="1" ht="102" customHeight="1">
      <c r="A383" s="584" t="s">
        <v>1713</v>
      </c>
      <c r="B383" s="87" t="s">
        <v>1845</v>
      </c>
      <c r="C383" s="137" t="s">
        <v>1945</v>
      </c>
      <c r="D383" s="127" t="s">
        <v>1939</v>
      </c>
      <c r="E383" s="127" t="s">
        <v>1940</v>
      </c>
      <c r="F383" s="127" t="s">
        <v>1946</v>
      </c>
      <c r="G383" s="127" t="s">
        <v>1947</v>
      </c>
      <c r="H383" s="127" t="s">
        <v>1948</v>
      </c>
      <c r="I383" s="127" t="s">
        <v>1949</v>
      </c>
      <c r="J383" s="127" t="s">
        <v>31</v>
      </c>
      <c r="K383" s="127">
        <v>0</v>
      </c>
      <c r="L383" s="138">
        <v>711000000</v>
      </c>
      <c r="M383" s="139" t="s">
        <v>4616</v>
      </c>
      <c r="N383" s="127" t="s">
        <v>1618</v>
      </c>
      <c r="O383" s="127" t="s">
        <v>1904</v>
      </c>
      <c r="P383" s="127" t="s">
        <v>139</v>
      </c>
      <c r="Q383" s="127" t="s">
        <v>1905</v>
      </c>
      <c r="R383" s="140" t="s">
        <v>1906</v>
      </c>
      <c r="S383" s="141" t="s">
        <v>1928</v>
      </c>
      <c r="T383" s="142" t="s">
        <v>1929</v>
      </c>
      <c r="U383" s="143">
        <v>2</v>
      </c>
      <c r="V383" s="143">
        <v>144000</v>
      </c>
      <c r="W383" s="143">
        <v>288000</v>
      </c>
      <c r="X383" s="144">
        <v>322560</v>
      </c>
      <c r="Y383" s="127"/>
      <c r="Z383" s="127">
        <v>2015</v>
      </c>
      <c r="AA383" s="127"/>
      <c r="AB383" s="125" t="s">
        <v>246</v>
      </c>
      <c r="AC383" s="125" t="s">
        <v>1909</v>
      </c>
      <c r="AD383" s="125"/>
      <c r="AE383" s="125"/>
      <c r="AF383" s="125"/>
      <c r="AG383" s="125"/>
      <c r="AH383" s="125"/>
      <c r="AI383" s="125"/>
    </row>
    <row r="384" spans="1:35" s="85" customFormat="1" ht="102" customHeight="1">
      <c r="A384" s="584" t="s">
        <v>1714</v>
      </c>
      <c r="B384" s="87" t="s">
        <v>1845</v>
      </c>
      <c r="C384" s="137" t="s">
        <v>1950</v>
      </c>
      <c r="D384" s="127" t="s">
        <v>1951</v>
      </c>
      <c r="E384" s="127" t="s">
        <v>1952</v>
      </c>
      <c r="F384" s="127" t="s">
        <v>1953</v>
      </c>
      <c r="G384" s="127" t="s">
        <v>1954</v>
      </c>
      <c r="H384" s="127" t="s">
        <v>1955</v>
      </c>
      <c r="I384" s="127" t="s">
        <v>1956</v>
      </c>
      <c r="J384" s="127" t="s">
        <v>31</v>
      </c>
      <c r="K384" s="127">
        <v>0</v>
      </c>
      <c r="L384" s="138">
        <v>711000000</v>
      </c>
      <c r="M384" s="139" t="s">
        <v>4616</v>
      </c>
      <c r="N384" s="127" t="s">
        <v>1618</v>
      </c>
      <c r="O384" s="127" t="s">
        <v>1904</v>
      </c>
      <c r="P384" s="127" t="s">
        <v>139</v>
      </c>
      <c r="Q384" s="127" t="s">
        <v>1905</v>
      </c>
      <c r="R384" s="140" t="s">
        <v>1906</v>
      </c>
      <c r="S384" s="141" t="s">
        <v>1928</v>
      </c>
      <c r="T384" s="142" t="s">
        <v>1929</v>
      </c>
      <c r="U384" s="143">
        <v>1</v>
      </c>
      <c r="V384" s="143">
        <v>180000</v>
      </c>
      <c r="W384" s="143">
        <v>180000</v>
      </c>
      <c r="X384" s="144">
        <v>201600</v>
      </c>
      <c r="Y384" s="127"/>
      <c r="Z384" s="127">
        <v>2015</v>
      </c>
      <c r="AA384" s="127"/>
      <c r="AB384" s="125" t="s">
        <v>246</v>
      </c>
      <c r="AC384" s="125" t="s">
        <v>1909</v>
      </c>
      <c r="AD384" s="125"/>
      <c r="AE384" s="125"/>
      <c r="AF384" s="125"/>
      <c r="AG384" s="125"/>
      <c r="AH384" s="125"/>
      <c r="AI384" s="125"/>
    </row>
    <row r="385" spans="1:35" s="120" customFormat="1" ht="102" customHeight="1">
      <c r="A385" s="687" t="s">
        <v>1715</v>
      </c>
      <c r="B385" s="116" t="s">
        <v>1845</v>
      </c>
      <c r="C385" s="688" t="s">
        <v>1957</v>
      </c>
      <c r="D385" s="608" t="s">
        <v>1958</v>
      </c>
      <c r="E385" s="608"/>
      <c r="F385" s="608" t="s">
        <v>1959</v>
      </c>
      <c r="G385" s="608"/>
      <c r="H385" s="608" t="s">
        <v>1960</v>
      </c>
      <c r="I385" s="608"/>
      <c r="J385" s="608" t="s">
        <v>1961</v>
      </c>
      <c r="K385" s="608">
        <v>0</v>
      </c>
      <c r="L385" s="684">
        <v>711000000</v>
      </c>
      <c r="M385" s="689" t="s">
        <v>4616</v>
      </c>
      <c r="N385" s="608" t="s">
        <v>1618</v>
      </c>
      <c r="O385" s="608" t="s">
        <v>1904</v>
      </c>
      <c r="P385" s="608" t="s">
        <v>139</v>
      </c>
      <c r="Q385" s="608" t="s">
        <v>1962</v>
      </c>
      <c r="R385" s="690" t="s">
        <v>1906</v>
      </c>
      <c r="S385" s="691" t="s">
        <v>1928</v>
      </c>
      <c r="T385" s="692" t="s">
        <v>1929</v>
      </c>
      <c r="U385" s="693">
        <v>5</v>
      </c>
      <c r="V385" s="693">
        <v>799541</v>
      </c>
      <c r="W385" s="693">
        <v>0</v>
      </c>
      <c r="X385" s="694">
        <v>0</v>
      </c>
      <c r="Y385" s="608"/>
      <c r="Z385" s="608">
        <v>2015</v>
      </c>
      <c r="AA385" s="608"/>
      <c r="AB385" s="595" t="s">
        <v>1963</v>
      </c>
      <c r="AC385" s="595"/>
      <c r="AD385" s="595"/>
      <c r="AE385" s="595"/>
      <c r="AF385" s="595"/>
      <c r="AG385" s="595"/>
      <c r="AH385" s="595"/>
      <c r="AI385" s="595"/>
    </row>
    <row r="386" spans="1:35" s="85" customFormat="1" ht="102" customHeight="1">
      <c r="A386" s="584" t="s">
        <v>4522</v>
      </c>
      <c r="B386" s="87" t="s">
        <v>1845</v>
      </c>
      <c r="C386" s="137" t="s">
        <v>1957</v>
      </c>
      <c r="D386" s="127" t="s">
        <v>1958</v>
      </c>
      <c r="E386" s="127"/>
      <c r="F386" s="127" t="s">
        <v>1959</v>
      </c>
      <c r="G386" s="127"/>
      <c r="H386" s="127" t="s">
        <v>1960</v>
      </c>
      <c r="I386" s="127"/>
      <c r="J386" s="127" t="s">
        <v>1961</v>
      </c>
      <c r="K386" s="127">
        <v>0</v>
      </c>
      <c r="L386" s="138">
        <v>711000000</v>
      </c>
      <c r="M386" s="139" t="s">
        <v>4617</v>
      </c>
      <c r="N386" s="127" t="s">
        <v>2276</v>
      </c>
      <c r="O386" s="139" t="s">
        <v>4501</v>
      </c>
      <c r="P386" s="127" t="s">
        <v>139</v>
      </c>
      <c r="Q386" s="127" t="s">
        <v>1962</v>
      </c>
      <c r="R386" s="140" t="s">
        <v>1906</v>
      </c>
      <c r="S386" s="141" t="s">
        <v>1928</v>
      </c>
      <c r="T386" s="142" t="s">
        <v>1929</v>
      </c>
      <c r="U386" s="143">
        <v>5</v>
      </c>
      <c r="V386" s="143">
        <v>799541</v>
      </c>
      <c r="W386" s="143">
        <v>3997705</v>
      </c>
      <c r="X386" s="144">
        <v>4477429.5999999996</v>
      </c>
      <c r="Y386" s="127"/>
      <c r="Z386" s="127">
        <v>2015</v>
      </c>
      <c r="AA386" s="127"/>
      <c r="AB386" s="125" t="s">
        <v>1963</v>
      </c>
      <c r="AC386" s="127"/>
      <c r="AD386" s="127"/>
      <c r="AE386" s="127"/>
      <c r="AF386" s="127"/>
      <c r="AG386" s="127"/>
      <c r="AH386" s="127"/>
      <c r="AI386" s="127"/>
    </row>
    <row r="387" spans="1:35" s="85" customFormat="1" ht="102" customHeight="1">
      <c r="A387" s="584" t="s">
        <v>1716</v>
      </c>
      <c r="B387" s="87" t="s">
        <v>1845</v>
      </c>
      <c r="C387" s="137" t="s">
        <v>1964</v>
      </c>
      <c r="D387" s="127" t="s">
        <v>1965</v>
      </c>
      <c r="E387" s="127" t="s">
        <v>1966</v>
      </c>
      <c r="F387" s="127" t="s">
        <v>1967</v>
      </c>
      <c r="G387" s="127" t="s">
        <v>1968</v>
      </c>
      <c r="H387" s="127" t="s">
        <v>1969</v>
      </c>
      <c r="I387" s="127"/>
      <c r="J387" s="127" t="s">
        <v>31</v>
      </c>
      <c r="K387" s="127">
        <v>0</v>
      </c>
      <c r="L387" s="138">
        <v>711000000</v>
      </c>
      <c r="M387" s="139" t="s">
        <v>4616</v>
      </c>
      <c r="N387" s="127" t="s">
        <v>1618</v>
      </c>
      <c r="O387" s="127" t="s">
        <v>1904</v>
      </c>
      <c r="P387" s="127" t="s">
        <v>139</v>
      </c>
      <c r="Q387" s="127" t="s">
        <v>1962</v>
      </c>
      <c r="R387" s="140" t="s">
        <v>1906</v>
      </c>
      <c r="S387" s="141" t="s">
        <v>1928</v>
      </c>
      <c r="T387" s="142" t="s">
        <v>1929</v>
      </c>
      <c r="U387" s="143">
        <v>5</v>
      </c>
      <c r="V387" s="143">
        <v>70000</v>
      </c>
      <c r="W387" s="143">
        <v>350000</v>
      </c>
      <c r="X387" s="144">
        <v>392000</v>
      </c>
      <c r="Y387" s="127"/>
      <c r="Z387" s="127">
        <v>2015</v>
      </c>
      <c r="AA387" s="127"/>
      <c r="AB387" s="125" t="s">
        <v>1963</v>
      </c>
      <c r="AC387" s="125" t="s">
        <v>1909</v>
      </c>
      <c r="AD387" s="125"/>
      <c r="AE387" s="125"/>
      <c r="AF387" s="125"/>
      <c r="AG387" s="125"/>
      <c r="AH387" s="125"/>
      <c r="AI387" s="125"/>
    </row>
    <row r="388" spans="1:35" s="120" customFormat="1" ht="102" customHeight="1">
      <c r="A388" s="607" t="s">
        <v>1681</v>
      </c>
      <c r="B388" s="608" t="s">
        <v>1615</v>
      </c>
      <c r="C388" s="608" t="s">
        <v>1682</v>
      </c>
      <c r="D388" s="608" t="s">
        <v>1683</v>
      </c>
      <c r="E388" s="608" t="s">
        <v>1684</v>
      </c>
      <c r="F388" s="608" t="s">
        <v>1685</v>
      </c>
      <c r="G388" s="608" t="s">
        <v>1686</v>
      </c>
      <c r="H388" s="608"/>
      <c r="I388" s="608"/>
      <c r="J388" s="608" t="s">
        <v>31</v>
      </c>
      <c r="K388" s="608">
        <v>90</v>
      </c>
      <c r="L388" s="608">
        <v>471010000</v>
      </c>
      <c r="M388" s="713" t="s">
        <v>4619</v>
      </c>
      <c r="N388" s="608" t="s">
        <v>1618</v>
      </c>
      <c r="O388" s="608" t="s">
        <v>675</v>
      </c>
      <c r="P388" s="608" t="s">
        <v>139</v>
      </c>
      <c r="Q388" s="608" t="s">
        <v>1383</v>
      </c>
      <c r="R388" s="608" t="s">
        <v>1687</v>
      </c>
      <c r="S388" s="608" t="s">
        <v>1420</v>
      </c>
      <c r="T388" s="608" t="s">
        <v>1688</v>
      </c>
      <c r="U388" s="609">
        <v>78</v>
      </c>
      <c r="V388" s="609">
        <v>115.38461538461539</v>
      </c>
      <c r="W388" s="609">
        <v>0</v>
      </c>
      <c r="X388" s="609">
        <v>0</v>
      </c>
      <c r="Y388" s="608" t="s">
        <v>720</v>
      </c>
      <c r="Z388" s="608">
        <v>2015</v>
      </c>
      <c r="AA388" s="608" t="s">
        <v>720</v>
      </c>
      <c r="AB388" s="595" t="s">
        <v>616</v>
      </c>
      <c r="AC388" s="595"/>
      <c r="AD388" s="595"/>
      <c r="AE388" s="595"/>
      <c r="AF388" s="595"/>
      <c r="AG388" s="595"/>
      <c r="AH388" s="595"/>
      <c r="AI388" s="595"/>
    </row>
    <row r="389" spans="1:35" s="85" customFormat="1" ht="102" customHeight="1">
      <c r="A389" s="605" t="s">
        <v>2478</v>
      </c>
      <c r="B389" s="546" t="s">
        <v>1615</v>
      </c>
      <c r="C389" s="546" t="s">
        <v>1682</v>
      </c>
      <c r="D389" s="546" t="s">
        <v>1683</v>
      </c>
      <c r="E389" s="546" t="s">
        <v>1684</v>
      </c>
      <c r="F389" s="546" t="s">
        <v>1685</v>
      </c>
      <c r="G389" s="546" t="s">
        <v>1686</v>
      </c>
      <c r="H389" s="546"/>
      <c r="I389" s="546"/>
      <c r="J389" s="546" t="s">
        <v>31</v>
      </c>
      <c r="K389" s="546">
        <v>0</v>
      </c>
      <c r="L389" s="546">
        <v>471010000</v>
      </c>
      <c r="M389" s="604" t="s">
        <v>4620</v>
      </c>
      <c r="N389" s="546" t="s">
        <v>613</v>
      </c>
      <c r="O389" s="546" t="s">
        <v>675</v>
      </c>
      <c r="P389" s="546" t="s">
        <v>139</v>
      </c>
      <c r="Q389" s="546" t="s">
        <v>2479</v>
      </c>
      <c r="R389" s="546" t="s">
        <v>2540</v>
      </c>
      <c r="S389" s="546">
        <v>166</v>
      </c>
      <c r="T389" s="546" t="s">
        <v>1688</v>
      </c>
      <c r="U389" s="606">
        <v>78</v>
      </c>
      <c r="V389" s="606">
        <v>115.38</v>
      </c>
      <c r="W389" s="606">
        <v>9000</v>
      </c>
      <c r="X389" s="606">
        <v>10080</v>
      </c>
      <c r="Y389" s="546"/>
      <c r="Z389" s="546">
        <v>2015</v>
      </c>
      <c r="AA389" s="546" t="s">
        <v>2480</v>
      </c>
      <c r="AB389" s="125" t="s">
        <v>616</v>
      </c>
      <c r="AC389" s="125"/>
      <c r="AD389" s="125"/>
      <c r="AE389" s="125"/>
      <c r="AF389" s="125"/>
      <c r="AG389" s="125"/>
      <c r="AH389" s="125"/>
      <c r="AI389" s="125"/>
    </row>
    <row r="390" spans="1:35" s="120" customFormat="1" ht="102" customHeight="1">
      <c r="A390" s="607" t="s">
        <v>1689</v>
      </c>
      <c r="B390" s="608" t="s">
        <v>1615</v>
      </c>
      <c r="C390" s="608" t="s">
        <v>1690</v>
      </c>
      <c r="D390" s="608" t="s">
        <v>1691</v>
      </c>
      <c r="E390" s="608" t="s">
        <v>1692</v>
      </c>
      <c r="F390" s="608" t="s">
        <v>1693</v>
      </c>
      <c r="G390" s="608" t="s">
        <v>1694</v>
      </c>
      <c r="H390" s="608"/>
      <c r="I390" s="608"/>
      <c r="J390" s="608" t="s">
        <v>31</v>
      </c>
      <c r="K390" s="608">
        <v>60</v>
      </c>
      <c r="L390" s="608">
        <v>471010000</v>
      </c>
      <c r="M390" s="713" t="s">
        <v>4619</v>
      </c>
      <c r="N390" s="608" t="s">
        <v>1618</v>
      </c>
      <c r="O390" s="608" t="s">
        <v>675</v>
      </c>
      <c r="P390" s="608" t="s">
        <v>139</v>
      </c>
      <c r="Q390" s="608" t="s">
        <v>1383</v>
      </c>
      <c r="R390" s="608" t="s">
        <v>1687</v>
      </c>
      <c r="S390" s="608" t="s">
        <v>1428</v>
      </c>
      <c r="T390" s="608" t="s">
        <v>1429</v>
      </c>
      <c r="U390" s="609">
        <v>1</v>
      </c>
      <c r="V390" s="609">
        <v>67500</v>
      </c>
      <c r="W390" s="609">
        <v>0</v>
      </c>
      <c r="X390" s="609">
        <v>0</v>
      </c>
      <c r="Y390" s="608" t="s">
        <v>720</v>
      </c>
      <c r="Z390" s="608">
        <v>2015</v>
      </c>
      <c r="AA390" s="608" t="s">
        <v>720</v>
      </c>
      <c r="AB390" s="595" t="s">
        <v>616</v>
      </c>
      <c r="AC390" s="595"/>
      <c r="AD390" s="595"/>
      <c r="AE390" s="595"/>
      <c r="AF390" s="595"/>
      <c r="AG390" s="595"/>
      <c r="AH390" s="595"/>
      <c r="AI390" s="595"/>
    </row>
    <row r="391" spans="1:35" s="85" customFormat="1" ht="102" customHeight="1">
      <c r="A391" s="605" t="s">
        <v>2481</v>
      </c>
      <c r="B391" s="546" t="s">
        <v>1615</v>
      </c>
      <c r="C391" s="546" t="s">
        <v>1690</v>
      </c>
      <c r="D391" s="546" t="s">
        <v>1691</v>
      </c>
      <c r="E391" s="546" t="s">
        <v>1692</v>
      </c>
      <c r="F391" s="546" t="s">
        <v>1693</v>
      </c>
      <c r="G391" s="546" t="s">
        <v>1694</v>
      </c>
      <c r="H391" s="546"/>
      <c r="I391" s="546"/>
      <c r="J391" s="546" t="s">
        <v>31</v>
      </c>
      <c r="K391" s="546">
        <v>0</v>
      </c>
      <c r="L391" s="546">
        <v>471010000</v>
      </c>
      <c r="M391" s="604" t="s">
        <v>4620</v>
      </c>
      <c r="N391" s="546" t="s">
        <v>613</v>
      </c>
      <c r="O391" s="546" t="s">
        <v>675</v>
      </c>
      <c r="P391" s="546" t="s">
        <v>139</v>
      </c>
      <c r="Q391" s="546" t="s">
        <v>1383</v>
      </c>
      <c r="R391" s="546" t="s">
        <v>141</v>
      </c>
      <c r="S391" s="546" t="s">
        <v>1428</v>
      </c>
      <c r="T391" s="546" t="s">
        <v>1429</v>
      </c>
      <c r="U391" s="606">
        <v>1</v>
      </c>
      <c r="V391" s="606">
        <v>67500</v>
      </c>
      <c r="W391" s="606">
        <v>67500</v>
      </c>
      <c r="X391" s="606">
        <v>75600</v>
      </c>
      <c r="Y391" s="546"/>
      <c r="Z391" s="546">
        <v>2015</v>
      </c>
      <c r="AA391" s="546" t="s">
        <v>2480</v>
      </c>
      <c r="AB391" s="125" t="s">
        <v>616</v>
      </c>
      <c r="AC391" s="125"/>
      <c r="AD391" s="125"/>
      <c r="AE391" s="125"/>
      <c r="AF391" s="125"/>
      <c r="AG391" s="125"/>
      <c r="AH391" s="125"/>
      <c r="AI391" s="125"/>
    </row>
    <row r="392" spans="1:35" ht="101.25" customHeight="1">
      <c r="A392" s="145" t="s">
        <v>1970</v>
      </c>
      <c r="B392" s="35" t="s">
        <v>1615</v>
      </c>
      <c r="C392" s="146" t="s">
        <v>1971</v>
      </c>
      <c r="D392" s="146" t="s">
        <v>1972</v>
      </c>
      <c r="E392" s="146" t="s">
        <v>1973</v>
      </c>
      <c r="F392" s="146" t="s">
        <v>1974</v>
      </c>
      <c r="G392" s="146" t="s">
        <v>1975</v>
      </c>
      <c r="H392" s="35" t="s">
        <v>1976</v>
      </c>
      <c r="I392" s="35" t="s">
        <v>1977</v>
      </c>
      <c r="J392" s="147" t="s">
        <v>1961</v>
      </c>
      <c r="K392" s="35">
        <v>0</v>
      </c>
      <c r="L392" s="37">
        <v>711000000</v>
      </c>
      <c r="M392" s="139" t="s">
        <v>4616</v>
      </c>
      <c r="N392" s="148" t="s">
        <v>1978</v>
      </c>
      <c r="O392" s="149" t="s">
        <v>1979</v>
      </c>
      <c r="P392" s="150" t="s">
        <v>139</v>
      </c>
      <c r="Q392" s="151" t="s">
        <v>1980</v>
      </c>
      <c r="R392" s="152" t="s">
        <v>1906</v>
      </c>
      <c r="S392" s="150" t="s">
        <v>1928</v>
      </c>
      <c r="T392" s="150" t="s">
        <v>1929</v>
      </c>
      <c r="U392" s="153">
        <v>95</v>
      </c>
      <c r="V392" s="154">
        <v>5262.16</v>
      </c>
      <c r="W392" s="154">
        <v>499905.2</v>
      </c>
      <c r="X392" s="154">
        <v>559893.81999999995</v>
      </c>
      <c r="Y392" s="155"/>
      <c r="Z392" s="149">
        <v>2015</v>
      </c>
      <c r="AA392" s="156"/>
      <c r="AB392" s="1" t="s">
        <v>1981</v>
      </c>
      <c r="AC392" s="583"/>
      <c r="AD392" s="583"/>
      <c r="AE392" s="583"/>
      <c r="AF392" s="583"/>
      <c r="AG392" s="583"/>
      <c r="AH392" s="583"/>
      <c r="AI392" s="583"/>
    </row>
    <row r="393" spans="1:35" ht="101.25" customHeight="1">
      <c r="A393" s="655" t="s">
        <v>2507</v>
      </c>
      <c r="B393" s="604" t="s">
        <v>169</v>
      </c>
      <c r="C393" s="656" t="s">
        <v>2508</v>
      </c>
      <c r="D393" s="656" t="s">
        <v>2509</v>
      </c>
      <c r="E393" s="656" t="s">
        <v>2510</v>
      </c>
      <c r="F393" s="656" t="s">
        <v>2511</v>
      </c>
      <c r="G393" s="656" t="s">
        <v>2512</v>
      </c>
      <c r="H393" s="604"/>
      <c r="I393" s="604"/>
      <c r="J393" s="555" t="s">
        <v>1961</v>
      </c>
      <c r="K393" s="604">
        <v>50</v>
      </c>
      <c r="L393" s="604">
        <v>231010000</v>
      </c>
      <c r="M393" s="93" t="s">
        <v>4158</v>
      </c>
      <c r="N393" s="587" t="s">
        <v>613</v>
      </c>
      <c r="O393" s="1" t="s">
        <v>696</v>
      </c>
      <c r="P393" s="4" t="s">
        <v>139</v>
      </c>
      <c r="Q393" s="559" t="s">
        <v>4631</v>
      </c>
      <c r="R393" s="11" t="s">
        <v>1875</v>
      </c>
      <c r="S393" s="4" t="s">
        <v>1928</v>
      </c>
      <c r="T393" s="4" t="s">
        <v>1929</v>
      </c>
      <c r="U393" s="5">
        <v>3</v>
      </c>
      <c r="V393" s="10">
        <v>85000</v>
      </c>
      <c r="W393" s="10">
        <v>255000</v>
      </c>
      <c r="X393" s="10">
        <v>285600</v>
      </c>
      <c r="Y393" s="657" t="s">
        <v>720</v>
      </c>
      <c r="Z393" s="1">
        <v>2015</v>
      </c>
      <c r="AA393" s="658"/>
      <c r="AB393" s="1" t="s">
        <v>616</v>
      </c>
      <c r="AC393" s="583"/>
      <c r="AD393" s="583" t="s">
        <v>168</v>
      </c>
      <c r="AE393" s="583"/>
      <c r="AF393" s="583"/>
      <c r="AG393" s="583">
        <v>210001465</v>
      </c>
      <c r="AH393" s="583" t="s">
        <v>2513</v>
      </c>
      <c r="AI393" s="583"/>
    </row>
    <row r="394" spans="1:35" ht="101.25" customHeight="1">
      <c r="A394" s="655" t="s">
        <v>2514</v>
      </c>
      <c r="B394" s="604" t="s">
        <v>169</v>
      </c>
      <c r="C394" s="656" t="s">
        <v>2508</v>
      </c>
      <c r="D394" s="656" t="s">
        <v>2509</v>
      </c>
      <c r="E394" s="656" t="s">
        <v>2510</v>
      </c>
      <c r="F394" s="656" t="s">
        <v>2511</v>
      </c>
      <c r="G394" s="656" t="s">
        <v>2512</v>
      </c>
      <c r="H394" s="604"/>
      <c r="I394" s="604"/>
      <c r="J394" s="555" t="s">
        <v>1961</v>
      </c>
      <c r="K394" s="604">
        <v>50</v>
      </c>
      <c r="L394" s="604">
        <v>231010000</v>
      </c>
      <c r="M394" s="93" t="s">
        <v>4158</v>
      </c>
      <c r="N394" s="587" t="s">
        <v>613</v>
      </c>
      <c r="O394" s="1" t="s">
        <v>697</v>
      </c>
      <c r="P394" s="4" t="s">
        <v>139</v>
      </c>
      <c r="Q394" s="559" t="s">
        <v>4631</v>
      </c>
      <c r="R394" s="11" t="s">
        <v>1875</v>
      </c>
      <c r="S394" s="4" t="s">
        <v>1928</v>
      </c>
      <c r="T394" s="4" t="s">
        <v>1929</v>
      </c>
      <c r="U394" s="5">
        <v>5</v>
      </c>
      <c r="V394" s="10">
        <v>85000</v>
      </c>
      <c r="W394" s="10">
        <v>425000</v>
      </c>
      <c r="X394" s="10">
        <v>476000</v>
      </c>
      <c r="Y394" s="657" t="s">
        <v>720</v>
      </c>
      <c r="Z394" s="1">
        <v>2015</v>
      </c>
      <c r="AA394" s="658"/>
      <c r="AB394" s="1" t="s">
        <v>616</v>
      </c>
      <c r="AC394" s="583"/>
      <c r="AD394" s="583" t="s">
        <v>168</v>
      </c>
      <c r="AE394" s="583"/>
      <c r="AF394" s="583"/>
      <c r="AG394" s="583">
        <v>210001465</v>
      </c>
      <c r="AH394" s="583" t="s">
        <v>2513</v>
      </c>
      <c r="AI394" s="583"/>
    </row>
    <row r="395" spans="1:35" ht="101.25" customHeight="1">
      <c r="A395" s="655" t="s">
        <v>2515</v>
      </c>
      <c r="B395" s="604" t="s">
        <v>169</v>
      </c>
      <c r="C395" s="656" t="s">
        <v>2508</v>
      </c>
      <c r="D395" s="656" t="s">
        <v>2509</v>
      </c>
      <c r="E395" s="656" t="s">
        <v>2510</v>
      </c>
      <c r="F395" s="656" t="s">
        <v>2511</v>
      </c>
      <c r="G395" s="656" t="s">
        <v>2512</v>
      </c>
      <c r="H395" s="604"/>
      <c r="I395" s="604"/>
      <c r="J395" s="555" t="s">
        <v>1961</v>
      </c>
      <c r="K395" s="604">
        <v>50</v>
      </c>
      <c r="L395" s="604">
        <v>231010000</v>
      </c>
      <c r="M395" s="93" t="s">
        <v>4158</v>
      </c>
      <c r="N395" s="587" t="s">
        <v>613</v>
      </c>
      <c r="O395" s="1" t="s">
        <v>698</v>
      </c>
      <c r="P395" s="4" t="s">
        <v>139</v>
      </c>
      <c r="Q395" s="559" t="s">
        <v>4631</v>
      </c>
      <c r="R395" s="11" t="s">
        <v>1875</v>
      </c>
      <c r="S395" s="4" t="s">
        <v>1928</v>
      </c>
      <c r="T395" s="4" t="s">
        <v>1929</v>
      </c>
      <c r="U395" s="5">
        <v>7</v>
      </c>
      <c r="V395" s="10">
        <v>85000</v>
      </c>
      <c r="W395" s="10">
        <v>595000</v>
      </c>
      <c r="X395" s="10">
        <v>666400</v>
      </c>
      <c r="Y395" s="657" t="s">
        <v>720</v>
      </c>
      <c r="Z395" s="1">
        <v>2015</v>
      </c>
      <c r="AA395" s="658"/>
      <c r="AB395" s="1" t="s">
        <v>616</v>
      </c>
      <c r="AC395" s="583"/>
      <c r="AD395" s="583" t="s">
        <v>168</v>
      </c>
      <c r="AE395" s="583"/>
      <c r="AF395" s="583"/>
      <c r="AG395" s="583">
        <v>210001465</v>
      </c>
      <c r="AH395" s="583" t="s">
        <v>2513</v>
      </c>
      <c r="AI395" s="583"/>
    </row>
    <row r="396" spans="1:35" ht="101.25" customHeight="1">
      <c r="A396" s="655" t="s">
        <v>2516</v>
      </c>
      <c r="B396" s="604" t="s">
        <v>169</v>
      </c>
      <c r="C396" s="656" t="s">
        <v>2508</v>
      </c>
      <c r="D396" s="656" t="s">
        <v>2509</v>
      </c>
      <c r="E396" s="656" t="s">
        <v>2510</v>
      </c>
      <c r="F396" s="656" t="s">
        <v>2511</v>
      </c>
      <c r="G396" s="656" t="s">
        <v>2512</v>
      </c>
      <c r="H396" s="604"/>
      <c r="I396" s="604"/>
      <c r="J396" s="555" t="s">
        <v>1961</v>
      </c>
      <c r="K396" s="604">
        <v>50</v>
      </c>
      <c r="L396" s="604">
        <v>231010000</v>
      </c>
      <c r="M396" s="93" t="s">
        <v>4158</v>
      </c>
      <c r="N396" s="587" t="s">
        <v>613</v>
      </c>
      <c r="O396" s="1" t="s">
        <v>699</v>
      </c>
      <c r="P396" s="4" t="s">
        <v>139</v>
      </c>
      <c r="Q396" s="559" t="s">
        <v>4631</v>
      </c>
      <c r="R396" s="11" t="s">
        <v>1875</v>
      </c>
      <c r="S396" s="4" t="s">
        <v>1928</v>
      </c>
      <c r="T396" s="4" t="s">
        <v>1929</v>
      </c>
      <c r="U396" s="5">
        <v>4</v>
      </c>
      <c r="V396" s="10">
        <v>85000</v>
      </c>
      <c r="W396" s="10">
        <v>340000</v>
      </c>
      <c r="X396" s="10">
        <v>380800</v>
      </c>
      <c r="Y396" s="657" t="s">
        <v>720</v>
      </c>
      <c r="Z396" s="1">
        <v>2015</v>
      </c>
      <c r="AA396" s="658"/>
      <c r="AB396" s="1" t="s">
        <v>616</v>
      </c>
      <c r="AC396" s="583"/>
      <c r="AD396" s="583" t="s">
        <v>168</v>
      </c>
      <c r="AE396" s="583"/>
      <c r="AF396" s="583"/>
      <c r="AG396" s="583">
        <v>210001465</v>
      </c>
      <c r="AH396" s="583" t="s">
        <v>2513</v>
      </c>
      <c r="AI396" s="583"/>
    </row>
    <row r="397" spans="1:35" ht="101.25" customHeight="1">
      <c r="A397" s="655" t="s">
        <v>2517</v>
      </c>
      <c r="B397" s="604" t="s">
        <v>169</v>
      </c>
      <c r="C397" s="656" t="s">
        <v>2508</v>
      </c>
      <c r="D397" s="656" t="s">
        <v>2509</v>
      </c>
      <c r="E397" s="656" t="s">
        <v>2510</v>
      </c>
      <c r="F397" s="656" t="s">
        <v>2511</v>
      </c>
      <c r="G397" s="656" t="s">
        <v>2512</v>
      </c>
      <c r="H397" s="604"/>
      <c r="I397" s="604"/>
      <c r="J397" s="555" t="s">
        <v>1961</v>
      </c>
      <c r="K397" s="604">
        <v>50</v>
      </c>
      <c r="L397" s="604">
        <v>231010000</v>
      </c>
      <c r="M397" s="93" t="s">
        <v>4158</v>
      </c>
      <c r="N397" s="587" t="s">
        <v>613</v>
      </c>
      <c r="O397" s="1" t="s">
        <v>700</v>
      </c>
      <c r="P397" s="4" t="s">
        <v>139</v>
      </c>
      <c r="Q397" s="559" t="s">
        <v>4631</v>
      </c>
      <c r="R397" s="11" t="s">
        <v>1875</v>
      </c>
      <c r="S397" s="4" t="s">
        <v>1928</v>
      </c>
      <c r="T397" s="4" t="s">
        <v>1929</v>
      </c>
      <c r="U397" s="5">
        <v>3</v>
      </c>
      <c r="V397" s="10">
        <v>85000</v>
      </c>
      <c r="W397" s="10">
        <v>255000</v>
      </c>
      <c r="X397" s="10">
        <v>285600</v>
      </c>
      <c r="Y397" s="657" t="s">
        <v>720</v>
      </c>
      <c r="Z397" s="1">
        <v>2015</v>
      </c>
      <c r="AA397" s="658"/>
      <c r="AB397" s="1" t="s">
        <v>616</v>
      </c>
      <c r="AC397" s="583"/>
      <c r="AD397" s="583" t="s">
        <v>168</v>
      </c>
      <c r="AE397" s="583"/>
      <c r="AF397" s="583"/>
      <c r="AG397" s="583">
        <v>210001465</v>
      </c>
      <c r="AH397" s="583" t="s">
        <v>2513</v>
      </c>
      <c r="AI397" s="583"/>
    </row>
    <row r="398" spans="1:35" ht="101.25" customHeight="1">
      <c r="A398" s="655" t="s">
        <v>2518</v>
      </c>
      <c r="B398" s="604" t="s">
        <v>169</v>
      </c>
      <c r="C398" s="656" t="s">
        <v>2508</v>
      </c>
      <c r="D398" s="656" t="s">
        <v>2509</v>
      </c>
      <c r="E398" s="656" t="s">
        <v>2510</v>
      </c>
      <c r="F398" s="656" t="s">
        <v>2511</v>
      </c>
      <c r="G398" s="656" t="s">
        <v>2512</v>
      </c>
      <c r="H398" s="604"/>
      <c r="I398" s="604"/>
      <c r="J398" s="555" t="s">
        <v>1961</v>
      </c>
      <c r="K398" s="604">
        <v>50</v>
      </c>
      <c r="L398" s="604">
        <v>231010000</v>
      </c>
      <c r="M398" s="93" t="s">
        <v>4158</v>
      </c>
      <c r="N398" s="587" t="s">
        <v>613</v>
      </c>
      <c r="O398" s="1" t="s">
        <v>2519</v>
      </c>
      <c r="P398" s="4" t="s">
        <v>139</v>
      </c>
      <c r="Q398" s="559" t="s">
        <v>4631</v>
      </c>
      <c r="R398" s="11" t="s">
        <v>1875</v>
      </c>
      <c r="S398" s="4" t="s">
        <v>1928</v>
      </c>
      <c r="T398" s="4" t="s">
        <v>1929</v>
      </c>
      <c r="U398" s="5">
        <v>1</v>
      </c>
      <c r="V398" s="10">
        <v>85000</v>
      </c>
      <c r="W398" s="10">
        <v>85000</v>
      </c>
      <c r="X398" s="10">
        <v>95200</v>
      </c>
      <c r="Y398" s="657" t="s">
        <v>720</v>
      </c>
      <c r="Z398" s="1">
        <v>2015</v>
      </c>
      <c r="AA398" s="658"/>
      <c r="AB398" s="1" t="s">
        <v>616</v>
      </c>
      <c r="AC398" s="583"/>
      <c r="AD398" s="583" t="s">
        <v>168</v>
      </c>
      <c r="AE398" s="583"/>
      <c r="AF398" s="583"/>
      <c r="AG398" s="583">
        <v>210001465</v>
      </c>
      <c r="AH398" s="583" t="s">
        <v>2513</v>
      </c>
      <c r="AI398" s="583"/>
    </row>
    <row r="399" spans="1:35" ht="101.25" customHeight="1">
      <c r="A399" s="655" t="s">
        <v>2520</v>
      </c>
      <c r="B399" s="604" t="s">
        <v>169</v>
      </c>
      <c r="C399" s="656" t="s">
        <v>2508</v>
      </c>
      <c r="D399" s="656" t="s">
        <v>2509</v>
      </c>
      <c r="E399" s="656" t="s">
        <v>2510</v>
      </c>
      <c r="F399" s="656" t="s">
        <v>2511</v>
      </c>
      <c r="G399" s="656" t="s">
        <v>2512</v>
      </c>
      <c r="H399" s="604"/>
      <c r="I399" s="604"/>
      <c r="J399" s="555" t="s">
        <v>1961</v>
      </c>
      <c r="K399" s="604">
        <v>50</v>
      </c>
      <c r="L399" s="604">
        <v>231010000</v>
      </c>
      <c r="M399" s="93" t="s">
        <v>4158</v>
      </c>
      <c r="N399" s="587" t="s">
        <v>613</v>
      </c>
      <c r="O399" s="1" t="s">
        <v>2521</v>
      </c>
      <c r="P399" s="4" t="s">
        <v>139</v>
      </c>
      <c r="Q399" s="559" t="s">
        <v>4631</v>
      </c>
      <c r="R399" s="11" t="s">
        <v>1875</v>
      </c>
      <c r="S399" s="4" t="s">
        <v>1928</v>
      </c>
      <c r="T399" s="4" t="s">
        <v>1929</v>
      </c>
      <c r="U399" s="5">
        <v>1</v>
      </c>
      <c r="V399" s="10">
        <v>85000</v>
      </c>
      <c r="W399" s="10">
        <v>85000</v>
      </c>
      <c r="X399" s="10">
        <v>95200</v>
      </c>
      <c r="Y399" s="657" t="s">
        <v>720</v>
      </c>
      <c r="Z399" s="1">
        <v>2015</v>
      </c>
      <c r="AA399" s="658"/>
      <c r="AB399" s="1" t="s">
        <v>616</v>
      </c>
      <c r="AC399" s="583"/>
      <c r="AD399" s="583" t="s">
        <v>168</v>
      </c>
      <c r="AE399" s="583"/>
      <c r="AF399" s="583"/>
      <c r="AG399" s="583">
        <v>210001465</v>
      </c>
      <c r="AH399" s="583" t="s">
        <v>2513</v>
      </c>
      <c r="AI399" s="583"/>
    </row>
    <row r="400" spans="1:35" ht="101.25" customHeight="1">
      <c r="A400" s="655" t="s">
        <v>2522</v>
      </c>
      <c r="B400" s="604" t="s">
        <v>169</v>
      </c>
      <c r="C400" s="656" t="s">
        <v>2523</v>
      </c>
      <c r="D400" s="656" t="s">
        <v>2509</v>
      </c>
      <c r="E400" s="656" t="s">
        <v>2510</v>
      </c>
      <c r="F400" s="656" t="s">
        <v>2524</v>
      </c>
      <c r="G400" s="656" t="s">
        <v>2525</v>
      </c>
      <c r="H400" s="604"/>
      <c r="I400" s="604"/>
      <c r="J400" s="555" t="s">
        <v>1961</v>
      </c>
      <c r="K400" s="604">
        <v>50</v>
      </c>
      <c r="L400" s="604">
        <v>231010000</v>
      </c>
      <c r="M400" s="93" t="s">
        <v>4158</v>
      </c>
      <c r="N400" s="587" t="s">
        <v>613</v>
      </c>
      <c r="O400" s="1" t="s">
        <v>696</v>
      </c>
      <c r="P400" s="4" t="s">
        <v>139</v>
      </c>
      <c r="Q400" s="559" t="s">
        <v>4631</v>
      </c>
      <c r="R400" s="11" t="s">
        <v>1875</v>
      </c>
      <c r="S400" s="4" t="s">
        <v>1928</v>
      </c>
      <c r="T400" s="4" t="s">
        <v>1929</v>
      </c>
      <c r="U400" s="5">
        <v>3</v>
      </c>
      <c r="V400" s="10">
        <v>98000</v>
      </c>
      <c r="W400" s="10">
        <v>294000</v>
      </c>
      <c r="X400" s="10">
        <v>329280</v>
      </c>
      <c r="Y400" s="657" t="s">
        <v>720</v>
      </c>
      <c r="Z400" s="1">
        <v>2015</v>
      </c>
      <c r="AA400" s="658"/>
      <c r="AB400" s="1" t="s">
        <v>616</v>
      </c>
      <c r="AC400" s="583"/>
      <c r="AD400" s="583" t="s">
        <v>168</v>
      </c>
      <c r="AE400" s="583"/>
      <c r="AF400" s="583"/>
      <c r="AG400" s="583">
        <v>210001466</v>
      </c>
      <c r="AH400" s="583" t="s">
        <v>2526</v>
      </c>
      <c r="AI400" s="583"/>
    </row>
    <row r="401" spans="1:35" ht="101.25" customHeight="1">
      <c r="A401" s="655" t="s">
        <v>2527</v>
      </c>
      <c r="B401" s="604" t="s">
        <v>169</v>
      </c>
      <c r="C401" s="656" t="s">
        <v>2523</v>
      </c>
      <c r="D401" s="656" t="s">
        <v>2509</v>
      </c>
      <c r="E401" s="656" t="s">
        <v>2510</v>
      </c>
      <c r="F401" s="656" t="s">
        <v>2524</v>
      </c>
      <c r="G401" s="656" t="s">
        <v>2525</v>
      </c>
      <c r="H401" s="604"/>
      <c r="I401" s="604"/>
      <c r="J401" s="555" t="s">
        <v>1961</v>
      </c>
      <c r="K401" s="604">
        <v>50</v>
      </c>
      <c r="L401" s="604">
        <v>231010000</v>
      </c>
      <c r="M401" s="93" t="s">
        <v>4158</v>
      </c>
      <c r="N401" s="587" t="s">
        <v>613</v>
      </c>
      <c r="O401" s="1" t="s">
        <v>697</v>
      </c>
      <c r="P401" s="4" t="s">
        <v>139</v>
      </c>
      <c r="Q401" s="559" t="s">
        <v>4631</v>
      </c>
      <c r="R401" s="11" t="s">
        <v>1875</v>
      </c>
      <c r="S401" s="4" t="s">
        <v>1928</v>
      </c>
      <c r="T401" s="4" t="s">
        <v>1929</v>
      </c>
      <c r="U401" s="5">
        <v>5</v>
      </c>
      <c r="V401" s="10">
        <v>98000</v>
      </c>
      <c r="W401" s="10">
        <v>490000</v>
      </c>
      <c r="X401" s="10">
        <v>548800</v>
      </c>
      <c r="Y401" s="657" t="s">
        <v>720</v>
      </c>
      <c r="Z401" s="1">
        <v>2015</v>
      </c>
      <c r="AA401" s="658"/>
      <c r="AB401" s="1" t="s">
        <v>616</v>
      </c>
      <c r="AC401" s="583"/>
      <c r="AD401" s="583" t="s">
        <v>168</v>
      </c>
      <c r="AE401" s="583"/>
      <c r="AF401" s="583"/>
      <c r="AG401" s="583">
        <v>210001466</v>
      </c>
      <c r="AH401" s="583" t="s">
        <v>2526</v>
      </c>
      <c r="AI401" s="583"/>
    </row>
    <row r="402" spans="1:35" ht="101.25" customHeight="1">
      <c r="A402" s="655" t="s">
        <v>2528</v>
      </c>
      <c r="B402" s="604" t="s">
        <v>169</v>
      </c>
      <c r="C402" s="656" t="s">
        <v>2523</v>
      </c>
      <c r="D402" s="656" t="s">
        <v>2509</v>
      </c>
      <c r="E402" s="656" t="s">
        <v>2510</v>
      </c>
      <c r="F402" s="656" t="s">
        <v>2524</v>
      </c>
      <c r="G402" s="656" t="s">
        <v>2525</v>
      </c>
      <c r="H402" s="604"/>
      <c r="I402" s="604"/>
      <c r="J402" s="555" t="s">
        <v>1961</v>
      </c>
      <c r="K402" s="604">
        <v>50</v>
      </c>
      <c r="L402" s="604">
        <v>231010000</v>
      </c>
      <c r="M402" s="93" t="s">
        <v>4158</v>
      </c>
      <c r="N402" s="587" t="s">
        <v>613</v>
      </c>
      <c r="O402" s="1" t="s">
        <v>698</v>
      </c>
      <c r="P402" s="4" t="s">
        <v>139</v>
      </c>
      <c r="Q402" s="559" t="s">
        <v>4631</v>
      </c>
      <c r="R402" s="11" t="s">
        <v>1875</v>
      </c>
      <c r="S402" s="4" t="s">
        <v>1928</v>
      </c>
      <c r="T402" s="4" t="s">
        <v>1929</v>
      </c>
      <c r="U402" s="5">
        <v>7</v>
      </c>
      <c r="V402" s="10">
        <v>98000</v>
      </c>
      <c r="W402" s="10">
        <v>686000</v>
      </c>
      <c r="X402" s="10">
        <v>768320</v>
      </c>
      <c r="Y402" s="657" t="s">
        <v>720</v>
      </c>
      <c r="Z402" s="1">
        <v>2015</v>
      </c>
      <c r="AA402" s="658"/>
      <c r="AB402" s="1" t="s">
        <v>616</v>
      </c>
      <c r="AC402" s="583"/>
      <c r="AD402" s="583" t="s">
        <v>168</v>
      </c>
      <c r="AE402" s="583"/>
      <c r="AF402" s="583"/>
      <c r="AG402" s="583">
        <v>210001466</v>
      </c>
      <c r="AH402" s="583" t="s">
        <v>2526</v>
      </c>
      <c r="AI402" s="583"/>
    </row>
    <row r="403" spans="1:35" ht="101.25" customHeight="1">
      <c r="A403" s="655" t="s">
        <v>2529</v>
      </c>
      <c r="B403" s="604" t="s">
        <v>169</v>
      </c>
      <c r="C403" s="656" t="s">
        <v>2523</v>
      </c>
      <c r="D403" s="656" t="s">
        <v>2509</v>
      </c>
      <c r="E403" s="656" t="s">
        <v>2510</v>
      </c>
      <c r="F403" s="656" t="s">
        <v>2524</v>
      </c>
      <c r="G403" s="656" t="s">
        <v>2525</v>
      </c>
      <c r="H403" s="604"/>
      <c r="I403" s="604"/>
      <c r="J403" s="555" t="s">
        <v>1961</v>
      </c>
      <c r="K403" s="604">
        <v>50</v>
      </c>
      <c r="L403" s="604">
        <v>231010000</v>
      </c>
      <c r="M403" s="93" t="s">
        <v>4158</v>
      </c>
      <c r="N403" s="587" t="s">
        <v>613</v>
      </c>
      <c r="O403" s="1" t="s">
        <v>699</v>
      </c>
      <c r="P403" s="4" t="s">
        <v>139</v>
      </c>
      <c r="Q403" s="559" t="s">
        <v>4631</v>
      </c>
      <c r="R403" s="11" t="s">
        <v>1875</v>
      </c>
      <c r="S403" s="4" t="s">
        <v>1928</v>
      </c>
      <c r="T403" s="4" t="s">
        <v>1929</v>
      </c>
      <c r="U403" s="5">
        <v>7</v>
      </c>
      <c r="V403" s="10">
        <v>98000</v>
      </c>
      <c r="W403" s="10">
        <v>686000</v>
      </c>
      <c r="X403" s="10">
        <v>768320</v>
      </c>
      <c r="Y403" s="657" t="s">
        <v>720</v>
      </c>
      <c r="Z403" s="1">
        <v>2015</v>
      </c>
      <c r="AA403" s="658"/>
      <c r="AB403" s="1" t="s">
        <v>616</v>
      </c>
      <c r="AC403" s="583"/>
      <c r="AD403" s="583" t="s">
        <v>168</v>
      </c>
      <c r="AE403" s="583"/>
      <c r="AF403" s="583"/>
      <c r="AG403" s="583">
        <v>210001466</v>
      </c>
      <c r="AH403" s="583" t="s">
        <v>2526</v>
      </c>
      <c r="AI403" s="583"/>
    </row>
    <row r="404" spans="1:35" ht="101.25" customHeight="1">
      <c r="A404" s="655" t="s">
        <v>2530</v>
      </c>
      <c r="B404" s="604" t="s">
        <v>169</v>
      </c>
      <c r="C404" s="656" t="s">
        <v>2523</v>
      </c>
      <c r="D404" s="656" t="s">
        <v>2509</v>
      </c>
      <c r="E404" s="656" t="s">
        <v>2510</v>
      </c>
      <c r="F404" s="656" t="s">
        <v>2524</v>
      </c>
      <c r="G404" s="656" t="s">
        <v>2525</v>
      </c>
      <c r="H404" s="604"/>
      <c r="I404" s="604"/>
      <c r="J404" s="555" t="s">
        <v>1961</v>
      </c>
      <c r="K404" s="604">
        <v>50</v>
      </c>
      <c r="L404" s="604">
        <v>231010000</v>
      </c>
      <c r="M404" s="93" t="s">
        <v>4158</v>
      </c>
      <c r="N404" s="587" t="s">
        <v>613</v>
      </c>
      <c r="O404" s="1" t="s">
        <v>700</v>
      </c>
      <c r="P404" s="4" t="s">
        <v>139</v>
      </c>
      <c r="Q404" s="559" t="s">
        <v>4631</v>
      </c>
      <c r="R404" s="11" t="s">
        <v>1875</v>
      </c>
      <c r="S404" s="4" t="s">
        <v>1928</v>
      </c>
      <c r="T404" s="4" t="s">
        <v>1929</v>
      </c>
      <c r="U404" s="5">
        <v>3</v>
      </c>
      <c r="V404" s="10">
        <v>98000</v>
      </c>
      <c r="W404" s="10">
        <v>294000</v>
      </c>
      <c r="X404" s="10">
        <v>329280</v>
      </c>
      <c r="Y404" s="657" t="s">
        <v>720</v>
      </c>
      <c r="Z404" s="1">
        <v>2015</v>
      </c>
      <c r="AA404" s="658"/>
      <c r="AB404" s="1" t="s">
        <v>616</v>
      </c>
      <c r="AC404" s="583"/>
      <c r="AD404" s="583" t="s">
        <v>168</v>
      </c>
      <c r="AE404" s="583"/>
      <c r="AF404" s="583"/>
      <c r="AG404" s="583">
        <v>210001466</v>
      </c>
      <c r="AH404" s="583" t="s">
        <v>2526</v>
      </c>
      <c r="AI404" s="583"/>
    </row>
    <row r="405" spans="1:35" ht="101.25" customHeight="1">
      <c r="A405" s="655" t="s">
        <v>2531</v>
      </c>
      <c r="B405" s="604" t="s">
        <v>169</v>
      </c>
      <c r="C405" s="656" t="s">
        <v>2523</v>
      </c>
      <c r="D405" s="656" t="s">
        <v>2509</v>
      </c>
      <c r="E405" s="656" t="s">
        <v>2510</v>
      </c>
      <c r="F405" s="656" t="s">
        <v>2524</v>
      </c>
      <c r="G405" s="656" t="s">
        <v>2525</v>
      </c>
      <c r="H405" s="604"/>
      <c r="I405" s="604"/>
      <c r="J405" s="555" t="s">
        <v>1961</v>
      </c>
      <c r="K405" s="604">
        <v>50</v>
      </c>
      <c r="L405" s="604">
        <v>231010000</v>
      </c>
      <c r="M405" s="93" t="s">
        <v>4158</v>
      </c>
      <c r="N405" s="587" t="s">
        <v>613</v>
      </c>
      <c r="O405" s="1" t="s">
        <v>2519</v>
      </c>
      <c r="P405" s="4" t="s">
        <v>139</v>
      </c>
      <c r="Q405" s="559" t="s">
        <v>4631</v>
      </c>
      <c r="R405" s="11" t="s">
        <v>1875</v>
      </c>
      <c r="S405" s="4" t="s">
        <v>1928</v>
      </c>
      <c r="T405" s="4" t="s">
        <v>1929</v>
      </c>
      <c r="U405" s="5">
        <v>1</v>
      </c>
      <c r="V405" s="10">
        <v>98000</v>
      </c>
      <c r="W405" s="10">
        <v>98000</v>
      </c>
      <c r="X405" s="10">
        <v>109760</v>
      </c>
      <c r="Y405" s="657" t="s">
        <v>720</v>
      </c>
      <c r="Z405" s="1">
        <v>2015</v>
      </c>
      <c r="AA405" s="658"/>
      <c r="AB405" s="1" t="s">
        <v>616</v>
      </c>
      <c r="AC405" s="583"/>
      <c r="AD405" s="583" t="s">
        <v>168</v>
      </c>
      <c r="AE405" s="583"/>
      <c r="AF405" s="583"/>
      <c r="AG405" s="583">
        <v>210001466</v>
      </c>
      <c r="AH405" s="583" t="s">
        <v>2526</v>
      </c>
      <c r="AI405" s="583"/>
    </row>
    <row r="406" spans="1:35" ht="102" customHeight="1">
      <c r="A406" s="655" t="s">
        <v>2532</v>
      </c>
      <c r="B406" s="604" t="s">
        <v>169</v>
      </c>
      <c r="C406" s="656" t="s">
        <v>2523</v>
      </c>
      <c r="D406" s="656" t="s">
        <v>2509</v>
      </c>
      <c r="E406" s="656" t="s">
        <v>2510</v>
      </c>
      <c r="F406" s="656" t="s">
        <v>2524</v>
      </c>
      <c r="G406" s="656" t="s">
        <v>2525</v>
      </c>
      <c r="H406" s="604"/>
      <c r="I406" s="604"/>
      <c r="J406" s="555" t="s">
        <v>1961</v>
      </c>
      <c r="K406" s="604">
        <v>50</v>
      </c>
      <c r="L406" s="604">
        <v>231010000</v>
      </c>
      <c r="M406" s="93" t="s">
        <v>4158</v>
      </c>
      <c r="N406" s="587" t="s">
        <v>613</v>
      </c>
      <c r="O406" s="1" t="s">
        <v>2521</v>
      </c>
      <c r="P406" s="4" t="s">
        <v>139</v>
      </c>
      <c r="Q406" s="559" t="s">
        <v>4631</v>
      </c>
      <c r="R406" s="11" t="s">
        <v>1875</v>
      </c>
      <c r="S406" s="4" t="s">
        <v>1928</v>
      </c>
      <c r="T406" s="4" t="s">
        <v>1929</v>
      </c>
      <c r="U406" s="5">
        <v>1</v>
      </c>
      <c r="V406" s="10">
        <v>98000</v>
      </c>
      <c r="W406" s="10">
        <v>98000</v>
      </c>
      <c r="X406" s="10">
        <v>109760</v>
      </c>
      <c r="Y406" s="657" t="s">
        <v>720</v>
      </c>
      <c r="Z406" s="1">
        <v>2015</v>
      </c>
      <c r="AA406" s="658"/>
      <c r="AB406" s="1" t="s">
        <v>616</v>
      </c>
      <c r="AC406" s="583"/>
      <c r="AD406" s="583" t="s">
        <v>168</v>
      </c>
      <c r="AE406" s="583"/>
      <c r="AF406" s="583"/>
      <c r="AG406" s="583">
        <v>210001466</v>
      </c>
      <c r="AH406" s="583" t="s">
        <v>2526</v>
      </c>
      <c r="AI406" s="583"/>
    </row>
    <row r="407" spans="1:35" ht="102" customHeight="1">
      <c r="A407" s="655" t="s">
        <v>2533</v>
      </c>
      <c r="B407" s="604" t="s">
        <v>169</v>
      </c>
      <c r="C407" s="656" t="s">
        <v>2534</v>
      </c>
      <c r="D407" s="656" t="s">
        <v>2535</v>
      </c>
      <c r="E407" s="656" t="s">
        <v>2536</v>
      </c>
      <c r="F407" s="656" t="s">
        <v>2537</v>
      </c>
      <c r="G407" s="656" t="s">
        <v>2538</v>
      </c>
      <c r="H407" s="604"/>
      <c r="I407" s="604"/>
      <c r="J407" s="555" t="s">
        <v>31</v>
      </c>
      <c r="K407" s="604">
        <v>0</v>
      </c>
      <c r="L407" s="604">
        <v>271010000</v>
      </c>
      <c r="M407" s="604" t="s">
        <v>2063</v>
      </c>
      <c r="N407" s="587" t="s">
        <v>2079</v>
      </c>
      <c r="O407" s="1" t="s">
        <v>652</v>
      </c>
      <c r="P407" s="4" t="s">
        <v>139</v>
      </c>
      <c r="Q407" s="559" t="s">
        <v>2539</v>
      </c>
      <c r="R407" s="11" t="s">
        <v>2540</v>
      </c>
      <c r="S407" s="4" t="s">
        <v>1420</v>
      </c>
      <c r="T407" s="4" t="s">
        <v>1384</v>
      </c>
      <c r="U407" s="5">
        <v>9</v>
      </c>
      <c r="V407" s="10">
        <v>650</v>
      </c>
      <c r="W407" s="10">
        <v>5850</v>
      </c>
      <c r="X407" s="10">
        <v>6552</v>
      </c>
      <c r="Y407" s="657"/>
      <c r="Z407" s="1">
        <v>2015</v>
      </c>
      <c r="AA407" s="658"/>
      <c r="AB407" s="1" t="s">
        <v>616</v>
      </c>
      <c r="AC407" s="583"/>
      <c r="AD407" s="583"/>
      <c r="AE407" s="583" t="s">
        <v>2541</v>
      </c>
      <c r="AF407" s="583" t="s">
        <v>168</v>
      </c>
      <c r="AG407" s="583">
        <v>210000048</v>
      </c>
      <c r="AH407" s="583" t="s">
        <v>2542</v>
      </c>
      <c r="AI407" s="583"/>
    </row>
    <row r="408" spans="1:35" ht="102" customHeight="1">
      <c r="A408" s="655" t="s">
        <v>2543</v>
      </c>
      <c r="B408" s="604" t="s">
        <v>169</v>
      </c>
      <c r="C408" s="656" t="s">
        <v>2534</v>
      </c>
      <c r="D408" s="656" t="s">
        <v>2535</v>
      </c>
      <c r="E408" s="656" t="s">
        <v>2536</v>
      </c>
      <c r="F408" s="656" t="s">
        <v>2537</v>
      </c>
      <c r="G408" s="656" t="s">
        <v>2538</v>
      </c>
      <c r="H408" s="604"/>
      <c r="I408" s="604"/>
      <c r="J408" s="555" t="s">
        <v>31</v>
      </c>
      <c r="K408" s="604">
        <v>0</v>
      </c>
      <c r="L408" s="604">
        <v>271010000</v>
      </c>
      <c r="M408" s="604" t="s">
        <v>2063</v>
      </c>
      <c r="N408" s="587" t="s">
        <v>2079</v>
      </c>
      <c r="O408" s="1" t="s">
        <v>657</v>
      </c>
      <c r="P408" s="4" t="s">
        <v>139</v>
      </c>
      <c r="Q408" s="559" t="s">
        <v>2539</v>
      </c>
      <c r="R408" s="11" t="s">
        <v>2540</v>
      </c>
      <c r="S408" s="4" t="s">
        <v>1420</v>
      </c>
      <c r="T408" s="4" t="s">
        <v>1384</v>
      </c>
      <c r="U408" s="5">
        <v>9</v>
      </c>
      <c r="V408" s="10">
        <v>650</v>
      </c>
      <c r="W408" s="10">
        <v>5850</v>
      </c>
      <c r="X408" s="10">
        <v>6552</v>
      </c>
      <c r="Y408" s="657"/>
      <c r="Z408" s="1">
        <v>2015</v>
      </c>
      <c r="AA408" s="658"/>
      <c r="AB408" s="1" t="s">
        <v>616</v>
      </c>
      <c r="AC408" s="583"/>
      <c r="AD408" s="583"/>
      <c r="AE408" s="583" t="s">
        <v>2541</v>
      </c>
      <c r="AF408" s="583" t="s">
        <v>168</v>
      </c>
      <c r="AG408" s="583">
        <v>210000048</v>
      </c>
      <c r="AH408" s="583" t="s">
        <v>2542</v>
      </c>
      <c r="AI408" s="583"/>
    </row>
    <row r="409" spans="1:35" ht="102" customHeight="1">
      <c r="A409" s="655" t="s">
        <v>2544</v>
      </c>
      <c r="B409" s="604" t="s">
        <v>169</v>
      </c>
      <c r="C409" s="656" t="s">
        <v>2545</v>
      </c>
      <c r="D409" s="656" t="s">
        <v>2546</v>
      </c>
      <c r="E409" s="656" t="s">
        <v>2547</v>
      </c>
      <c r="F409" s="656" t="s">
        <v>2548</v>
      </c>
      <c r="G409" s="656" t="s">
        <v>2549</v>
      </c>
      <c r="H409" s="604"/>
      <c r="I409" s="604"/>
      <c r="J409" s="555" t="s">
        <v>31</v>
      </c>
      <c r="K409" s="604">
        <v>0</v>
      </c>
      <c r="L409" s="604">
        <v>271010000</v>
      </c>
      <c r="M409" s="604" t="s">
        <v>2063</v>
      </c>
      <c r="N409" s="587" t="s">
        <v>2079</v>
      </c>
      <c r="O409" s="1" t="s">
        <v>652</v>
      </c>
      <c r="P409" s="4" t="s">
        <v>139</v>
      </c>
      <c r="Q409" s="559" t="s">
        <v>2539</v>
      </c>
      <c r="R409" s="11" t="s">
        <v>2540</v>
      </c>
      <c r="S409" s="4" t="s">
        <v>1420</v>
      </c>
      <c r="T409" s="4" t="s">
        <v>1384</v>
      </c>
      <c r="U409" s="5">
        <v>1.2</v>
      </c>
      <c r="V409" s="10">
        <v>500</v>
      </c>
      <c r="W409" s="10">
        <v>1800</v>
      </c>
      <c r="X409" s="10">
        <v>2016</v>
      </c>
      <c r="Y409" s="657"/>
      <c r="Z409" s="1">
        <v>2015</v>
      </c>
      <c r="AA409" s="658"/>
      <c r="AB409" s="1" t="s">
        <v>616</v>
      </c>
      <c r="AC409" s="583"/>
      <c r="AD409" s="583"/>
      <c r="AE409" s="583" t="s">
        <v>2550</v>
      </c>
      <c r="AF409" s="583" t="s">
        <v>168</v>
      </c>
      <c r="AG409" s="583">
        <v>210000052</v>
      </c>
      <c r="AH409" s="583" t="s">
        <v>2551</v>
      </c>
      <c r="AI409" s="583"/>
    </row>
    <row r="410" spans="1:35" ht="102" customHeight="1">
      <c r="A410" s="655" t="s">
        <v>2552</v>
      </c>
      <c r="B410" s="604" t="s">
        <v>169</v>
      </c>
      <c r="C410" s="656" t="s">
        <v>2545</v>
      </c>
      <c r="D410" s="656" t="s">
        <v>2546</v>
      </c>
      <c r="E410" s="656" t="s">
        <v>2547</v>
      </c>
      <c r="F410" s="656" t="s">
        <v>2548</v>
      </c>
      <c r="G410" s="656" t="s">
        <v>2549</v>
      </c>
      <c r="H410" s="604"/>
      <c r="I410" s="604"/>
      <c r="J410" s="555" t="s">
        <v>31</v>
      </c>
      <c r="K410" s="604">
        <v>0</v>
      </c>
      <c r="L410" s="604">
        <v>271010000</v>
      </c>
      <c r="M410" s="604" t="s">
        <v>2063</v>
      </c>
      <c r="N410" s="587" t="s">
        <v>2079</v>
      </c>
      <c r="O410" s="1" t="s">
        <v>657</v>
      </c>
      <c r="P410" s="4" t="s">
        <v>139</v>
      </c>
      <c r="Q410" s="559" t="s">
        <v>2539</v>
      </c>
      <c r="R410" s="11" t="s">
        <v>2540</v>
      </c>
      <c r="S410" s="4" t="s">
        <v>1420</v>
      </c>
      <c r="T410" s="4" t="s">
        <v>1384</v>
      </c>
      <c r="U410" s="5">
        <v>2.4</v>
      </c>
      <c r="V410" s="10">
        <v>500</v>
      </c>
      <c r="W410" s="10">
        <v>1800</v>
      </c>
      <c r="X410" s="10">
        <v>2016</v>
      </c>
      <c r="Y410" s="657"/>
      <c r="Z410" s="1">
        <v>2015</v>
      </c>
      <c r="AA410" s="658"/>
      <c r="AB410" s="1" t="s">
        <v>616</v>
      </c>
      <c r="AC410" s="583"/>
      <c r="AD410" s="583"/>
      <c r="AE410" s="583" t="s">
        <v>2550</v>
      </c>
      <c r="AF410" s="583" t="s">
        <v>168</v>
      </c>
      <c r="AG410" s="583">
        <v>210000052</v>
      </c>
      <c r="AH410" s="583" t="s">
        <v>2551</v>
      </c>
      <c r="AI410" s="583"/>
    </row>
    <row r="411" spans="1:35" ht="102" customHeight="1">
      <c r="A411" s="655" t="s">
        <v>2553</v>
      </c>
      <c r="B411" s="604" t="s">
        <v>169</v>
      </c>
      <c r="C411" s="656" t="s">
        <v>2554</v>
      </c>
      <c r="D411" s="656" t="s">
        <v>2555</v>
      </c>
      <c r="E411" s="656" t="s">
        <v>2556</v>
      </c>
      <c r="F411" s="656" t="s">
        <v>2557</v>
      </c>
      <c r="G411" s="656" t="s">
        <v>2558</v>
      </c>
      <c r="H411" s="604"/>
      <c r="I411" s="604"/>
      <c r="J411" s="555" t="s">
        <v>31</v>
      </c>
      <c r="K411" s="604">
        <v>0</v>
      </c>
      <c r="L411" s="604">
        <v>271010000</v>
      </c>
      <c r="M411" s="604" t="s">
        <v>2063</v>
      </c>
      <c r="N411" s="587" t="s">
        <v>2079</v>
      </c>
      <c r="O411" s="1" t="s">
        <v>1363</v>
      </c>
      <c r="P411" s="4" t="s">
        <v>139</v>
      </c>
      <c r="Q411" s="559" t="s">
        <v>2539</v>
      </c>
      <c r="R411" s="11" t="s">
        <v>2540</v>
      </c>
      <c r="S411" s="4" t="s">
        <v>1420</v>
      </c>
      <c r="T411" s="4" t="s">
        <v>1384</v>
      </c>
      <c r="U411" s="5">
        <v>20</v>
      </c>
      <c r="V411" s="10">
        <v>700</v>
      </c>
      <c r="W411" s="10">
        <v>14000</v>
      </c>
      <c r="X411" s="10">
        <v>15680</v>
      </c>
      <c r="Y411" s="657"/>
      <c r="Z411" s="1">
        <v>2015</v>
      </c>
      <c r="AA411" s="658"/>
      <c r="AB411" s="1" t="s">
        <v>616</v>
      </c>
      <c r="AC411" s="583"/>
      <c r="AD411" s="583"/>
      <c r="AE411" s="583" t="s">
        <v>2559</v>
      </c>
      <c r="AF411" s="583" t="s">
        <v>168</v>
      </c>
      <c r="AG411" s="583">
        <v>210000056</v>
      </c>
      <c r="AH411" s="583" t="s">
        <v>2560</v>
      </c>
      <c r="AI411" s="583"/>
    </row>
    <row r="412" spans="1:35" ht="102" customHeight="1">
      <c r="A412" s="655" t="s">
        <v>2561</v>
      </c>
      <c r="B412" s="604" t="s">
        <v>169</v>
      </c>
      <c r="C412" s="656" t="s">
        <v>2562</v>
      </c>
      <c r="D412" s="656" t="s">
        <v>2563</v>
      </c>
      <c r="E412" s="656" t="s">
        <v>2564</v>
      </c>
      <c r="F412" s="656" t="s">
        <v>2565</v>
      </c>
      <c r="G412" s="656" t="s">
        <v>2566</v>
      </c>
      <c r="H412" s="604"/>
      <c r="I412" s="604"/>
      <c r="J412" s="555" t="s">
        <v>31</v>
      </c>
      <c r="K412" s="604">
        <v>0</v>
      </c>
      <c r="L412" s="604">
        <v>271010000</v>
      </c>
      <c r="M412" s="604" t="s">
        <v>2063</v>
      </c>
      <c r="N412" s="587" t="s">
        <v>2079</v>
      </c>
      <c r="O412" s="1" t="s">
        <v>1363</v>
      </c>
      <c r="P412" s="4" t="s">
        <v>139</v>
      </c>
      <c r="Q412" s="559" t="s">
        <v>2539</v>
      </c>
      <c r="R412" s="11" t="s">
        <v>2540</v>
      </c>
      <c r="S412" s="4" t="s">
        <v>1420</v>
      </c>
      <c r="T412" s="4" t="s">
        <v>1384</v>
      </c>
      <c r="U412" s="5">
        <v>75</v>
      </c>
      <c r="V412" s="10">
        <v>600</v>
      </c>
      <c r="W412" s="10">
        <v>45000</v>
      </c>
      <c r="X412" s="10">
        <v>50400</v>
      </c>
      <c r="Y412" s="657"/>
      <c r="Z412" s="1">
        <v>2015</v>
      </c>
      <c r="AA412" s="658"/>
      <c r="AB412" s="1" t="s">
        <v>616</v>
      </c>
      <c r="AC412" s="583"/>
      <c r="AD412" s="583"/>
      <c r="AE412" s="583" t="s">
        <v>2567</v>
      </c>
      <c r="AF412" s="583" t="s">
        <v>168</v>
      </c>
      <c r="AG412" s="583">
        <v>210000058</v>
      </c>
      <c r="AH412" s="583" t="s">
        <v>2568</v>
      </c>
      <c r="AI412" s="583"/>
    </row>
    <row r="413" spans="1:35" ht="102" customHeight="1">
      <c r="A413" s="655" t="s">
        <v>2569</v>
      </c>
      <c r="B413" s="604" t="s">
        <v>169</v>
      </c>
      <c r="C413" s="656" t="s">
        <v>2570</v>
      </c>
      <c r="D413" s="656" t="s">
        <v>2571</v>
      </c>
      <c r="E413" s="656" t="s">
        <v>2572</v>
      </c>
      <c r="F413" s="656" t="s">
        <v>2573</v>
      </c>
      <c r="G413" s="656" t="s">
        <v>2574</v>
      </c>
      <c r="H413" s="604"/>
      <c r="I413" s="604"/>
      <c r="J413" s="555" t="s">
        <v>31</v>
      </c>
      <c r="K413" s="604">
        <v>0</v>
      </c>
      <c r="L413" s="604">
        <v>271010000</v>
      </c>
      <c r="M413" s="604" t="s">
        <v>2063</v>
      </c>
      <c r="N413" s="587" t="s">
        <v>2079</v>
      </c>
      <c r="O413" s="1" t="s">
        <v>1363</v>
      </c>
      <c r="P413" s="4" t="s">
        <v>139</v>
      </c>
      <c r="Q413" s="559" t="s">
        <v>2539</v>
      </c>
      <c r="R413" s="11" t="s">
        <v>2540</v>
      </c>
      <c r="S413" s="4" t="s">
        <v>1420</v>
      </c>
      <c r="T413" s="4" t="s">
        <v>1384</v>
      </c>
      <c r="U413" s="5">
        <v>7.5</v>
      </c>
      <c r="V413" s="10">
        <v>1500</v>
      </c>
      <c r="W413" s="10">
        <v>11250</v>
      </c>
      <c r="X413" s="10">
        <v>12600</v>
      </c>
      <c r="Y413" s="657"/>
      <c r="Z413" s="1">
        <v>2015</v>
      </c>
      <c r="AA413" s="658"/>
      <c r="AB413" s="1" t="s">
        <v>616</v>
      </c>
      <c r="AC413" s="583"/>
      <c r="AD413" s="583"/>
      <c r="AE413" s="583" t="s">
        <v>2575</v>
      </c>
      <c r="AF413" s="583" t="s">
        <v>168</v>
      </c>
      <c r="AG413" s="583">
        <v>210000063</v>
      </c>
      <c r="AH413" s="583" t="s">
        <v>2576</v>
      </c>
      <c r="AI413" s="583"/>
    </row>
    <row r="414" spans="1:35" ht="102" customHeight="1">
      <c r="A414" s="655" t="s">
        <v>2577</v>
      </c>
      <c r="B414" s="604" t="s">
        <v>169</v>
      </c>
      <c r="C414" s="656" t="s">
        <v>2578</v>
      </c>
      <c r="D414" s="656" t="s">
        <v>2579</v>
      </c>
      <c r="E414" s="656" t="s">
        <v>2580</v>
      </c>
      <c r="F414" s="656" t="s">
        <v>2581</v>
      </c>
      <c r="G414" s="656" t="s">
        <v>2582</v>
      </c>
      <c r="H414" s="604"/>
      <c r="I414" s="604"/>
      <c r="J414" s="555" t="s">
        <v>31</v>
      </c>
      <c r="K414" s="604">
        <v>0</v>
      </c>
      <c r="L414" s="604">
        <v>271010000</v>
      </c>
      <c r="M414" s="604" t="s">
        <v>2063</v>
      </c>
      <c r="N414" s="587" t="s">
        <v>2079</v>
      </c>
      <c r="O414" s="1" t="s">
        <v>1363</v>
      </c>
      <c r="P414" s="4" t="s">
        <v>139</v>
      </c>
      <c r="Q414" s="559" t="s">
        <v>2539</v>
      </c>
      <c r="R414" s="11" t="s">
        <v>2540</v>
      </c>
      <c r="S414" s="4" t="s">
        <v>2583</v>
      </c>
      <c r="T414" s="4" t="s">
        <v>2584</v>
      </c>
      <c r="U414" s="5">
        <v>2.5000000000000001E-2</v>
      </c>
      <c r="V414" s="10">
        <v>200000</v>
      </c>
      <c r="W414" s="10">
        <v>5000</v>
      </c>
      <c r="X414" s="10">
        <v>5600</v>
      </c>
      <c r="Y414" s="657"/>
      <c r="Z414" s="1">
        <v>2015</v>
      </c>
      <c r="AA414" s="658"/>
      <c r="AB414" s="1" t="s">
        <v>616</v>
      </c>
      <c r="AC414" s="583"/>
      <c r="AD414" s="583"/>
      <c r="AE414" s="583" t="s">
        <v>2585</v>
      </c>
      <c r="AF414" s="583" t="s">
        <v>168</v>
      </c>
      <c r="AG414" s="583">
        <v>210000082</v>
      </c>
      <c r="AH414" s="583" t="s">
        <v>2586</v>
      </c>
      <c r="AI414" s="583"/>
    </row>
    <row r="415" spans="1:35" ht="102" customHeight="1">
      <c r="A415" s="655" t="s">
        <v>2587</v>
      </c>
      <c r="B415" s="604" t="s">
        <v>169</v>
      </c>
      <c r="C415" s="656" t="s">
        <v>2588</v>
      </c>
      <c r="D415" s="656" t="s">
        <v>2589</v>
      </c>
      <c r="E415" s="656" t="s">
        <v>2590</v>
      </c>
      <c r="F415" s="656" t="s">
        <v>2591</v>
      </c>
      <c r="G415" s="656" t="s">
        <v>2592</v>
      </c>
      <c r="H415" s="604"/>
      <c r="I415" s="604"/>
      <c r="J415" s="555" t="s">
        <v>31</v>
      </c>
      <c r="K415" s="604">
        <v>0</v>
      </c>
      <c r="L415" s="604">
        <v>271010000</v>
      </c>
      <c r="M415" s="604" t="s">
        <v>2063</v>
      </c>
      <c r="N415" s="587" t="s">
        <v>2079</v>
      </c>
      <c r="O415" s="1" t="s">
        <v>1363</v>
      </c>
      <c r="P415" s="4" t="s">
        <v>139</v>
      </c>
      <c r="Q415" s="559" t="s">
        <v>2539</v>
      </c>
      <c r="R415" s="11" t="s">
        <v>2540</v>
      </c>
      <c r="S415" s="4" t="s">
        <v>1928</v>
      </c>
      <c r="T415" s="4" t="s">
        <v>1929</v>
      </c>
      <c r="U415" s="5">
        <v>4</v>
      </c>
      <c r="V415" s="10">
        <v>18300</v>
      </c>
      <c r="W415" s="10">
        <v>73200</v>
      </c>
      <c r="X415" s="10">
        <v>81984</v>
      </c>
      <c r="Y415" s="657"/>
      <c r="Z415" s="1">
        <v>2015</v>
      </c>
      <c r="AA415" s="658"/>
      <c r="AB415" s="1" t="s">
        <v>616</v>
      </c>
      <c r="AC415" s="583"/>
      <c r="AD415" s="583"/>
      <c r="AE415" s="583" t="s">
        <v>2593</v>
      </c>
      <c r="AF415" s="583" t="s">
        <v>168</v>
      </c>
      <c r="AG415" s="583">
        <v>210001050</v>
      </c>
      <c r="AH415" s="583" t="s">
        <v>2594</v>
      </c>
      <c r="AI415" s="583"/>
    </row>
    <row r="416" spans="1:35" ht="102" customHeight="1">
      <c r="A416" s="655" t="s">
        <v>2595</v>
      </c>
      <c r="B416" s="604" t="s">
        <v>169</v>
      </c>
      <c r="C416" s="656" t="s">
        <v>2596</v>
      </c>
      <c r="D416" s="656" t="s">
        <v>2597</v>
      </c>
      <c r="E416" s="656" t="s">
        <v>2597</v>
      </c>
      <c r="F416" s="656" t="s">
        <v>2598</v>
      </c>
      <c r="G416" s="656" t="s">
        <v>2599</v>
      </c>
      <c r="H416" s="604"/>
      <c r="I416" s="604"/>
      <c r="J416" s="555" t="s">
        <v>31</v>
      </c>
      <c r="K416" s="604">
        <v>0</v>
      </c>
      <c r="L416" s="604">
        <v>271010000</v>
      </c>
      <c r="M416" s="604" t="s">
        <v>2063</v>
      </c>
      <c r="N416" s="587" t="s">
        <v>2079</v>
      </c>
      <c r="O416" s="1" t="s">
        <v>1363</v>
      </c>
      <c r="P416" s="4" t="s">
        <v>139</v>
      </c>
      <c r="Q416" s="559" t="s">
        <v>2539</v>
      </c>
      <c r="R416" s="11" t="s">
        <v>2540</v>
      </c>
      <c r="S416" s="4" t="s">
        <v>1928</v>
      </c>
      <c r="T416" s="4" t="s">
        <v>1929</v>
      </c>
      <c r="U416" s="5">
        <v>10</v>
      </c>
      <c r="V416" s="10">
        <v>800</v>
      </c>
      <c r="W416" s="10">
        <v>8000</v>
      </c>
      <c r="X416" s="10">
        <v>8960</v>
      </c>
      <c r="Y416" s="657"/>
      <c r="Z416" s="1">
        <v>2015</v>
      </c>
      <c r="AA416" s="658"/>
      <c r="AB416" s="1" t="s">
        <v>616</v>
      </c>
      <c r="AC416" s="583"/>
      <c r="AD416" s="583"/>
      <c r="AE416" s="583" t="s">
        <v>2600</v>
      </c>
      <c r="AF416" s="583" t="s">
        <v>168</v>
      </c>
      <c r="AG416" s="583">
        <v>210001068</v>
      </c>
      <c r="AH416" s="583" t="s">
        <v>2601</v>
      </c>
      <c r="AI416" s="583"/>
    </row>
    <row r="417" spans="1:35" ht="102" customHeight="1">
      <c r="A417" s="655" t="s">
        <v>2602</v>
      </c>
      <c r="B417" s="604" t="s">
        <v>169</v>
      </c>
      <c r="C417" s="656" t="s">
        <v>2603</v>
      </c>
      <c r="D417" s="656" t="s">
        <v>2604</v>
      </c>
      <c r="E417" s="656" t="s">
        <v>2605</v>
      </c>
      <c r="F417" s="656" t="s">
        <v>2606</v>
      </c>
      <c r="G417" s="656" t="s">
        <v>2607</v>
      </c>
      <c r="H417" s="604"/>
      <c r="I417" s="604"/>
      <c r="J417" s="555" t="s">
        <v>31</v>
      </c>
      <c r="K417" s="604">
        <v>0</v>
      </c>
      <c r="L417" s="604">
        <v>271010000</v>
      </c>
      <c r="M417" s="604" t="s">
        <v>2063</v>
      </c>
      <c r="N417" s="587" t="s">
        <v>2079</v>
      </c>
      <c r="O417" s="1" t="s">
        <v>1363</v>
      </c>
      <c r="P417" s="4" t="s">
        <v>139</v>
      </c>
      <c r="Q417" s="559" t="s">
        <v>2539</v>
      </c>
      <c r="R417" s="11" t="s">
        <v>2540</v>
      </c>
      <c r="S417" s="4" t="s">
        <v>1928</v>
      </c>
      <c r="T417" s="4" t="s">
        <v>1929</v>
      </c>
      <c r="U417" s="5">
        <v>10</v>
      </c>
      <c r="V417" s="10">
        <v>3000</v>
      </c>
      <c r="W417" s="10">
        <v>30000</v>
      </c>
      <c r="X417" s="10">
        <v>33600</v>
      </c>
      <c r="Y417" s="657"/>
      <c r="Z417" s="1">
        <v>2015</v>
      </c>
      <c r="AA417" s="658"/>
      <c r="AB417" s="1" t="s">
        <v>616</v>
      </c>
      <c r="AC417" s="583"/>
      <c r="AD417" s="583"/>
      <c r="AE417" s="583" t="s">
        <v>2608</v>
      </c>
      <c r="AF417" s="583" t="s">
        <v>168</v>
      </c>
      <c r="AG417" s="583">
        <v>210001075</v>
      </c>
      <c r="AH417" s="583" t="s">
        <v>2609</v>
      </c>
      <c r="AI417" s="583"/>
    </row>
    <row r="418" spans="1:35" ht="102" customHeight="1">
      <c r="A418" s="655" t="s">
        <v>2610</v>
      </c>
      <c r="B418" s="604" t="s">
        <v>169</v>
      </c>
      <c r="C418" s="656" t="s">
        <v>2611</v>
      </c>
      <c r="D418" s="656" t="s">
        <v>2612</v>
      </c>
      <c r="E418" s="656" t="s">
        <v>2613</v>
      </c>
      <c r="F418" s="656" t="s">
        <v>2614</v>
      </c>
      <c r="G418" s="656" t="s">
        <v>2615</v>
      </c>
      <c r="H418" s="604"/>
      <c r="I418" s="604"/>
      <c r="J418" s="555" t="s">
        <v>31</v>
      </c>
      <c r="K418" s="604">
        <v>0</v>
      </c>
      <c r="L418" s="604">
        <v>271010000</v>
      </c>
      <c r="M418" s="604" t="s">
        <v>2063</v>
      </c>
      <c r="N418" s="587" t="s">
        <v>2079</v>
      </c>
      <c r="O418" s="1" t="s">
        <v>1363</v>
      </c>
      <c r="P418" s="4" t="s">
        <v>139</v>
      </c>
      <c r="Q418" s="559" t="s">
        <v>2539</v>
      </c>
      <c r="R418" s="11" t="s">
        <v>2540</v>
      </c>
      <c r="S418" s="4" t="s">
        <v>1420</v>
      </c>
      <c r="T418" s="4" t="s">
        <v>1384</v>
      </c>
      <c r="U418" s="5">
        <v>0.5</v>
      </c>
      <c r="V418" s="10">
        <v>17000</v>
      </c>
      <c r="W418" s="10">
        <v>8500</v>
      </c>
      <c r="X418" s="10">
        <v>9520</v>
      </c>
      <c r="Y418" s="657"/>
      <c r="Z418" s="1">
        <v>2015</v>
      </c>
      <c r="AA418" s="658"/>
      <c r="AB418" s="1" t="s">
        <v>616</v>
      </c>
      <c r="AC418" s="583"/>
      <c r="AD418" s="583"/>
      <c r="AE418" s="583" t="s">
        <v>2616</v>
      </c>
      <c r="AF418" s="583" t="s">
        <v>168</v>
      </c>
      <c r="AG418" s="583">
        <v>210003573</v>
      </c>
      <c r="AH418" s="583" t="s">
        <v>2617</v>
      </c>
      <c r="AI418" s="583"/>
    </row>
    <row r="419" spans="1:35" ht="102" customHeight="1">
      <c r="A419" s="655" t="s">
        <v>2618</v>
      </c>
      <c r="B419" s="604" t="s">
        <v>169</v>
      </c>
      <c r="C419" s="656" t="s">
        <v>2619</v>
      </c>
      <c r="D419" s="656" t="s">
        <v>2620</v>
      </c>
      <c r="E419" s="656" t="s">
        <v>2621</v>
      </c>
      <c r="F419" s="656" t="s">
        <v>2622</v>
      </c>
      <c r="G419" s="656" t="s">
        <v>2623</v>
      </c>
      <c r="H419" s="604"/>
      <c r="I419" s="604"/>
      <c r="J419" s="555" t="s">
        <v>31</v>
      </c>
      <c r="K419" s="604">
        <v>0</v>
      </c>
      <c r="L419" s="604">
        <v>271010000</v>
      </c>
      <c r="M419" s="604" t="s">
        <v>2063</v>
      </c>
      <c r="N419" s="587" t="s">
        <v>2079</v>
      </c>
      <c r="O419" s="1" t="s">
        <v>1363</v>
      </c>
      <c r="P419" s="4" t="s">
        <v>139</v>
      </c>
      <c r="Q419" s="559" t="s">
        <v>2539</v>
      </c>
      <c r="R419" s="11" t="s">
        <v>2540</v>
      </c>
      <c r="S419" s="4" t="s">
        <v>1420</v>
      </c>
      <c r="T419" s="4" t="s">
        <v>1384</v>
      </c>
      <c r="U419" s="5">
        <v>0.2</v>
      </c>
      <c r="V419" s="10">
        <v>1500</v>
      </c>
      <c r="W419" s="10">
        <v>300</v>
      </c>
      <c r="X419" s="10">
        <v>336</v>
      </c>
      <c r="Y419" s="657"/>
      <c r="Z419" s="1">
        <v>2015</v>
      </c>
      <c r="AA419" s="658"/>
      <c r="AB419" s="1" t="s">
        <v>616</v>
      </c>
      <c r="AC419" s="583"/>
      <c r="AD419" s="583"/>
      <c r="AE419" s="583" t="s">
        <v>2624</v>
      </c>
      <c r="AF419" s="583" t="s">
        <v>168</v>
      </c>
      <c r="AG419" s="583">
        <v>210003576</v>
      </c>
      <c r="AH419" s="583" t="s">
        <v>2625</v>
      </c>
      <c r="AI419" s="583"/>
    </row>
    <row r="420" spans="1:35" ht="102" customHeight="1">
      <c r="A420" s="655" t="s">
        <v>2626</v>
      </c>
      <c r="B420" s="604" t="s">
        <v>169</v>
      </c>
      <c r="C420" s="656" t="s">
        <v>2627</v>
      </c>
      <c r="D420" s="656" t="s">
        <v>2628</v>
      </c>
      <c r="E420" s="656" t="s">
        <v>2629</v>
      </c>
      <c r="F420" s="656" t="s">
        <v>2630</v>
      </c>
      <c r="G420" s="656" t="s">
        <v>2631</v>
      </c>
      <c r="H420" s="604"/>
      <c r="I420" s="604"/>
      <c r="J420" s="555" t="s">
        <v>1961</v>
      </c>
      <c r="K420" s="604">
        <v>100</v>
      </c>
      <c r="L420" s="604">
        <v>271010000</v>
      </c>
      <c r="M420" s="604" t="s">
        <v>2063</v>
      </c>
      <c r="N420" s="587" t="s">
        <v>2079</v>
      </c>
      <c r="O420" s="1" t="s">
        <v>1363</v>
      </c>
      <c r="P420" s="4" t="s">
        <v>139</v>
      </c>
      <c r="Q420" s="559" t="s">
        <v>2539</v>
      </c>
      <c r="R420" s="11" t="s">
        <v>1875</v>
      </c>
      <c r="S420" s="4" t="s">
        <v>1420</v>
      </c>
      <c r="T420" s="4" t="s">
        <v>1384</v>
      </c>
      <c r="U420" s="5">
        <v>50</v>
      </c>
      <c r="V420" s="10">
        <v>11200</v>
      </c>
      <c r="W420" s="10">
        <v>560000</v>
      </c>
      <c r="X420" s="10">
        <v>627200</v>
      </c>
      <c r="Y420" s="657" t="s">
        <v>720</v>
      </c>
      <c r="Z420" s="1">
        <v>2015</v>
      </c>
      <c r="AA420" s="658"/>
      <c r="AB420" s="1" t="s">
        <v>616</v>
      </c>
      <c r="AC420" s="583"/>
      <c r="AD420" s="583"/>
      <c r="AE420" s="583" t="s">
        <v>2632</v>
      </c>
      <c r="AF420" s="583" t="s">
        <v>168</v>
      </c>
      <c r="AG420" s="583">
        <v>210003591</v>
      </c>
      <c r="AH420" s="583" t="s">
        <v>2633</v>
      </c>
      <c r="AI420" s="583"/>
    </row>
    <row r="421" spans="1:35" ht="102" customHeight="1">
      <c r="A421" s="655" t="s">
        <v>2634</v>
      </c>
      <c r="B421" s="604" t="s">
        <v>169</v>
      </c>
      <c r="C421" s="656" t="s">
        <v>2635</v>
      </c>
      <c r="D421" s="656" t="s">
        <v>2597</v>
      </c>
      <c r="E421" s="656" t="s">
        <v>2597</v>
      </c>
      <c r="F421" s="656" t="s">
        <v>2636</v>
      </c>
      <c r="G421" s="656" t="s">
        <v>2637</v>
      </c>
      <c r="H421" s="604"/>
      <c r="I421" s="604"/>
      <c r="J421" s="555" t="s">
        <v>31</v>
      </c>
      <c r="K421" s="604">
        <v>0</v>
      </c>
      <c r="L421" s="604">
        <v>271010000</v>
      </c>
      <c r="M421" s="604" t="s">
        <v>2063</v>
      </c>
      <c r="N421" s="587" t="s">
        <v>2079</v>
      </c>
      <c r="O421" s="1" t="s">
        <v>1363</v>
      </c>
      <c r="P421" s="4" t="s">
        <v>139</v>
      </c>
      <c r="Q421" s="559" t="s">
        <v>2539</v>
      </c>
      <c r="R421" s="11" t="s">
        <v>2540</v>
      </c>
      <c r="S421" s="4" t="s">
        <v>1928</v>
      </c>
      <c r="T421" s="4" t="s">
        <v>1929</v>
      </c>
      <c r="U421" s="5">
        <v>6</v>
      </c>
      <c r="V421" s="10">
        <v>4000</v>
      </c>
      <c r="W421" s="10">
        <v>24000</v>
      </c>
      <c r="X421" s="10">
        <v>26880</v>
      </c>
      <c r="Y421" s="657"/>
      <c r="Z421" s="1">
        <v>2015</v>
      </c>
      <c r="AA421" s="658"/>
      <c r="AB421" s="1" t="s">
        <v>616</v>
      </c>
      <c r="AC421" s="583"/>
      <c r="AD421" s="583"/>
      <c r="AE421" s="583" t="s">
        <v>2638</v>
      </c>
      <c r="AF421" s="583" t="s">
        <v>168</v>
      </c>
      <c r="AG421" s="583">
        <v>210004855</v>
      </c>
      <c r="AH421" s="583" t="s">
        <v>2639</v>
      </c>
      <c r="AI421" s="583"/>
    </row>
    <row r="422" spans="1:35" ht="102" customHeight="1">
      <c r="A422" s="655" t="s">
        <v>2640</v>
      </c>
      <c r="B422" s="604" t="s">
        <v>169</v>
      </c>
      <c r="C422" s="656" t="s">
        <v>2641</v>
      </c>
      <c r="D422" s="656" t="s">
        <v>2642</v>
      </c>
      <c r="E422" s="656" t="s">
        <v>2643</v>
      </c>
      <c r="F422" s="656" t="s">
        <v>2644</v>
      </c>
      <c r="G422" s="656" t="s">
        <v>2645</v>
      </c>
      <c r="H422" s="604"/>
      <c r="I422" s="604"/>
      <c r="J422" s="555" t="s">
        <v>31</v>
      </c>
      <c r="K422" s="604">
        <v>0</v>
      </c>
      <c r="L422" s="604">
        <v>271010000</v>
      </c>
      <c r="M422" s="604" t="s">
        <v>2063</v>
      </c>
      <c r="N422" s="587" t="s">
        <v>2079</v>
      </c>
      <c r="O422" s="1" t="s">
        <v>1363</v>
      </c>
      <c r="P422" s="4" t="s">
        <v>139</v>
      </c>
      <c r="Q422" s="559" t="s">
        <v>2539</v>
      </c>
      <c r="R422" s="11" t="s">
        <v>2540</v>
      </c>
      <c r="S422" s="4" t="s">
        <v>1928</v>
      </c>
      <c r="T422" s="4" t="s">
        <v>1929</v>
      </c>
      <c r="U422" s="5">
        <v>5</v>
      </c>
      <c r="V422" s="10">
        <v>50</v>
      </c>
      <c r="W422" s="10">
        <v>250</v>
      </c>
      <c r="X422" s="10">
        <v>280</v>
      </c>
      <c r="Y422" s="657"/>
      <c r="Z422" s="1">
        <v>2015</v>
      </c>
      <c r="AA422" s="658"/>
      <c r="AB422" s="1" t="s">
        <v>616</v>
      </c>
      <c r="AC422" s="583"/>
      <c r="AD422" s="583"/>
      <c r="AE422" s="583" t="s">
        <v>2646</v>
      </c>
      <c r="AF422" s="583" t="s">
        <v>168</v>
      </c>
      <c r="AG422" s="583">
        <v>210004904</v>
      </c>
      <c r="AH422" s="583" t="s">
        <v>2647</v>
      </c>
      <c r="AI422" s="583"/>
    </row>
    <row r="423" spans="1:35" ht="102" customHeight="1">
      <c r="A423" s="655" t="s">
        <v>2648</v>
      </c>
      <c r="B423" s="604" t="s">
        <v>169</v>
      </c>
      <c r="C423" s="656" t="s">
        <v>2649</v>
      </c>
      <c r="D423" s="656" t="s">
        <v>2650</v>
      </c>
      <c r="E423" s="656" t="s">
        <v>2651</v>
      </c>
      <c r="F423" s="656" t="s">
        <v>2652</v>
      </c>
      <c r="G423" s="656" t="s">
        <v>2653</v>
      </c>
      <c r="H423" s="604"/>
      <c r="I423" s="604"/>
      <c r="J423" s="555" t="s">
        <v>31</v>
      </c>
      <c r="K423" s="604">
        <v>0</v>
      </c>
      <c r="L423" s="604">
        <v>271010000</v>
      </c>
      <c r="M423" s="604" t="s">
        <v>2063</v>
      </c>
      <c r="N423" s="587" t="s">
        <v>2079</v>
      </c>
      <c r="O423" s="1" t="s">
        <v>1363</v>
      </c>
      <c r="P423" s="4" t="s">
        <v>139</v>
      </c>
      <c r="Q423" s="559" t="s">
        <v>2539</v>
      </c>
      <c r="R423" s="11" t="s">
        <v>2540</v>
      </c>
      <c r="S423" s="4" t="s">
        <v>1928</v>
      </c>
      <c r="T423" s="4" t="s">
        <v>1929</v>
      </c>
      <c r="U423" s="5">
        <v>4</v>
      </c>
      <c r="V423" s="10">
        <v>5000</v>
      </c>
      <c r="W423" s="10">
        <v>20000</v>
      </c>
      <c r="X423" s="10">
        <v>22400</v>
      </c>
      <c r="Y423" s="657"/>
      <c r="Z423" s="1">
        <v>2015</v>
      </c>
      <c r="AA423" s="658"/>
      <c r="AB423" s="1" t="s">
        <v>616</v>
      </c>
      <c r="AC423" s="583"/>
      <c r="AD423" s="583"/>
      <c r="AE423" s="583" t="s">
        <v>2654</v>
      </c>
      <c r="AF423" s="583" t="s">
        <v>168</v>
      </c>
      <c r="AG423" s="583">
        <v>210011498</v>
      </c>
      <c r="AH423" s="583" t="s">
        <v>2655</v>
      </c>
      <c r="AI423" s="583"/>
    </row>
    <row r="424" spans="1:35" ht="102" customHeight="1">
      <c r="A424" s="655" t="s">
        <v>2656</v>
      </c>
      <c r="B424" s="604" t="s">
        <v>169</v>
      </c>
      <c r="C424" s="656" t="s">
        <v>2657</v>
      </c>
      <c r="D424" s="656" t="s">
        <v>2658</v>
      </c>
      <c r="E424" s="656" t="s">
        <v>2659</v>
      </c>
      <c r="F424" s="656" t="s">
        <v>2660</v>
      </c>
      <c r="G424" s="656" t="s">
        <v>2661</v>
      </c>
      <c r="H424" s="604"/>
      <c r="I424" s="604"/>
      <c r="J424" s="555" t="s">
        <v>31</v>
      </c>
      <c r="K424" s="604">
        <v>0</v>
      </c>
      <c r="L424" s="604">
        <v>271010000</v>
      </c>
      <c r="M424" s="604" t="s">
        <v>2063</v>
      </c>
      <c r="N424" s="587" t="s">
        <v>2079</v>
      </c>
      <c r="O424" s="1" t="s">
        <v>1363</v>
      </c>
      <c r="P424" s="4" t="s">
        <v>139</v>
      </c>
      <c r="Q424" s="559" t="s">
        <v>2539</v>
      </c>
      <c r="R424" s="11" t="s">
        <v>2540</v>
      </c>
      <c r="S424" s="4" t="s">
        <v>1928</v>
      </c>
      <c r="T424" s="4" t="s">
        <v>1929</v>
      </c>
      <c r="U424" s="5">
        <v>4</v>
      </c>
      <c r="V424" s="10">
        <v>15000</v>
      </c>
      <c r="W424" s="10">
        <v>60000</v>
      </c>
      <c r="X424" s="10">
        <v>67200</v>
      </c>
      <c r="Y424" s="657"/>
      <c r="Z424" s="1">
        <v>2015</v>
      </c>
      <c r="AA424" s="658"/>
      <c r="AB424" s="1" t="s">
        <v>616</v>
      </c>
      <c r="AC424" s="583"/>
      <c r="AD424" s="583"/>
      <c r="AE424" s="583" t="s">
        <v>2662</v>
      </c>
      <c r="AF424" s="583" t="s">
        <v>168</v>
      </c>
      <c r="AG424" s="583">
        <v>210012131</v>
      </c>
      <c r="AH424" s="583" t="s">
        <v>2663</v>
      </c>
      <c r="AI424" s="583"/>
    </row>
    <row r="425" spans="1:35" ht="102" customHeight="1">
      <c r="A425" s="655" t="s">
        <v>2664</v>
      </c>
      <c r="B425" s="604" t="s">
        <v>169</v>
      </c>
      <c r="C425" s="656" t="s">
        <v>2665</v>
      </c>
      <c r="D425" s="656" t="s">
        <v>2666</v>
      </c>
      <c r="E425" s="656" t="s">
        <v>2667</v>
      </c>
      <c r="F425" s="656" t="s">
        <v>2668</v>
      </c>
      <c r="G425" s="656" t="s">
        <v>2669</v>
      </c>
      <c r="H425" s="604"/>
      <c r="I425" s="604"/>
      <c r="J425" s="555" t="s">
        <v>31</v>
      </c>
      <c r="K425" s="604">
        <v>0</v>
      </c>
      <c r="L425" s="604">
        <v>271010000</v>
      </c>
      <c r="M425" s="604" t="s">
        <v>2063</v>
      </c>
      <c r="N425" s="587" t="s">
        <v>2079</v>
      </c>
      <c r="O425" s="1" t="s">
        <v>1363</v>
      </c>
      <c r="P425" s="4" t="s">
        <v>139</v>
      </c>
      <c r="Q425" s="559" t="s">
        <v>2539</v>
      </c>
      <c r="R425" s="11" t="s">
        <v>2540</v>
      </c>
      <c r="S425" s="4" t="s">
        <v>1420</v>
      </c>
      <c r="T425" s="4" t="s">
        <v>1384</v>
      </c>
      <c r="U425" s="5">
        <v>10</v>
      </c>
      <c r="V425" s="10">
        <v>750</v>
      </c>
      <c r="W425" s="10">
        <v>7500</v>
      </c>
      <c r="X425" s="10">
        <v>8400</v>
      </c>
      <c r="Y425" s="657"/>
      <c r="Z425" s="1">
        <v>2015</v>
      </c>
      <c r="AA425" s="658"/>
      <c r="AB425" s="1" t="s">
        <v>616</v>
      </c>
      <c r="AC425" s="583"/>
      <c r="AD425" s="583"/>
      <c r="AE425" s="583" t="s">
        <v>2670</v>
      </c>
      <c r="AF425" s="583" t="s">
        <v>168</v>
      </c>
      <c r="AG425" s="583">
        <v>210013482</v>
      </c>
      <c r="AH425" s="583" t="s">
        <v>2671</v>
      </c>
      <c r="AI425" s="583"/>
    </row>
    <row r="426" spans="1:35" ht="102" customHeight="1">
      <c r="A426" s="655" t="s">
        <v>2672</v>
      </c>
      <c r="B426" s="604" t="s">
        <v>169</v>
      </c>
      <c r="C426" s="656" t="s">
        <v>2673</v>
      </c>
      <c r="D426" s="656" t="s">
        <v>2674</v>
      </c>
      <c r="E426" s="656" t="s">
        <v>2675</v>
      </c>
      <c r="F426" s="656" t="s">
        <v>2676</v>
      </c>
      <c r="G426" s="656" t="s">
        <v>2677</v>
      </c>
      <c r="H426" s="604"/>
      <c r="I426" s="604"/>
      <c r="J426" s="555" t="s">
        <v>31</v>
      </c>
      <c r="K426" s="604">
        <v>0</v>
      </c>
      <c r="L426" s="604">
        <v>271010000</v>
      </c>
      <c r="M426" s="604" t="s">
        <v>2063</v>
      </c>
      <c r="N426" s="587" t="s">
        <v>2079</v>
      </c>
      <c r="O426" s="1" t="s">
        <v>1363</v>
      </c>
      <c r="P426" s="4" t="s">
        <v>139</v>
      </c>
      <c r="Q426" s="559" t="s">
        <v>2539</v>
      </c>
      <c r="R426" s="11" t="s">
        <v>2540</v>
      </c>
      <c r="S426" s="4" t="s">
        <v>1420</v>
      </c>
      <c r="T426" s="4" t="s">
        <v>1384</v>
      </c>
      <c r="U426" s="5">
        <v>0.5</v>
      </c>
      <c r="V426" s="10">
        <v>600</v>
      </c>
      <c r="W426" s="10">
        <v>300</v>
      </c>
      <c r="X426" s="10">
        <v>336</v>
      </c>
      <c r="Y426" s="657"/>
      <c r="Z426" s="1">
        <v>2015</v>
      </c>
      <c r="AA426" s="658"/>
      <c r="AB426" s="1" t="s">
        <v>616</v>
      </c>
      <c r="AC426" s="583"/>
      <c r="AD426" s="583"/>
      <c r="AE426" s="583" t="s">
        <v>2678</v>
      </c>
      <c r="AF426" s="583" t="s">
        <v>168</v>
      </c>
      <c r="AG426" s="583">
        <v>210013841</v>
      </c>
      <c r="AH426" s="583" t="s">
        <v>2679</v>
      </c>
      <c r="AI426" s="583"/>
    </row>
    <row r="427" spans="1:35" ht="102" customHeight="1">
      <c r="A427" s="655" t="s">
        <v>2680</v>
      </c>
      <c r="B427" s="604" t="s">
        <v>169</v>
      </c>
      <c r="C427" s="656" t="s">
        <v>2681</v>
      </c>
      <c r="D427" s="656" t="s">
        <v>2682</v>
      </c>
      <c r="E427" s="656" t="s">
        <v>2683</v>
      </c>
      <c r="F427" s="656" t="s">
        <v>2684</v>
      </c>
      <c r="G427" s="656" t="s">
        <v>2685</v>
      </c>
      <c r="H427" s="604"/>
      <c r="I427" s="604"/>
      <c r="J427" s="555" t="s">
        <v>1961</v>
      </c>
      <c r="K427" s="604">
        <v>100</v>
      </c>
      <c r="L427" s="604">
        <v>271010000</v>
      </c>
      <c r="M427" s="604" t="s">
        <v>2063</v>
      </c>
      <c r="N427" s="587" t="s">
        <v>2079</v>
      </c>
      <c r="O427" s="1" t="s">
        <v>1363</v>
      </c>
      <c r="P427" s="4" t="s">
        <v>139</v>
      </c>
      <c r="Q427" s="559" t="s">
        <v>2539</v>
      </c>
      <c r="R427" s="11" t="s">
        <v>1875</v>
      </c>
      <c r="S427" s="4" t="s">
        <v>1428</v>
      </c>
      <c r="T427" s="4" t="s">
        <v>2686</v>
      </c>
      <c r="U427" s="5">
        <v>45</v>
      </c>
      <c r="V427" s="10">
        <v>18300</v>
      </c>
      <c r="W427" s="10">
        <v>823500</v>
      </c>
      <c r="X427" s="10">
        <v>922320</v>
      </c>
      <c r="Y427" s="657" t="s">
        <v>720</v>
      </c>
      <c r="Z427" s="1">
        <v>2015</v>
      </c>
      <c r="AA427" s="658"/>
      <c r="AB427" s="1" t="s">
        <v>616</v>
      </c>
      <c r="AC427" s="583"/>
      <c r="AD427" s="583"/>
      <c r="AE427" s="583" t="s">
        <v>2687</v>
      </c>
      <c r="AF427" s="583" t="s">
        <v>168</v>
      </c>
      <c r="AG427" s="583">
        <v>210013850</v>
      </c>
      <c r="AH427" s="583" t="s">
        <v>2688</v>
      </c>
      <c r="AI427" s="583"/>
    </row>
    <row r="428" spans="1:35" ht="102" customHeight="1">
      <c r="A428" s="655" t="s">
        <v>2689</v>
      </c>
      <c r="B428" s="604" t="s">
        <v>169</v>
      </c>
      <c r="C428" s="656" t="s">
        <v>2690</v>
      </c>
      <c r="D428" s="656" t="s">
        <v>2691</v>
      </c>
      <c r="E428" s="656" t="s">
        <v>2692</v>
      </c>
      <c r="F428" s="656" t="s">
        <v>2693</v>
      </c>
      <c r="G428" s="656" t="s">
        <v>2694</v>
      </c>
      <c r="H428" s="604"/>
      <c r="I428" s="604"/>
      <c r="J428" s="555" t="s">
        <v>31</v>
      </c>
      <c r="K428" s="604">
        <v>0</v>
      </c>
      <c r="L428" s="604">
        <v>271010000</v>
      </c>
      <c r="M428" s="604" t="s">
        <v>2063</v>
      </c>
      <c r="N428" s="587" t="s">
        <v>2079</v>
      </c>
      <c r="O428" s="1" t="s">
        <v>1363</v>
      </c>
      <c r="P428" s="4" t="s">
        <v>139</v>
      </c>
      <c r="Q428" s="559" t="s">
        <v>2539</v>
      </c>
      <c r="R428" s="11" t="s">
        <v>2540</v>
      </c>
      <c r="S428" s="4" t="s">
        <v>1420</v>
      </c>
      <c r="T428" s="4" t="s">
        <v>1384</v>
      </c>
      <c r="U428" s="5">
        <v>5</v>
      </c>
      <c r="V428" s="10">
        <v>7200</v>
      </c>
      <c r="W428" s="10">
        <v>36000</v>
      </c>
      <c r="X428" s="10">
        <v>40320</v>
      </c>
      <c r="Y428" s="657"/>
      <c r="Z428" s="1">
        <v>2015</v>
      </c>
      <c r="AA428" s="658"/>
      <c r="AB428" s="1" t="s">
        <v>616</v>
      </c>
      <c r="AC428" s="583"/>
      <c r="AD428" s="583"/>
      <c r="AE428" s="583" t="s">
        <v>2695</v>
      </c>
      <c r="AF428" s="583" t="s">
        <v>168</v>
      </c>
      <c r="AG428" s="583">
        <v>210014190</v>
      </c>
      <c r="AH428" s="583" t="s">
        <v>2696</v>
      </c>
      <c r="AI428" s="583"/>
    </row>
    <row r="429" spans="1:35" ht="102" customHeight="1">
      <c r="A429" s="655" t="s">
        <v>2697</v>
      </c>
      <c r="B429" s="604" t="s">
        <v>169</v>
      </c>
      <c r="C429" s="656" t="s">
        <v>2698</v>
      </c>
      <c r="D429" s="656" t="s">
        <v>2699</v>
      </c>
      <c r="E429" s="656" t="s">
        <v>2700</v>
      </c>
      <c r="F429" s="656" t="s">
        <v>2701</v>
      </c>
      <c r="G429" s="656" t="s">
        <v>2702</v>
      </c>
      <c r="H429" s="604"/>
      <c r="I429" s="604"/>
      <c r="J429" s="555" t="s">
        <v>31</v>
      </c>
      <c r="K429" s="604">
        <v>0</v>
      </c>
      <c r="L429" s="604">
        <v>271010000</v>
      </c>
      <c r="M429" s="604" t="s">
        <v>2063</v>
      </c>
      <c r="N429" s="587" t="s">
        <v>2079</v>
      </c>
      <c r="O429" s="1" t="s">
        <v>1363</v>
      </c>
      <c r="P429" s="4" t="s">
        <v>139</v>
      </c>
      <c r="Q429" s="559" t="s">
        <v>2539</v>
      </c>
      <c r="R429" s="11" t="s">
        <v>2540</v>
      </c>
      <c r="S429" s="4" t="s">
        <v>1928</v>
      </c>
      <c r="T429" s="4" t="s">
        <v>1929</v>
      </c>
      <c r="U429" s="5">
        <v>5</v>
      </c>
      <c r="V429" s="10">
        <v>4000</v>
      </c>
      <c r="W429" s="10">
        <v>20000</v>
      </c>
      <c r="X429" s="10">
        <v>22400</v>
      </c>
      <c r="Y429" s="657"/>
      <c r="Z429" s="1">
        <v>2015</v>
      </c>
      <c r="AA429" s="658"/>
      <c r="AB429" s="1" t="s">
        <v>616</v>
      </c>
      <c r="AC429" s="583"/>
      <c r="AD429" s="583"/>
      <c r="AE429" s="583" t="s">
        <v>2703</v>
      </c>
      <c r="AF429" s="583" t="s">
        <v>168</v>
      </c>
      <c r="AG429" s="583">
        <v>210015951</v>
      </c>
      <c r="AH429" s="583" t="s">
        <v>2704</v>
      </c>
      <c r="AI429" s="583"/>
    </row>
    <row r="430" spans="1:35" ht="102" customHeight="1">
      <c r="A430" s="655" t="s">
        <v>2705</v>
      </c>
      <c r="B430" s="604" t="s">
        <v>169</v>
      </c>
      <c r="C430" s="656" t="s">
        <v>2706</v>
      </c>
      <c r="D430" s="656" t="s">
        <v>2707</v>
      </c>
      <c r="E430" s="656" t="s">
        <v>2707</v>
      </c>
      <c r="F430" s="656" t="s">
        <v>2708</v>
      </c>
      <c r="G430" s="656" t="s">
        <v>2709</v>
      </c>
      <c r="H430" s="604"/>
      <c r="I430" s="604"/>
      <c r="J430" s="555" t="s">
        <v>31</v>
      </c>
      <c r="K430" s="604">
        <v>0</v>
      </c>
      <c r="L430" s="604">
        <v>271010000</v>
      </c>
      <c r="M430" s="604" t="s">
        <v>2063</v>
      </c>
      <c r="N430" s="587" t="s">
        <v>2079</v>
      </c>
      <c r="O430" s="1" t="s">
        <v>1363</v>
      </c>
      <c r="P430" s="4" t="s">
        <v>139</v>
      </c>
      <c r="Q430" s="559" t="s">
        <v>2539</v>
      </c>
      <c r="R430" s="11" t="s">
        <v>2540</v>
      </c>
      <c r="S430" s="4" t="s">
        <v>2710</v>
      </c>
      <c r="T430" s="4" t="s">
        <v>2711</v>
      </c>
      <c r="U430" s="5">
        <v>1</v>
      </c>
      <c r="V430" s="10">
        <v>3000</v>
      </c>
      <c r="W430" s="10">
        <v>3000</v>
      </c>
      <c r="X430" s="10">
        <v>3360</v>
      </c>
      <c r="Y430" s="657"/>
      <c r="Z430" s="1">
        <v>2015</v>
      </c>
      <c r="AA430" s="658"/>
      <c r="AB430" s="1" t="s">
        <v>616</v>
      </c>
      <c r="AC430" s="583"/>
      <c r="AD430" s="583"/>
      <c r="AE430" s="583" t="s">
        <v>2712</v>
      </c>
      <c r="AF430" s="583" t="s">
        <v>168</v>
      </c>
      <c r="AG430" s="583">
        <v>210015966</v>
      </c>
      <c r="AH430" s="583" t="s">
        <v>2713</v>
      </c>
      <c r="AI430" s="583"/>
    </row>
    <row r="431" spans="1:35" ht="102" customHeight="1">
      <c r="A431" s="655" t="s">
        <v>2714</v>
      </c>
      <c r="B431" s="604" t="s">
        <v>169</v>
      </c>
      <c r="C431" s="656" t="s">
        <v>2706</v>
      </c>
      <c r="D431" s="656" t="s">
        <v>2707</v>
      </c>
      <c r="E431" s="656" t="s">
        <v>2707</v>
      </c>
      <c r="F431" s="656" t="s">
        <v>2708</v>
      </c>
      <c r="G431" s="656" t="s">
        <v>2709</v>
      </c>
      <c r="H431" s="604"/>
      <c r="I431" s="604"/>
      <c r="J431" s="555" t="s">
        <v>31</v>
      </c>
      <c r="K431" s="604">
        <v>0</v>
      </c>
      <c r="L431" s="604">
        <v>271010000</v>
      </c>
      <c r="M431" s="604" t="s">
        <v>2063</v>
      </c>
      <c r="N431" s="587" t="s">
        <v>2079</v>
      </c>
      <c r="O431" s="1" t="s">
        <v>1363</v>
      </c>
      <c r="P431" s="4" t="s">
        <v>139</v>
      </c>
      <c r="Q431" s="559" t="s">
        <v>2539</v>
      </c>
      <c r="R431" s="11" t="s">
        <v>2540</v>
      </c>
      <c r="S431" s="4" t="s">
        <v>2710</v>
      </c>
      <c r="T431" s="4" t="s">
        <v>2711</v>
      </c>
      <c r="U431" s="5">
        <v>1</v>
      </c>
      <c r="V431" s="10">
        <v>3000</v>
      </c>
      <c r="W431" s="10">
        <v>3000</v>
      </c>
      <c r="X431" s="10">
        <v>3360</v>
      </c>
      <c r="Y431" s="657"/>
      <c r="Z431" s="1">
        <v>2015</v>
      </c>
      <c r="AA431" s="658"/>
      <c r="AB431" s="1" t="s">
        <v>616</v>
      </c>
      <c r="AC431" s="583"/>
      <c r="AD431" s="583"/>
      <c r="AE431" s="583" t="s">
        <v>2715</v>
      </c>
      <c r="AF431" s="583" t="s">
        <v>168</v>
      </c>
      <c r="AG431" s="583">
        <v>210015967</v>
      </c>
      <c r="AH431" s="583" t="s">
        <v>2716</v>
      </c>
      <c r="AI431" s="583"/>
    </row>
    <row r="432" spans="1:35" ht="102" customHeight="1">
      <c r="A432" s="655" t="s">
        <v>2717</v>
      </c>
      <c r="B432" s="604" t="s">
        <v>169</v>
      </c>
      <c r="C432" s="656" t="s">
        <v>2718</v>
      </c>
      <c r="D432" s="656" t="s">
        <v>2719</v>
      </c>
      <c r="E432" s="656" t="s">
        <v>2719</v>
      </c>
      <c r="F432" s="656" t="s">
        <v>2720</v>
      </c>
      <c r="G432" s="656" t="s">
        <v>2721</v>
      </c>
      <c r="H432" s="604"/>
      <c r="I432" s="604"/>
      <c r="J432" s="555" t="s">
        <v>31</v>
      </c>
      <c r="K432" s="604">
        <v>0</v>
      </c>
      <c r="L432" s="604">
        <v>271010000</v>
      </c>
      <c r="M432" s="604" t="s">
        <v>2063</v>
      </c>
      <c r="N432" s="587" t="s">
        <v>2079</v>
      </c>
      <c r="O432" s="1" t="s">
        <v>1363</v>
      </c>
      <c r="P432" s="4" t="s">
        <v>139</v>
      </c>
      <c r="Q432" s="559" t="s">
        <v>2539</v>
      </c>
      <c r="R432" s="11" t="s">
        <v>2540</v>
      </c>
      <c r="S432" s="4" t="s">
        <v>1928</v>
      </c>
      <c r="T432" s="4" t="s">
        <v>1929</v>
      </c>
      <c r="U432" s="5">
        <v>7</v>
      </c>
      <c r="V432" s="10">
        <v>5000</v>
      </c>
      <c r="W432" s="10">
        <v>35000</v>
      </c>
      <c r="X432" s="10">
        <v>39200</v>
      </c>
      <c r="Y432" s="657"/>
      <c r="Z432" s="1">
        <v>2015</v>
      </c>
      <c r="AA432" s="658"/>
      <c r="AB432" s="1" t="s">
        <v>616</v>
      </c>
      <c r="AC432" s="583"/>
      <c r="AD432" s="583"/>
      <c r="AE432" s="583" t="s">
        <v>2722</v>
      </c>
      <c r="AF432" s="583" t="s">
        <v>168</v>
      </c>
      <c r="AG432" s="583">
        <v>210018030</v>
      </c>
      <c r="AH432" s="583" t="s">
        <v>2723</v>
      </c>
      <c r="AI432" s="583"/>
    </row>
    <row r="433" spans="1:35" ht="102" customHeight="1">
      <c r="A433" s="655" t="s">
        <v>2724</v>
      </c>
      <c r="B433" s="604" t="s">
        <v>169</v>
      </c>
      <c r="C433" s="656" t="s">
        <v>2725</v>
      </c>
      <c r="D433" s="656" t="s">
        <v>2699</v>
      </c>
      <c r="E433" s="656" t="s">
        <v>2726</v>
      </c>
      <c r="F433" s="656" t="s">
        <v>2727</v>
      </c>
      <c r="G433" s="656" t="s">
        <v>2728</v>
      </c>
      <c r="H433" s="604"/>
      <c r="I433" s="604"/>
      <c r="J433" s="555" t="s">
        <v>31</v>
      </c>
      <c r="K433" s="604">
        <v>0</v>
      </c>
      <c r="L433" s="604">
        <v>271010000</v>
      </c>
      <c r="M433" s="604" t="s">
        <v>2063</v>
      </c>
      <c r="N433" s="587" t="s">
        <v>2079</v>
      </c>
      <c r="O433" s="1" t="s">
        <v>1363</v>
      </c>
      <c r="P433" s="4" t="s">
        <v>139</v>
      </c>
      <c r="Q433" s="559" t="s">
        <v>2539</v>
      </c>
      <c r="R433" s="11" t="s">
        <v>2540</v>
      </c>
      <c r="S433" s="4" t="s">
        <v>2729</v>
      </c>
      <c r="T433" s="4" t="s">
        <v>4587</v>
      </c>
      <c r="U433" s="5">
        <v>4</v>
      </c>
      <c r="V433" s="10">
        <v>3000</v>
      </c>
      <c r="W433" s="10">
        <v>12000</v>
      </c>
      <c r="X433" s="10">
        <v>13440</v>
      </c>
      <c r="Y433" s="657"/>
      <c r="Z433" s="1">
        <v>2015</v>
      </c>
      <c r="AA433" s="658"/>
      <c r="AB433" s="1" t="s">
        <v>616</v>
      </c>
      <c r="AC433" s="583"/>
      <c r="AD433" s="583"/>
      <c r="AE433" s="583" t="s">
        <v>2731</v>
      </c>
      <c r="AF433" s="583" t="s">
        <v>168</v>
      </c>
      <c r="AG433" s="583">
        <v>210018895</v>
      </c>
      <c r="AH433" s="583" t="s">
        <v>2732</v>
      </c>
      <c r="AI433" s="583"/>
    </row>
    <row r="434" spans="1:35" ht="102" customHeight="1">
      <c r="A434" s="655" t="s">
        <v>2733</v>
      </c>
      <c r="B434" s="604" t="s">
        <v>169</v>
      </c>
      <c r="C434" s="656" t="s">
        <v>2734</v>
      </c>
      <c r="D434" s="656" t="s">
        <v>2699</v>
      </c>
      <c r="E434" s="656" t="s">
        <v>2726</v>
      </c>
      <c r="F434" s="656" t="s">
        <v>2735</v>
      </c>
      <c r="G434" s="656" t="s">
        <v>2736</v>
      </c>
      <c r="H434" s="604"/>
      <c r="I434" s="604"/>
      <c r="J434" s="555" t="s">
        <v>1961</v>
      </c>
      <c r="K434" s="604">
        <v>0</v>
      </c>
      <c r="L434" s="604">
        <v>271010000</v>
      </c>
      <c r="M434" s="604" t="s">
        <v>2063</v>
      </c>
      <c r="N434" s="587" t="s">
        <v>2079</v>
      </c>
      <c r="O434" s="1" t="s">
        <v>1363</v>
      </c>
      <c r="P434" s="4" t="s">
        <v>139</v>
      </c>
      <c r="Q434" s="559" t="s">
        <v>2539</v>
      </c>
      <c r="R434" s="11" t="s">
        <v>2540</v>
      </c>
      <c r="S434" s="4" t="s">
        <v>2737</v>
      </c>
      <c r="T434" s="4" t="s">
        <v>4587</v>
      </c>
      <c r="U434" s="5">
        <v>1500</v>
      </c>
      <c r="V434" s="10">
        <v>2400</v>
      </c>
      <c r="W434" s="10">
        <v>3600000</v>
      </c>
      <c r="X434" s="10">
        <v>4032000</v>
      </c>
      <c r="Y434" s="657"/>
      <c r="Z434" s="1">
        <v>2015</v>
      </c>
      <c r="AA434" s="658"/>
      <c r="AB434" s="1" t="s">
        <v>616</v>
      </c>
      <c r="AC434" s="583"/>
      <c r="AD434" s="583"/>
      <c r="AE434" s="583" t="s">
        <v>2738</v>
      </c>
      <c r="AF434" s="583" t="s">
        <v>168</v>
      </c>
      <c r="AG434" s="583">
        <v>210018897</v>
      </c>
      <c r="AH434" s="583" t="s">
        <v>2739</v>
      </c>
      <c r="AI434" s="583"/>
    </row>
    <row r="435" spans="1:35" ht="102" customHeight="1">
      <c r="A435" s="655" t="s">
        <v>2740</v>
      </c>
      <c r="B435" s="604" t="s">
        <v>169</v>
      </c>
      <c r="C435" s="656" t="s">
        <v>2741</v>
      </c>
      <c r="D435" s="656" t="s">
        <v>2742</v>
      </c>
      <c r="E435" s="656" t="s">
        <v>2742</v>
      </c>
      <c r="F435" s="656" t="s">
        <v>2743</v>
      </c>
      <c r="G435" s="656" t="s">
        <v>2744</v>
      </c>
      <c r="H435" s="604"/>
      <c r="I435" s="604"/>
      <c r="J435" s="555" t="s">
        <v>31</v>
      </c>
      <c r="K435" s="604">
        <v>0</v>
      </c>
      <c r="L435" s="604">
        <v>271010000</v>
      </c>
      <c r="M435" s="604" t="s">
        <v>2063</v>
      </c>
      <c r="N435" s="587" t="s">
        <v>2079</v>
      </c>
      <c r="O435" s="1" t="s">
        <v>1363</v>
      </c>
      <c r="P435" s="4" t="s">
        <v>139</v>
      </c>
      <c r="Q435" s="559" t="s">
        <v>2539</v>
      </c>
      <c r="R435" s="11" t="s">
        <v>2540</v>
      </c>
      <c r="S435" s="4" t="s">
        <v>1420</v>
      </c>
      <c r="T435" s="4" t="s">
        <v>1384</v>
      </c>
      <c r="U435" s="5">
        <v>0.05</v>
      </c>
      <c r="V435" s="10">
        <v>365000</v>
      </c>
      <c r="W435" s="10">
        <v>18250</v>
      </c>
      <c r="X435" s="10">
        <v>20440</v>
      </c>
      <c r="Y435" s="657"/>
      <c r="Z435" s="1">
        <v>2015</v>
      </c>
      <c r="AA435" s="658"/>
      <c r="AB435" s="1" t="s">
        <v>616</v>
      </c>
      <c r="AC435" s="583"/>
      <c r="AD435" s="583"/>
      <c r="AE435" s="583" t="s">
        <v>2745</v>
      </c>
      <c r="AF435" s="583" t="s">
        <v>168</v>
      </c>
      <c r="AG435" s="583">
        <v>210020009</v>
      </c>
      <c r="AH435" s="583" t="s">
        <v>2746</v>
      </c>
      <c r="AI435" s="583"/>
    </row>
    <row r="436" spans="1:35" ht="102" customHeight="1">
      <c r="A436" s="655" t="s">
        <v>2747</v>
      </c>
      <c r="B436" s="604" t="s">
        <v>169</v>
      </c>
      <c r="C436" s="656" t="s">
        <v>2748</v>
      </c>
      <c r="D436" s="656" t="s">
        <v>2749</v>
      </c>
      <c r="E436" s="656" t="s">
        <v>2750</v>
      </c>
      <c r="F436" s="656" t="s">
        <v>2751</v>
      </c>
      <c r="G436" s="656" t="s">
        <v>2752</v>
      </c>
      <c r="H436" s="604"/>
      <c r="I436" s="604"/>
      <c r="J436" s="555" t="s">
        <v>31</v>
      </c>
      <c r="K436" s="604">
        <v>0</v>
      </c>
      <c r="L436" s="604">
        <v>271010000</v>
      </c>
      <c r="M436" s="604" t="s">
        <v>2063</v>
      </c>
      <c r="N436" s="587" t="s">
        <v>2079</v>
      </c>
      <c r="O436" s="1" t="s">
        <v>1363</v>
      </c>
      <c r="P436" s="4" t="s">
        <v>139</v>
      </c>
      <c r="Q436" s="559" t="s">
        <v>2539</v>
      </c>
      <c r="R436" s="11" t="s">
        <v>2540</v>
      </c>
      <c r="S436" s="4" t="s">
        <v>1420</v>
      </c>
      <c r="T436" s="4" t="s">
        <v>1384</v>
      </c>
      <c r="U436" s="5">
        <v>0.5</v>
      </c>
      <c r="V436" s="10">
        <v>2600</v>
      </c>
      <c r="W436" s="10">
        <v>1300</v>
      </c>
      <c r="X436" s="10">
        <v>1456</v>
      </c>
      <c r="Y436" s="657"/>
      <c r="Z436" s="1">
        <v>2015</v>
      </c>
      <c r="AA436" s="658"/>
      <c r="AB436" s="1" t="s">
        <v>616</v>
      </c>
      <c r="AC436" s="583"/>
      <c r="AD436" s="583"/>
      <c r="AE436" s="583" t="s">
        <v>2753</v>
      </c>
      <c r="AF436" s="583" t="s">
        <v>168</v>
      </c>
      <c r="AG436" s="583">
        <v>210020010</v>
      </c>
      <c r="AH436" s="583" t="s">
        <v>2754</v>
      </c>
      <c r="AI436" s="583"/>
    </row>
    <row r="437" spans="1:35" ht="102" customHeight="1">
      <c r="A437" s="655" t="s">
        <v>2755</v>
      </c>
      <c r="B437" s="604" t="s">
        <v>169</v>
      </c>
      <c r="C437" s="656" t="s">
        <v>2756</v>
      </c>
      <c r="D437" s="656" t="s">
        <v>2757</v>
      </c>
      <c r="E437" s="656" t="s">
        <v>2758</v>
      </c>
      <c r="F437" s="656" t="s">
        <v>2759</v>
      </c>
      <c r="G437" s="656" t="s">
        <v>2760</v>
      </c>
      <c r="H437" s="604"/>
      <c r="I437" s="604"/>
      <c r="J437" s="555" t="s">
        <v>31</v>
      </c>
      <c r="K437" s="604">
        <v>0</v>
      </c>
      <c r="L437" s="604">
        <v>271010000</v>
      </c>
      <c r="M437" s="604" t="s">
        <v>2063</v>
      </c>
      <c r="N437" s="587" t="s">
        <v>2079</v>
      </c>
      <c r="O437" s="1" t="s">
        <v>1363</v>
      </c>
      <c r="P437" s="4" t="s">
        <v>139</v>
      </c>
      <c r="Q437" s="559" t="s">
        <v>2539</v>
      </c>
      <c r="R437" s="11" t="s">
        <v>2540</v>
      </c>
      <c r="S437" s="4" t="s">
        <v>1928</v>
      </c>
      <c r="T437" s="4" t="s">
        <v>1929</v>
      </c>
      <c r="U437" s="5">
        <v>2</v>
      </c>
      <c r="V437" s="10">
        <v>3500</v>
      </c>
      <c r="W437" s="10">
        <v>7000</v>
      </c>
      <c r="X437" s="10">
        <v>7840</v>
      </c>
      <c r="Y437" s="657"/>
      <c r="Z437" s="1">
        <v>2015</v>
      </c>
      <c r="AA437" s="658"/>
      <c r="AB437" s="1" t="s">
        <v>616</v>
      </c>
      <c r="AC437" s="583"/>
      <c r="AD437" s="583"/>
      <c r="AE437" s="583" t="s">
        <v>2761</v>
      </c>
      <c r="AF437" s="583" t="s">
        <v>168</v>
      </c>
      <c r="AG437" s="583">
        <v>210021524</v>
      </c>
      <c r="AH437" s="583" t="s">
        <v>2762</v>
      </c>
      <c r="AI437" s="583"/>
    </row>
    <row r="438" spans="1:35" ht="102" customHeight="1">
      <c r="A438" s="655" t="s">
        <v>2763</v>
      </c>
      <c r="B438" s="604" t="s">
        <v>169</v>
      </c>
      <c r="C438" s="656" t="s">
        <v>2764</v>
      </c>
      <c r="D438" s="656" t="s">
        <v>2765</v>
      </c>
      <c r="E438" s="656" t="s">
        <v>2766</v>
      </c>
      <c r="F438" s="656" t="s">
        <v>2767</v>
      </c>
      <c r="G438" s="656" t="s">
        <v>2768</v>
      </c>
      <c r="H438" s="604"/>
      <c r="I438" s="604"/>
      <c r="J438" s="555" t="s">
        <v>31</v>
      </c>
      <c r="K438" s="604">
        <v>0</v>
      </c>
      <c r="L438" s="604">
        <v>271010000</v>
      </c>
      <c r="M438" s="604" t="s">
        <v>2063</v>
      </c>
      <c r="N438" s="587" t="s">
        <v>2079</v>
      </c>
      <c r="O438" s="1" t="s">
        <v>1363</v>
      </c>
      <c r="P438" s="4" t="s">
        <v>139</v>
      </c>
      <c r="Q438" s="559" t="s">
        <v>2539</v>
      </c>
      <c r="R438" s="11" t="s">
        <v>2540</v>
      </c>
      <c r="S438" s="4" t="s">
        <v>1928</v>
      </c>
      <c r="T438" s="4" t="s">
        <v>1929</v>
      </c>
      <c r="U438" s="5">
        <v>28</v>
      </c>
      <c r="V438" s="10">
        <v>1500</v>
      </c>
      <c r="W438" s="10">
        <v>42000</v>
      </c>
      <c r="X438" s="10">
        <v>47040</v>
      </c>
      <c r="Y438" s="657"/>
      <c r="Z438" s="1">
        <v>2015</v>
      </c>
      <c r="AA438" s="658"/>
      <c r="AB438" s="1" t="s">
        <v>616</v>
      </c>
      <c r="AC438" s="583"/>
      <c r="AD438" s="583"/>
      <c r="AE438" s="583" t="s">
        <v>2769</v>
      </c>
      <c r="AF438" s="583" t="s">
        <v>168</v>
      </c>
      <c r="AG438" s="583">
        <v>210021611</v>
      </c>
      <c r="AH438" s="583" t="s">
        <v>2770</v>
      </c>
      <c r="AI438" s="583"/>
    </row>
    <row r="439" spans="1:35" ht="102" customHeight="1">
      <c r="A439" s="655" t="s">
        <v>2771</v>
      </c>
      <c r="B439" s="604" t="s">
        <v>169</v>
      </c>
      <c r="C439" s="656" t="s">
        <v>2545</v>
      </c>
      <c r="D439" s="656" t="s">
        <v>2546</v>
      </c>
      <c r="E439" s="656" t="s">
        <v>2547</v>
      </c>
      <c r="F439" s="656" t="s">
        <v>2548</v>
      </c>
      <c r="G439" s="656" t="s">
        <v>2549</v>
      </c>
      <c r="H439" s="604"/>
      <c r="I439" s="604"/>
      <c r="J439" s="555" t="s">
        <v>31</v>
      </c>
      <c r="K439" s="604">
        <v>0</v>
      </c>
      <c r="L439" s="604">
        <v>231010000</v>
      </c>
      <c r="M439" s="604" t="s">
        <v>2772</v>
      </c>
      <c r="N439" s="587" t="s">
        <v>2079</v>
      </c>
      <c r="O439" s="1" t="s">
        <v>658</v>
      </c>
      <c r="P439" s="4" t="s">
        <v>139</v>
      </c>
      <c r="Q439" s="559" t="s">
        <v>2539</v>
      </c>
      <c r="R439" s="11" t="s">
        <v>2540</v>
      </c>
      <c r="S439" s="4" t="s">
        <v>1420</v>
      </c>
      <c r="T439" s="4" t="s">
        <v>1384</v>
      </c>
      <c r="U439" s="5">
        <v>1.5</v>
      </c>
      <c r="V439" s="10">
        <v>500</v>
      </c>
      <c r="W439" s="10">
        <v>750</v>
      </c>
      <c r="X439" s="10">
        <v>840</v>
      </c>
      <c r="Y439" s="657"/>
      <c r="Z439" s="1">
        <v>2015</v>
      </c>
      <c r="AA439" s="658"/>
      <c r="AB439" s="1" t="s">
        <v>616</v>
      </c>
      <c r="AC439" s="583"/>
      <c r="AD439" s="583"/>
      <c r="AE439" s="583" t="s">
        <v>2773</v>
      </c>
      <c r="AF439" s="583" t="s">
        <v>168</v>
      </c>
      <c r="AG439" s="583">
        <v>210000052</v>
      </c>
      <c r="AH439" s="583" t="s">
        <v>2551</v>
      </c>
      <c r="AI439" s="583"/>
    </row>
    <row r="440" spans="1:35" ht="102" customHeight="1">
      <c r="A440" s="655" t="s">
        <v>2774</v>
      </c>
      <c r="B440" s="604" t="s">
        <v>169</v>
      </c>
      <c r="C440" s="656" t="s">
        <v>2545</v>
      </c>
      <c r="D440" s="656" t="s">
        <v>2546</v>
      </c>
      <c r="E440" s="656" t="s">
        <v>2547</v>
      </c>
      <c r="F440" s="656" t="s">
        <v>2548</v>
      </c>
      <c r="G440" s="656" t="s">
        <v>2549</v>
      </c>
      <c r="H440" s="604"/>
      <c r="I440" s="604"/>
      <c r="J440" s="555" t="s">
        <v>31</v>
      </c>
      <c r="K440" s="604">
        <v>0</v>
      </c>
      <c r="L440" s="604">
        <v>231010000</v>
      </c>
      <c r="M440" s="604" t="s">
        <v>2772</v>
      </c>
      <c r="N440" s="587" t="s">
        <v>2079</v>
      </c>
      <c r="O440" s="1" t="s">
        <v>659</v>
      </c>
      <c r="P440" s="4" t="s">
        <v>139</v>
      </c>
      <c r="Q440" s="559" t="s">
        <v>2539</v>
      </c>
      <c r="R440" s="11" t="s">
        <v>2540</v>
      </c>
      <c r="S440" s="4" t="s">
        <v>1420</v>
      </c>
      <c r="T440" s="4" t="s">
        <v>1384</v>
      </c>
      <c r="U440" s="5">
        <v>1.5</v>
      </c>
      <c r="V440" s="10">
        <v>500</v>
      </c>
      <c r="W440" s="10">
        <v>750</v>
      </c>
      <c r="X440" s="10">
        <v>840</v>
      </c>
      <c r="Y440" s="657"/>
      <c r="Z440" s="1">
        <v>2015</v>
      </c>
      <c r="AA440" s="658"/>
      <c r="AB440" s="1" t="s">
        <v>616</v>
      </c>
      <c r="AC440" s="583"/>
      <c r="AD440" s="583"/>
      <c r="AE440" s="583" t="s">
        <v>2773</v>
      </c>
      <c r="AF440" s="583" t="s">
        <v>168</v>
      </c>
      <c r="AG440" s="583">
        <v>210000052</v>
      </c>
      <c r="AH440" s="583" t="s">
        <v>2551</v>
      </c>
      <c r="AI440" s="583"/>
    </row>
    <row r="441" spans="1:35" ht="102" customHeight="1">
      <c r="A441" s="655" t="s">
        <v>2775</v>
      </c>
      <c r="B441" s="604" t="s">
        <v>169</v>
      </c>
      <c r="C441" s="656" t="s">
        <v>2545</v>
      </c>
      <c r="D441" s="656" t="s">
        <v>2546</v>
      </c>
      <c r="E441" s="656" t="s">
        <v>2547</v>
      </c>
      <c r="F441" s="656" t="s">
        <v>2548</v>
      </c>
      <c r="G441" s="656" t="s">
        <v>2549</v>
      </c>
      <c r="H441" s="604"/>
      <c r="I441" s="604"/>
      <c r="J441" s="555" t="s">
        <v>31</v>
      </c>
      <c r="K441" s="604">
        <v>0</v>
      </c>
      <c r="L441" s="604">
        <v>231010000</v>
      </c>
      <c r="M441" s="604" t="s">
        <v>2772</v>
      </c>
      <c r="N441" s="587" t="s">
        <v>2079</v>
      </c>
      <c r="O441" s="1" t="s">
        <v>4630</v>
      </c>
      <c r="P441" s="4" t="s">
        <v>139</v>
      </c>
      <c r="Q441" s="559" t="s">
        <v>2539</v>
      </c>
      <c r="R441" s="11" t="s">
        <v>2540</v>
      </c>
      <c r="S441" s="4" t="s">
        <v>1420</v>
      </c>
      <c r="T441" s="4" t="s">
        <v>1384</v>
      </c>
      <c r="U441" s="5">
        <v>1</v>
      </c>
      <c r="V441" s="10">
        <v>500</v>
      </c>
      <c r="W441" s="10">
        <v>500</v>
      </c>
      <c r="X441" s="10">
        <v>560</v>
      </c>
      <c r="Y441" s="657"/>
      <c r="Z441" s="1">
        <v>2015</v>
      </c>
      <c r="AA441" s="658"/>
      <c r="AB441" s="1" t="s">
        <v>616</v>
      </c>
      <c r="AC441" s="583"/>
      <c r="AD441" s="583"/>
      <c r="AE441" s="583" t="s">
        <v>2773</v>
      </c>
      <c r="AF441" s="583" t="s">
        <v>168</v>
      </c>
      <c r="AG441" s="583">
        <v>210000052</v>
      </c>
      <c r="AH441" s="583" t="s">
        <v>2551</v>
      </c>
      <c r="AI441" s="583"/>
    </row>
    <row r="442" spans="1:35" ht="102" customHeight="1">
      <c r="A442" s="655" t="s">
        <v>2776</v>
      </c>
      <c r="B442" s="604" t="s">
        <v>169</v>
      </c>
      <c r="C442" s="656" t="s">
        <v>2545</v>
      </c>
      <c r="D442" s="656" t="s">
        <v>2546</v>
      </c>
      <c r="E442" s="656" t="s">
        <v>2547</v>
      </c>
      <c r="F442" s="656" t="s">
        <v>2548</v>
      </c>
      <c r="G442" s="656" t="s">
        <v>2549</v>
      </c>
      <c r="H442" s="604"/>
      <c r="I442" s="604"/>
      <c r="J442" s="555" t="s">
        <v>31</v>
      </c>
      <c r="K442" s="604">
        <v>0</v>
      </c>
      <c r="L442" s="604">
        <v>231010000</v>
      </c>
      <c r="M442" s="604" t="s">
        <v>2772</v>
      </c>
      <c r="N442" s="587" t="s">
        <v>2079</v>
      </c>
      <c r="O442" s="1" t="s">
        <v>661</v>
      </c>
      <c r="P442" s="4" t="s">
        <v>139</v>
      </c>
      <c r="Q442" s="559" t="s">
        <v>2539</v>
      </c>
      <c r="R442" s="11" t="s">
        <v>2540</v>
      </c>
      <c r="S442" s="4" t="s">
        <v>1420</v>
      </c>
      <c r="T442" s="4" t="s">
        <v>1384</v>
      </c>
      <c r="U442" s="5">
        <v>1</v>
      </c>
      <c r="V442" s="10">
        <v>500</v>
      </c>
      <c r="W442" s="10">
        <v>500</v>
      </c>
      <c r="X442" s="10">
        <v>560</v>
      </c>
      <c r="Y442" s="657"/>
      <c r="Z442" s="1">
        <v>2015</v>
      </c>
      <c r="AA442" s="658"/>
      <c r="AB442" s="1" t="s">
        <v>616</v>
      </c>
      <c r="AC442" s="583"/>
      <c r="AD442" s="583"/>
      <c r="AE442" s="583" t="s">
        <v>2773</v>
      </c>
      <c r="AF442" s="583" t="s">
        <v>168</v>
      </c>
      <c r="AG442" s="583">
        <v>210000052</v>
      </c>
      <c r="AH442" s="583" t="s">
        <v>2551</v>
      </c>
      <c r="AI442" s="583"/>
    </row>
    <row r="443" spans="1:35" ht="102" customHeight="1">
      <c r="A443" s="655" t="s">
        <v>2777</v>
      </c>
      <c r="B443" s="604" t="s">
        <v>169</v>
      </c>
      <c r="C443" s="656" t="s">
        <v>2545</v>
      </c>
      <c r="D443" s="656" t="s">
        <v>2546</v>
      </c>
      <c r="E443" s="656" t="s">
        <v>2547</v>
      </c>
      <c r="F443" s="656" t="s">
        <v>2548</v>
      </c>
      <c r="G443" s="656" t="s">
        <v>2549</v>
      </c>
      <c r="H443" s="604"/>
      <c r="I443" s="604"/>
      <c r="J443" s="555" t="s">
        <v>31</v>
      </c>
      <c r="K443" s="604">
        <v>0</v>
      </c>
      <c r="L443" s="604">
        <v>231010000</v>
      </c>
      <c r="M443" s="604" t="s">
        <v>2772</v>
      </c>
      <c r="N443" s="587" t="s">
        <v>2079</v>
      </c>
      <c r="O443" s="1" t="s">
        <v>662</v>
      </c>
      <c r="P443" s="4" t="s">
        <v>139</v>
      </c>
      <c r="Q443" s="559" t="s">
        <v>2539</v>
      </c>
      <c r="R443" s="11" t="s">
        <v>2540</v>
      </c>
      <c r="S443" s="4" t="s">
        <v>1420</v>
      </c>
      <c r="T443" s="4" t="s">
        <v>1384</v>
      </c>
      <c r="U443" s="5">
        <v>1</v>
      </c>
      <c r="V443" s="10">
        <v>500</v>
      </c>
      <c r="W443" s="10">
        <v>500</v>
      </c>
      <c r="X443" s="10">
        <v>560</v>
      </c>
      <c r="Y443" s="657"/>
      <c r="Z443" s="1">
        <v>2015</v>
      </c>
      <c r="AA443" s="658"/>
      <c r="AB443" s="1" t="s">
        <v>616</v>
      </c>
      <c r="AC443" s="583"/>
      <c r="AD443" s="583"/>
      <c r="AE443" s="583" t="s">
        <v>2773</v>
      </c>
      <c r="AF443" s="583" t="s">
        <v>168</v>
      </c>
      <c r="AG443" s="583">
        <v>210000052</v>
      </c>
      <c r="AH443" s="583" t="s">
        <v>2551</v>
      </c>
      <c r="AI443" s="583"/>
    </row>
    <row r="444" spans="1:35" ht="102" customHeight="1">
      <c r="A444" s="655" t="s">
        <v>2778</v>
      </c>
      <c r="B444" s="604" t="s">
        <v>169</v>
      </c>
      <c r="C444" s="656" t="s">
        <v>2779</v>
      </c>
      <c r="D444" s="656" t="s">
        <v>2674</v>
      </c>
      <c r="E444" s="656" t="s">
        <v>2675</v>
      </c>
      <c r="F444" s="656" t="s">
        <v>2780</v>
      </c>
      <c r="G444" s="656" t="s">
        <v>2781</v>
      </c>
      <c r="H444" s="604"/>
      <c r="I444" s="604"/>
      <c r="J444" s="555" t="s">
        <v>31</v>
      </c>
      <c r="K444" s="604">
        <v>0</v>
      </c>
      <c r="L444" s="604">
        <v>231010000</v>
      </c>
      <c r="M444" s="604" t="s">
        <v>2772</v>
      </c>
      <c r="N444" s="587" t="s">
        <v>2079</v>
      </c>
      <c r="O444" s="1" t="s">
        <v>4628</v>
      </c>
      <c r="P444" s="4" t="s">
        <v>139</v>
      </c>
      <c r="Q444" s="559" t="s">
        <v>2539</v>
      </c>
      <c r="R444" s="11" t="s">
        <v>2540</v>
      </c>
      <c r="S444" s="4" t="s">
        <v>2782</v>
      </c>
      <c r="T444" s="4" t="s">
        <v>2783</v>
      </c>
      <c r="U444" s="5">
        <v>8.01</v>
      </c>
      <c r="V444" s="10">
        <v>3800</v>
      </c>
      <c r="W444" s="10">
        <v>30438</v>
      </c>
      <c r="X444" s="10">
        <v>34090.559999999998</v>
      </c>
      <c r="Y444" s="657"/>
      <c r="Z444" s="1">
        <v>2015</v>
      </c>
      <c r="AA444" s="658"/>
      <c r="AB444" s="1" t="s">
        <v>616</v>
      </c>
      <c r="AC444" s="583"/>
      <c r="AD444" s="583"/>
      <c r="AE444" s="583" t="s">
        <v>2784</v>
      </c>
      <c r="AF444" s="583" t="s">
        <v>168</v>
      </c>
      <c r="AG444" s="583">
        <v>210000060</v>
      </c>
      <c r="AH444" s="583" t="s">
        <v>2785</v>
      </c>
      <c r="AI444" s="583"/>
    </row>
    <row r="445" spans="1:35" ht="102" customHeight="1">
      <c r="A445" s="655" t="s">
        <v>2786</v>
      </c>
      <c r="B445" s="604" t="s">
        <v>169</v>
      </c>
      <c r="C445" s="656" t="s">
        <v>2570</v>
      </c>
      <c r="D445" s="656" t="s">
        <v>2571</v>
      </c>
      <c r="E445" s="656" t="s">
        <v>2572</v>
      </c>
      <c r="F445" s="656" t="s">
        <v>2573</v>
      </c>
      <c r="G445" s="656" t="s">
        <v>2574</v>
      </c>
      <c r="H445" s="604"/>
      <c r="I445" s="604"/>
      <c r="J445" s="555" t="s">
        <v>31</v>
      </c>
      <c r="K445" s="604">
        <v>0</v>
      </c>
      <c r="L445" s="604">
        <v>231010000</v>
      </c>
      <c r="M445" s="604" t="s">
        <v>2772</v>
      </c>
      <c r="N445" s="587" t="s">
        <v>2079</v>
      </c>
      <c r="O445" s="1" t="s">
        <v>4628</v>
      </c>
      <c r="P445" s="4" t="s">
        <v>139</v>
      </c>
      <c r="Q445" s="559" t="s">
        <v>2539</v>
      </c>
      <c r="R445" s="11" t="s">
        <v>2540</v>
      </c>
      <c r="S445" s="4" t="s">
        <v>1420</v>
      </c>
      <c r="T445" s="4" t="s">
        <v>1384</v>
      </c>
      <c r="U445" s="5">
        <v>17.5</v>
      </c>
      <c r="V445" s="10">
        <v>1500</v>
      </c>
      <c r="W445" s="10">
        <v>26250</v>
      </c>
      <c r="X445" s="10">
        <v>29400</v>
      </c>
      <c r="Y445" s="657"/>
      <c r="Z445" s="1">
        <v>2015</v>
      </c>
      <c r="AA445" s="658"/>
      <c r="AB445" s="1" t="s">
        <v>616</v>
      </c>
      <c r="AC445" s="583"/>
      <c r="AD445" s="583"/>
      <c r="AE445" s="583" t="s">
        <v>2787</v>
      </c>
      <c r="AF445" s="583" t="s">
        <v>168</v>
      </c>
      <c r="AG445" s="583">
        <v>210000063</v>
      </c>
      <c r="AH445" s="583" t="s">
        <v>2576</v>
      </c>
      <c r="AI445" s="583"/>
    </row>
    <row r="446" spans="1:35" ht="102" customHeight="1">
      <c r="A446" s="655" t="s">
        <v>2788</v>
      </c>
      <c r="B446" s="604" t="s">
        <v>169</v>
      </c>
      <c r="C446" s="656" t="s">
        <v>2789</v>
      </c>
      <c r="D446" s="656" t="s">
        <v>2790</v>
      </c>
      <c r="E446" s="656" t="s">
        <v>2791</v>
      </c>
      <c r="F446" s="656" t="s">
        <v>2792</v>
      </c>
      <c r="G446" s="656" t="s">
        <v>2793</v>
      </c>
      <c r="H446" s="604"/>
      <c r="I446" s="604"/>
      <c r="J446" s="555" t="s">
        <v>31</v>
      </c>
      <c r="K446" s="604">
        <v>0</v>
      </c>
      <c r="L446" s="604">
        <v>231010000</v>
      </c>
      <c r="M446" s="604" t="s">
        <v>2772</v>
      </c>
      <c r="N446" s="587" t="s">
        <v>2079</v>
      </c>
      <c r="O446" s="1" t="s">
        <v>4628</v>
      </c>
      <c r="P446" s="4" t="s">
        <v>139</v>
      </c>
      <c r="Q446" s="559" t="s">
        <v>2539</v>
      </c>
      <c r="R446" s="11" t="s">
        <v>2540</v>
      </c>
      <c r="S446" s="4" t="s">
        <v>1420</v>
      </c>
      <c r="T446" s="4" t="s">
        <v>1384</v>
      </c>
      <c r="U446" s="5">
        <v>1</v>
      </c>
      <c r="V446" s="10">
        <v>9200</v>
      </c>
      <c r="W446" s="10">
        <v>9200</v>
      </c>
      <c r="X446" s="10">
        <v>10304</v>
      </c>
      <c r="Y446" s="657"/>
      <c r="Z446" s="1">
        <v>2015</v>
      </c>
      <c r="AA446" s="658"/>
      <c r="AB446" s="1" t="s">
        <v>616</v>
      </c>
      <c r="AC446" s="583"/>
      <c r="AD446" s="583"/>
      <c r="AE446" s="583" t="s">
        <v>2794</v>
      </c>
      <c r="AF446" s="583" t="s">
        <v>168</v>
      </c>
      <c r="AG446" s="583">
        <v>210000064</v>
      </c>
      <c r="AH446" s="583" t="s">
        <v>2795</v>
      </c>
      <c r="AI446" s="583"/>
    </row>
    <row r="447" spans="1:35" ht="102" customHeight="1">
      <c r="A447" s="655" t="s">
        <v>2796</v>
      </c>
      <c r="B447" s="604" t="s">
        <v>169</v>
      </c>
      <c r="C447" s="656" t="s">
        <v>2797</v>
      </c>
      <c r="D447" s="656" t="s">
        <v>2798</v>
      </c>
      <c r="E447" s="656" t="s">
        <v>2799</v>
      </c>
      <c r="F447" s="656" t="s">
        <v>2800</v>
      </c>
      <c r="G447" s="656" t="s">
        <v>2801</v>
      </c>
      <c r="H447" s="604"/>
      <c r="I447" s="604"/>
      <c r="J447" s="555" t="s">
        <v>31</v>
      </c>
      <c r="K447" s="604">
        <v>0</v>
      </c>
      <c r="L447" s="604">
        <v>231010000</v>
      </c>
      <c r="M447" s="604" t="s">
        <v>2772</v>
      </c>
      <c r="N447" s="587" t="s">
        <v>2079</v>
      </c>
      <c r="O447" s="1" t="s">
        <v>4628</v>
      </c>
      <c r="P447" s="4" t="s">
        <v>139</v>
      </c>
      <c r="Q447" s="559" t="s">
        <v>2539</v>
      </c>
      <c r="R447" s="11" t="s">
        <v>2540</v>
      </c>
      <c r="S447" s="4" t="s">
        <v>1420</v>
      </c>
      <c r="T447" s="4" t="s">
        <v>1384</v>
      </c>
      <c r="U447" s="5">
        <v>0.9</v>
      </c>
      <c r="V447" s="10">
        <v>3500</v>
      </c>
      <c r="W447" s="10">
        <v>3150</v>
      </c>
      <c r="X447" s="10">
        <v>3528</v>
      </c>
      <c r="Y447" s="657"/>
      <c r="Z447" s="1">
        <v>2015</v>
      </c>
      <c r="AA447" s="658"/>
      <c r="AB447" s="1" t="s">
        <v>616</v>
      </c>
      <c r="AC447" s="583"/>
      <c r="AD447" s="583"/>
      <c r="AE447" s="583" t="s">
        <v>2802</v>
      </c>
      <c r="AF447" s="583" t="s">
        <v>168</v>
      </c>
      <c r="AG447" s="583">
        <v>210000069</v>
      </c>
      <c r="AH447" s="583" t="s">
        <v>2803</v>
      </c>
      <c r="AI447" s="583"/>
    </row>
    <row r="448" spans="1:35" ht="102" customHeight="1">
      <c r="A448" s="655" t="s">
        <v>2804</v>
      </c>
      <c r="B448" s="604" t="s">
        <v>169</v>
      </c>
      <c r="C448" s="656" t="s">
        <v>2805</v>
      </c>
      <c r="D448" s="656" t="s">
        <v>2806</v>
      </c>
      <c r="E448" s="656" t="s">
        <v>2807</v>
      </c>
      <c r="F448" s="656" t="s">
        <v>2808</v>
      </c>
      <c r="G448" s="656" t="s">
        <v>2809</v>
      </c>
      <c r="H448" s="604"/>
      <c r="I448" s="604"/>
      <c r="J448" s="555" t="s">
        <v>31</v>
      </c>
      <c r="K448" s="604">
        <v>0</v>
      </c>
      <c r="L448" s="604">
        <v>231010000</v>
      </c>
      <c r="M448" s="604" t="s">
        <v>2772</v>
      </c>
      <c r="N448" s="587" t="s">
        <v>2079</v>
      </c>
      <c r="O448" s="1" t="s">
        <v>4628</v>
      </c>
      <c r="P448" s="4" t="s">
        <v>139</v>
      </c>
      <c r="Q448" s="559" t="s">
        <v>2539</v>
      </c>
      <c r="R448" s="11" t="s">
        <v>2540</v>
      </c>
      <c r="S448" s="4" t="s">
        <v>1420</v>
      </c>
      <c r="T448" s="4" t="s">
        <v>1384</v>
      </c>
      <c r="U448" s="5">
        <v>0.5</v>
      </c>
      <c r="V448" s="10">
        <v>12000</v>
      </c>
      <c r="W448" s="10">
        <v>6000</v>
      </c>
      <c r="X448" s="10">
        <v>6720</v>
      </c>
      <c r="Y448" s="657"/>
      <c r="Z448" s="1">
        <v>2015</v>
      </c>
      <c r="AA448" s="658"/>
      <c r="AB448" s="1" t="s">
        <v>616</v>
      </c>
      <c r="AC448" s="583"/>
      <c r="AD448" s="583"/>
      <c r="AE448" s="583" t="s">
        <v>2810</v>
      </c>
      <c r="AF448" s="583" t="s">
        <v>168</v>
      </c>
      <c r="AG448" s="583">
        <v>210000077</v>
      </c>
      <c r="AH448" s="583" t="s">
        <v>2811</v>
      </c>
      <c r="AI448" s="583"/>
    </row>
    <row r="449" spans="1:35" ht="102" customHeight="1">
      <c r="A449" s="655" t="s">
        <v>2812</v>
      </c>
      <c r="B449" s="604" t="s">
        <v>169</v>
      </c>
      <c r="C449" s="656" t="s">
        <v>2578</v>
      </c>
      <c r="D449" s="656" t="s">
        <v>2579</v>
      </c>
      <c r="E449" s="656" t="s">
        <v>2580</v>
      </c>
      <c r="F449" s="656" t="s">
        <v>2581</v>
      </c>
      <c r="G449" s="656" t="s">
        <v>2582</v>
      </c>
      <c r="H449" s="604"/>
      <c r="I449" s="604"/>
      <c r="J449" s="555" t="s">
        <v>31</v>
      </c>
      <c r="K449" s="604">
        <v>0</v>
      </c>
      <c r="L449" s="604">
        <v>231010000</v>
      </c>
      <c r="M449" s="604" t="s">
        <v>2772</v>
      </c>
      <c r="N449" s="587" t="s">
        <v>2079</v>
      </c>
      <c r="O449" s="1" t="s">
        <v>4628</v>
      </c>
      <c r="P449" s="4" t="s">
        <v>139</v>
      </c>
      <c r="Q449" s="559" t="s">
        <v>2539</v>
      </c>
      <c r="R449" s="11" t="s">
        <v>2540</v>
      </c>
      <c r="S449" s="4" t="s">
        <v>2583</v>
      </c>
      <c r="T449" s="4" t="s">
        <v>2584</v>
      </c>
      <c r="U449" s="5">
        <v>8.4499999999999993</v>
      </c>
      <c r="V449" s="10">
        <v>200000</v>
      </c>
      <c r="W449" s="10">
        <v>1690000</v>
      </c>
      <c r="X449" s="10">
        <v>1892800</v>
      </c>
      <c r="Y449" s="657"/>
      <c r="Z449" s="1">
        <v>2015</v>
      </c>
      <c r="AA449" s="658"/>
      <c r="AB449" s="1" t="s">
        <v>616</v>
      </c>
      <c r="AC449" s="583"/>
      <c r="AD449" s="583"/>
      <c r="AE449" s="583" t="s">
        <v>2813</v>
      </c>
      <c r="AF449" s="583" t="s">
        <v>168</v>
      </c>
      <c r="AG449" s="583">
        <v>210000082</v>
      </c>
      <c r="AH449" s="583" t="s">
        <v>2586</v>
      </c>
      <c r="AI449" s="583"/>
    </row>
    <row r="450" spans="1:35" ht="102" customHeight="1">
      <c r="A450" s="655" t="s">
        <v>2814</v>
      </c>
      <c r="B450" s="604" t="s">
        <v>169</v>
      </c>
      <c r="C450" s="656" t="s">
        <v>2815</v>
      </c>
      <c r="D450" s="656" t="s">
        <v>2816</v>
      </c>
      <c r="E450" s="656" t="s">
        <v>2817</v>
      </c>
      <c r="F450" s="656" t="s">
        <v>2818</v>
      </c>
      <c r="G450" s="656" t="s">
        <v>2819</v>
      </c>
      <c r="H450" s="604"/>
      <c r="I450" s="604"/>
      <c r="J450" s="555" t="s">
        <v>31</v>
      </c>
      <c r="K450" s="604">
        <v>0</v>
      </c>
      <c r="L450" s="604">
        <v>231010000</v>
      </c>
      <c r="M450" s="604" t="s">
        <v>2772</v>
      </c>
      <c r="N450" s="587" t="s">
        <v>2079</v>
      </c>
      <c r="O450" s="1" t="s">
        <v>4628</v>
      </c>
      <c r="P450" s="4" t="s">
        <v>139</v>
      </c>
      <c r="Q450" s="559" t="s">
        <v>2539</v>
      </c>
      <c r="R450" s="11" t="s">
        <v>2540</v>
      </c>
      <c r="S450" s="4" t="s">
        <v>1420</v>
      </c>
      <c r="T450" s="4" t="s">
        <v>1384</v>
      </c>
      <c r="U450" s="5">
        <v>1</v>
      </c>
      <c r="V450" s="10">
        <v>8900</v>
      </c>
      <c r="W450" s="10">
        <v>8900</v>
      </c>
      <c r="X450" s="10">
        <v>9968</v>
      </c>
      <c r="Y450" s="657"/>
      <c r="Z450" s="1">
        <v>2015</v>
      </c>
      <c r="AA450" s="658"/>
      <c r="AB450" s="1" t="s">
        <v>616</v>
      </c>
      <c r="AC450" s="583"/>
      <c r="AD450" s="583"/>
      <c r="AE450" s="583" t="s">
        <v>2820</v>
      </c>
      <c r="AF450" s="583" t="s">
        <v>168</v>
      </c>
      <c r="AG450" s="583">
        <v>210000085</v>
      </c>
      <c r="AH450" s="583" t="s">
        <v>2821</v>
      </c>
      <c r="AI450" s="583"/>
    </row>
    <row r="451" spans="1:35" ht="102" customHeight="1">
      <c r="A451" s="655" t="s">
        <v>2822</v>
      </c>
      <c r="B451" s="604" t="s">
        <v>169</v>
      </c>
      <c r="C451" s="656" t="s">
        <v>2823</v>
      </c>
      <c r="D451" s="656" t="s">
        <v>2824</v>
      </c>
      <c r="E451" s="656" t="s">
        <v>2825</v>
      </c>
      <c r="F451" s="656" t="s">
        <v>2826</v>
      </c>
      <c r="G451" s="656" t="s">
        <v>2827</v>
      </c>
      <c r="H451" s="604"/>
      <c r="I451" s="604"/>
      <c r="J451" s="555" t="s">
        <v>31</v>
      </c>
      <c r="K451" s="604">
        <v>0</v>
      </c>
      <c r="L451" s="604">
        <v>231010000</v>
      </c>
      <c r="M451" s="604" t="s">
        <v>2772</v>
      </c>
      <c r="N451" s="587" t="s">
        <v>2079</v>
      </c>
      <c r="O451" s="1" t="s">
        <v>4628</v>
      </c>
      <c r="P451" s="4" t="s">
        <v>139</v>
      </c>
      <c r="Q451" s="559" t="s">
        <v>2539</v>
      </c>
      <c r="R451" s="11" t="s">
        <v>2540</v>
      </c>
      <c r="S451" s="4" t="s">
        <v>1928</v>
      </c>
      <c r="T451" s="4" t="s">
        <v>1929</v>
      </c>
      <c r="U451" s="5">
        <v>9</v>
      </c>
      <c r="V451" s="10">
        <v>600</v>
      </c>
      <c r="W451" s="10">
        <v>5400</v>
      </c>
      <c r="X451" s="10">
        <v>6048</v>
      </c>
      <c r="Y451" s="657"/>
      <c r="Z451" s="1">
        <v>2015</v>
      </c>
      <c r="AA451" s="658"/>
      <c r="AB451" s="1" t="s">
        <v>616</v>
      </c>
      <c r="AC451" s="583"/>
      <c r="AD451" s="583"/>
      <c r="AE451" s="583" t="s">
        <v>2828</v>
      </c>
      <c r="AF451" s="583" t="s">
        <v>168</v>
      </c>
      <c r="AG451" s="583">
        <v>210001061</v>
      </c>
      <c r="AH451" s="583" t="s">
        <v>2829</v>
      </c>
      <c r="AI451" s="583"/>
    </row>
    <row r="452" spans="1:35" ht="102" customHeight="1">
      <c r="A452" s="655" t="s">
        <v>2830</v>
      </c>
      <c r="B452" s="604" t="s">
        <v>169</v>
      </c>
      <c r="C452" s="656" t="s">
        <v>2831</v>
      </c>
      <c r="D452" s="656" t="s">
        <v>2832</v>
      </c>
      <c r="E452" s="656" t="s">
        <v>2833</v>
      </c>
      <c r="F452" s="656" t="s">
        <v>2834</v>
      </c>
      <c r="G452" s="656" t="s">
        <v>2835</v>
      </c>
      <c r="H452" s="604"/>
      <c r="I452" s="604"/>
      <c r="J452" s="555" t="s">
        <v>31</v>
      </c>
      <c r="K452" s="604">
        <v>0</v>
      </c>
      <c r="L452" s="604">
        <v>231010000</v>
      </c>
      <c r="M452" s="604" t="s">
        <v>2772</v>
      </c>
      <c r="N452" s="587" t="s">
        <v>2079</v>
      </c>
      <c r="O452" s="1" t="s">
        <v>4628</v>
      </c>
      <c r="P452" s="4" t="s">
        <v>139</v>
      </c>
      <c r="Q452" s="559" t="s">
        <v>2539</v>
      </c>
      <c r="R452" s="11" t="s">
        <v>2540</v>
      </c>
      <c r="S452" s="4" t="s">
        <v>1928</v>
      </c>
      <c r="T452" s="4" t="s">
        <v>1929</v>
      </c>
      <c r="U452" s="5">
        <v>5</v>
      </c>
      <c r="V452" s="10">
        <v>350</v>
      </c>
      <c r="W452" s="10">
        <v>1750</v>
      </c>
      <c r="X452" s="10">
        <v>1960</v>
      </c>
      <c r="Y452" s="657"/>
      <c r="Z452" s="1">
        <v>2015</v>
      </c>
      <c r="AA452" s="658"/>
      <c r="AB452" s="1" t="s">
        <v>616</v>
      </c>
      <c r="AC452" s="583"/>
      <c r="AD452" s="583"/>
      <c r="AE452" s="583" t="s">
        <v>2836</v>
      </c>
      <c r="AF452" s="583" t="s">
        <v>168</v>
      </c>
      <c r="AG452" s="583">
        <v>210001062</v>
      </c>
      <c r="AH452" s="583" t="s">
        <v>2837</v>
      </c>
      <c r="AI452" s="583"/>
    </row>
    <row r="453" spans="1:35" ht="102" customHeight="1">
      <c r="A453" s="655" t="s">
        <v>2838</v>
      </c>
      <c r="B453" s="604" t="s">
        <v>169</v>
      </c>
      <c r="C453" s="656" t="s">
        <v>2839</v>
      </c>
      <c r="D453" s="656" t="s">
        <v>2832</v>
      </c>
      <c r="E453" s="656" t="s">
        <v>2833</v>
      </c>
      <c r="F453" s="656" t="s">
        <v>2840</v>
      </c>
      <c r="G453" s="656" t="s">
        <v>2841</v>
      </c>
      <c r="H453" s="604"/>
      <c r="I453" s="604"/>
      <c r="J453" s="555" t="s">
        <v>31</v>
      </c>
      <c r="K453" s="604">
        <v>0</v>
      </c>
      <c r="L453" s="604">
        <v>231010000</v>
      </c>
      <c r="M453" s="604" t="s">
        <v>2772</v>
      </c>
      <c r="N453" s="587" t="s">
        <v>2079</v>
      </c>
      <c r="O453" s="1" t="s">
        <v>4628</v>
      </c>
      <c r="P453" s="4" t="s">
        <v>139</v>
      </c>
      <c r="Q453" s="559" t="s">
        <v>2539</v>
      </c>
      <c r="R453" s="11" t="s">
        <v>2540</v>
      </c>
      <c r="S453" s="4" t="s">
        <v>1928</v>
      </c>
      <c r="T453" s="4" t="s">
        <v>1929</v>
      </c>
      <c r="U453" s="5">
        <v>5</v>
      </c>
      <c r="V453" s="10">
        <v>350</v>
      </c>
      <c r="W453" s="10">
        <v>1750</v>
      </c>
      <c r="X453" s="10">
        <v>1960</v>
      </c>
      <c r="Y453" s="657"/>
      <c r="Z453" s="1">
        <v>2015</v>
      </c>
      <c r="AA453" s="658"/>
      <c r="AB453" s="1" t="s">
        <v>616</v>
      </c>
      <c r="AC453" s="583"/>
      <c r="AD453" s="583"/>
      <c r="AE453" s="583" t="s">
        <v>2842</v>
      </c>
      <c r="AF453" s="583" t="s">
        <v>168</v>
      </c>
      <c r="AG453" s="583">
        <v>210001063</v>
      </c>
      <c r="AH453" s="583" t="s">
        <v>2843</v>
      </c>
      <c r="AI453" s="583"/>
    </row>
    <row r="454" spans="1:35" ht="102" customHeight="1">
      <c r="A454" s="655" t="s">
        <v>2844</v>
      </c>
      <c r="B454" s="604" t="s">
        <v>169</v>
      </c>
      <c r="C454" s="656" t="s">
        <v>2845</v>
      </c>
      <c r="D454" s="656" t="s">
        <v>2846</v>
      </c>
      <c r="E454" s="656" t="s">
        <v>2846</v>
      </c>
      <c r="F454" s="656" t="s">
        <v>2847</v>
      </c>
      <c r="G454" s="656" t="s">
        <v>2848</v>
      </c>
      <c r="H454" s="604"/>
      <c r="I454" s="604"/>
      <c r="J454" s="555" t="s">
        <v>31</v>
      </c>
      <c r="K454" s="604">
        <v>0</v>
      </c>
      <c r="L454" s="604">
        <v>231010000</v>
      </c>
      <c r="M454" s="604" t="s">
        <v>2772</v>
      </c>
      <c r="N454" s="587" t="s">
        <v>2079</v>
      </c>
      <c r="O454" s="1" t="s">
        <v>4628</v>
      </c>
      <c r="P454" s="4" t="s">
        <v>139</v>
      </c>
      <c r="Q454" s="559" t="s">
        <v>2539</v>
      </c>
      <c r="R454" s="11" t="s">
        <v>2540</v>
      </c>
      <c r="S454" s="4" t="s">
        <v>1928</v>
      </c>
      <c r="T454" s="4" t="s">
        <v>1929</v>
      </c>
      <c r="U454" s="5">
        <v>4</v>
      </c>
      <c r="V454" s="10">
        <v>7000</v>
      </c>
      <c r="W454" s="10">
        <v>28000</v>
      </c>
      <c r="X454" s="10">
        <v>31360</v>
      </c>
      <c r="Y454" s="657"/>
      <c r="Z454" s="1">
        <v>2015</v>
      </c>
      <c r="AA454" s="658"/>
      <c r="AB454" s="1" t="s">
        <v>616</v>
      </c>
      <c r="AC454" s="583"/>
      <c r="AD454" s="583"/>
      <c r="AE454" s="583" t="s">
        <v>2849</v>
      </c>
      <c r="AF454" s="583" t="s">
        <v>168</v>
      </c>
      <c r="AG454" s="583">
        <v>210001065</v>
      </c>
      <c r="AH454" s="583" t="s">
        <v>2850</v>
      </c>
      <c r="AI454" s="583"/>
    </row>
    <row r="455" spans="1:35" ht="102" customHeight="1">
      <c r="A455" s="655" t="s">
        <v>2851</v>
      </c>
      <c r="B455" s="604" t="s">
        <v>169</v>
      </c>
      <c r="C455" s="656" t="s">
        <v>2852</v>
      </c>
      <c r="D455" s="656" t="s">
        <v>2853</v>
      </c>
      <c r="E455" s="656" t="s">
        <v>2854</v>
      </c>
      <c r="F455" s="656" t="s">
        <v>2855</v>
      </c>
      <c r="G455" s="656" t="s">
        <v>2856</v>
      </c>
      <c r="H455" s="604"/>
      <c r="I455" s="604"/>
      <c r="J455" s="555" t="s">
        <v>31</v>
      </c>
      <c r="K455" s="604">
        <v>0</v>
      </c>
      <c r="L455" s="604">
        <v>231010000</v>
      </c>
      <c r="M455" s="604" t="s">
        <v>2772</v>
      </c>
      <c r="N455" s="587" t="s">
        <v>2079</v>
      </c>
      <c r="O455" s="1" t="s">
        <v>4628</v>
      </c>
      <c r="P455" s="4" t="s">
        <v>139</v>
      </c>
      <c r="Q455" s="559" t="s">
        <v>2539</v>
      </c>
      <c r="R455" s="11" t="s">
        <v>2540</v>
      </c>
      <c r="S455" s="4" t="s">
        <v>1928</v>
      </c>
      <c r="T455" s="4" t="s">
        <v>1929</v>
      </c>
      <c r="U455" s="5">
        <v>4</v>
      </c>
      <c r="V455" s="10">
        <v>5700</v>
      </c>
      <c r="W455" s="10">
        <v>22800</v>
      </c>
      <c r="X455" s="10">
        <v>25536</v>
      </c>
      <c r="Y455" s="657"/>
      <c r="Z455" s="1">
        <v>2015</v>
      </c>
      <c r="AA455" s="658"/>
      <c r="AB455" s="1" t="s">
        <v>616</v>
      </c>
      <c r="AC455" s="583"/>
      <c r="AD455" s="583"/>
      <c r="AE455" s="583" t="s">
        <v>2857</v>
      </c>
      <c r="AF455" s="583" t="s">
        <v>168</v>
      </c>
      <c r="AG455" s="583">
        <v>210001081</v>
      </c>
      <c r="AH455" s="583" t="s">
        <v>2858</v>
      </c>
      <c r="AI455" s="583"/>
    </row>
    <row r="456" spans="1:35" ht="102" customHeight="1">
      <c r="A456" s="655" t="s">
        <v>2859</v>
      </c>
      <c r="B456" s="604" t="s">
        <v>169</v>
      </c>
      <c r="C456" s="656" t="s">
        <v>2860</v>
      </c>
      <c r="D456" s="656" t="s">
        <v>2861</v>
      </c>
      <c r="E456" s="656" t="s">
        <v>2862</v>
      </c>
      <c r="F456" s="656" t="s">
        <v>2863</v>
      </c>
      <c r="G456" s="656" t="s">
        <v>2864</v>
      </c>
      <c r="H456" s="604"/>
      <c r="I456" s="604"/>
      <c r="J456" s="555" t="s">
        <v>31</v>
      </c>
      <c r="K456" s="604">
        <v>0</v>
      </c>
      <c r="L456" s="604">
        <v>231010000</v>
      </c>
      <c r="M456" s="604" t="s">
        <v>2772</v>
      </c>
      <c r="N456" s="587" t="s">
        <v>2079</v>
      </c>
      <c r="O456" s="1" t="s">
        <v>4628</v>
      </c>
      <c r="P456" s="4" t="s">
        <v>139</v>
      </c>
      <c r="Q456" s="559" t="s">
        <v>2539</v>
      </c>
      <c r="R456" s="11" t="s">
        <v>2540</v>
      </c>
      <c r="S456" s="4" t="s">
        <v>1928</v>
      </c>
      <c r="T456" s="4" t="s">
        <v>1929</v>
      </c>
      <c r="U456" s="5">
        <v>3</v>
      </c>
      <c r="V456" s="10">
        <v>6500</v>
      </c>
      <c r="W456" s="10">
        <v>19500</v>
      </c>
      <c r="X456" s="10">
        <v>21840</v>
      </c>
      <c r="Y456" s="657"/>
      <c r="Z456" s="1">
        <v>2015</v>
      </c>
      <c r="AA456" s="658"/>
      <c r="AB456" s="1" t="s">
        <v>616</v>
      </c>
      <c r="AC456" s="583"/>
      <c r="AD456" s="583"/>
      <c r="AE456" s="583" t="s">
        <v>2865</v>
      </c>
      <c r="AF456" s="583" t="s">
        <v>168</v>
      </c>
      <c r="AG456" s="583">
        <v>210001093</v>
      </c>
      <c r="AH456" s="583" t="s">
        <v>2866</v>
      </c>
      <c r="AI456" s="583"/>
    </row>
    <row r="457" spans="1:35" ht="102" customHeight="1">
      <c r="A457" s="655" t="s">
        <v>2867</v>
      </c>
      <c r="B457" s="604" t="s">
        <v>169</v>
      </c>
      <c r="C457" s="656" t="s">
        <v>2868</v>
      </c>
      <c r="D457" s="656" t="s">
        <v>2869</v>
      </c>
      <c r="E457" s="656" t="s">
        <v>2869</v>
      </c>
      <c r="F457" s="656" t="s">
        <v>2870</v>
      </c>
      <c r="G457" s="656" t="s">
        <v>2871</v>
      </c>
      <c r="H457" s="604"/>
      <c r="I457" s="604"/>
      <c r="J457" s="555" t="s">
        <v>31</v>
      </c>
      <c r="K457" s="604">
        <v>0</v>
      </c>
      <c r="L457" s="604">
        <v>231010000</v>
      </c>
      <c r="M457" s="604" t="s">
        <v>2772</v>
      </c>
      <c r="N457" s="587" t="s">
        <v>2079</v>
      </c>
      <c r="O457" s="1" t="s">
        <v>4628</v>
      </c>
      <c r="P457" s="4" t="s">
        <v>139</v>
      </c>
      <c r="Q457" s="559" t="s">
        <v>2539</v>
      </c>
      <c r="R457" s="11" t="s">
        <v>2540</v>
      </c>
      <c r="S457" s="4" t="s">
        <v>1420</v>
      </c>
      <c r="T457" s="4" t="s">
        <v>1384</v>
      </c>
      <c r="U457" s="5">
        <v>0.7</v>
      </c>
      <c r="V457" s="10">
        <v>4000</v>
      </c>
      <c r="W457" s="10">
        <v>2800</v>
      </c>
      <c r="X457" s="10">
        <v>3136</v>
      </c>
      <c r="Y457" s="657"/>
      <c r="Z457" s="1">
        <v>2015</v>
      </c>
      <c r="AA457" s="658"/>
      <c r="AB457" s="1" t="s">
        <v>616</v>
      </c>
      <c r="AC457" s="583"/>
      <c r="AD457" s="583"/>
      <c r="AE457" s="583" t="s">
        <v>2872</v>
      </c>
      <c r="AF457" s="583" t="s">
        <v>168</v>
      </c>
      <c r="AG457" s="583">
        <v>210003487</v>
      </c>
      <c r="AH457" s="583" t="s">
        <v>2873</v>
      </c>
      <c r="AI457" s="583"/>
    </row>
    <row r="458" spans="1:35" ht="102" customHeight="1">
      <c r="A458" s="655" t="s">
        <v>2874</v>
      </c>
      <c r="B458" s="604" t="s">
        <v>169</v>
      </c>
      <c r="C458" s="656" t="s">
        <v>2875</v>
      </c>
      <c r="D458" s="656" t="s">
        <v>2876</v>
      </c>
      <c r="E458" s="656" t="s">
        <v>2877</v>
      </c>
      <c r="F458" s="656" t="s">
        <v>2878</v>
      </c>
      <c r="G458" s="656" t="s">
        <v>2879</v>
      </c>
      <c r="H458" s="604"/>
      <c r="I458" s="604"/>
      <c r="J458" s="555" t="s">
        <v>1961</v>
      </c>
      <c r="K458" s="604">
        <v>98</v>
      </c>
      <c r="L458" s="604">
        <v>231010000</v>
      </c>
      <c r="M458" s="604" t="s">
        <v>2772</v>
      </c>
      <c r="N458" s="587" t="s">
        <v>2079</v>
      </c>
      <c r="O458" s="1" t="s">
        <v>4628</v>
      </c>
      <c r="P458" s="4" t="s">
        <v>139</v>
      </c>
      <c r="Q458" s="559" t="s">
        <v>4629</v>
      </c>
      <c r="R458" s="11" t="s">
        <v>1875</v>
      </c>
      <c r="S458" s="4" t="s">
        <v>1554</v>
      </c>
      <c r="T458" s="4" t="s">
        <v>2880</v>
      </c>
      <c r="U458" s="5">
        <v>5</v>
      </c>
      <c r="V458" s="10">
        <v>1000</v>
      </c>
      <c r="W458" s="10">
        <v>5000</v>
      </c>
      <c r="X458" s="10">
        <v>5600</v>
      </c>
      <c r="Y458" s="657" t="s">
        <v>720</v>
      </c>
      <c r="Z458" s="1">
        <v>2015</v>
      </c>
      <c r="AA458" s="658"/>
      <c r="AB458" s="1" t="s">
        <v>616</v>
      </c>
      <c r="AC458" s="583"/>
      <c r="AD458" s="583"/>
      <c r="AE458" s="583" t="s">
        <v>2881</v>
      </c>
      <c r="AF458" s="583" t="s">
        <v>168</v>
      </c>
      <c r="AG458" s="583">
        <v>210003488</v>
      </c>
      <c r="AH458" s="583" t="s">
        <v>2882</v>
      </c>
      <c r="AI458" s="583"/>
    </row>
    <row r="459" spans="1:35" ht="102" customHeight="1">
      <c r="A459" s="655" t="s">
        <v>2883</v>
      </c>
      <c r="B459" s="604" t="s">
        <v>169</v>
      </c>
      <c r="C459" s="656" t="s">
        <v>2884</v>
      </c>
      <c r="D459" s="656" t="s">
        <v>2885</v>
      </c>
      <c r="E459" s="656" t="s">
        <v>2886</v>
      </c>
      <c r="F459" s="656" t="s">
        <v>2887</v>
      </c>
      <c r="G459" s="656" t="s">
        <v>2888</v>
      </c>
      <c r="H459" s="604"/>
      <c r="I459" s="604"/>
      <c r="J459" s="555" t="s">
        <v>1961</v>
      </c>
      <c r="K459" s="604">
        <v>100</v>
      </c>
      <c r="L459" s="604">
        <v>231010000</v>
      </c>
      <c r="M459" s="604" t="s">
        <v>2772</v>
      </c>
      <c r="N459" s="587" t="s">
        <v>2079</v>
      </c>
      <c r="O459" s="1" t="s">
        <v>4628</v>
      </c>
      <c r="P459" s="4" t="s">
        <v>139</v>
      </c>
      <c r="Q459" s="559" t="s">
        <v>4629</v>
      </c>
      <c r="R459" s="11" t="s">
        <v>1875</v>
      </c>
      <c r="S459" s="4" t="s">
        <v>1554</v>
      </c>
      <c r="T459" s="4" t="s">
        <v>2880</v>
      </c>
      <c r="U459" s="5">
        <v>76</v>
      </c>
      <c r="V459" s="10">
        <v>2500</v>
      </c>
      <c r="W459" s="10">
        <v>190000</v>
      </c>
      <c r="X459" s="10">
        <v>212800</v>
      </c>
      <c r="Y459" s="657" t="s">
        <v>720</v>
      </c>
      <c r="Z459" s="1">
        <v>2015</v>
      </c>
      <c r="AA459" s="658"/>
      <c r="AB459" s="1" t="s">
        <v>616</v>
      </c>
      <c r="AC459" s="583"/>
      <c r="AD459" s="583"/>
      <c r="AE459" s="583" t="s">
        <v>2889</v>
      </c>
      <c r="AF459" s="583" t="s">
        <v>168</v>
      </c>
      <c r="AG459" s="583">
        <v>210003490</v>
      </c>
      <c r="AH459" s="583" t="s">
        <v>2890</v>
      </c>
      <c r="AI459" s="583"/>
    </row>
    <row r="460" spans="1:35" ht="102" customHeight="1">
      <c r="A460" s="655" t="s">
        <v>2891</v>
      </c>
      <c r="B460" s="604" t="s">
        <v>169</v>
      </c>
      <c r="C460" s="656" t="s">
        <v>2892</v>
      </c>
      <c r="D460" s="656" t="s">
        <v>2893</v>
      </c>
      <c r="E460" s="656" t="s">
        <v>2893</v>
      </c>
      <c r="F460" s="656" t="s">
        <v>2780</v>
      </c>
      <c r="G460" s="656" t="s">
        <v>2894</v>
      </c>
      <c r="H460" s="604"/>
      <c r="I460" s="604"/>
      <c r="J460" s="555" t="s">
        <v>31</v>
      </c>
      <c r="K460" s="604">
        <v>0</v>
      </c>
      <c r="L460" s="604">
        <v>231010000</v>
      </c>
      <c r="M460" s="604" t="s">
        <v>2772</v>
      </c>
      <c r="N460" s="587" t="s">
        <v>2079</v>
      </c>
      <c r="O460" s="1" t="s">
        <v>4628</v>
      </c>
      <c r="P460" s="4" t="s">
        <v>139</v>
      </c>
      <c r="Q460" s="559" t="s">
        <v>2539</v>
      </c>
      <c r="R460" s="11" t="s">
        <v>2540</v>
      </c>
      <c r="S460" s="4" t="s">
        <v>2710</v>
      </c>
      <c r="T460" s="4" t="s">
        <v>2711</v>
      </c>
      <c r="U460" s="5">
        <v>5</v>
      </c>
      <c r="V460" s="10">
        <v>16500</v>
      </c>
      <c r="W460" s="10">
        <v>82500</v>
      </c>
      <c r="X460" s="10">
        <v>92400</v>
      </c>
      <c r="Y460" s="657"/>
      <c r="Z460" s="1">
        <v>2015</v>
      </c>
      <c r="AA460" s="658"/>
      <c r="AB460" s="1" t="s">
        <v>616</v>
      </c>
      <c r="AC460" s="583"/>
      <c r="AD460" s="583"/>
      <c r="AE460" s="583" t="s">
        <v>2895</v>
      </c>
      <c r="AF460" s="583" t="s">
        <v>168</v>
      </c>
      <c r="AG460" s="583">
        <v>210003543</v>
      </c>
      <c r="AH460" s="583" t="s">
        <v>2896</v>
      </c>
      <c r="AI460" s="583"/>
    </row>
    <row r="461" spans="1:35" ht="102" customHeight="1">
      <c r="A461" s="655" t="s">
        <v>2897</v>
      </c>
      <c r="B461" s="604" t="s">
        <v>169</v>
      </c>
      <c r="C461" s="656" t="s">
        <v>2898</v>
      </c>
      <c r="D461" s="656" t="s">
        <v>2899</v>
      </c>
      <c r="E461" s="656" t="s">
        <v>2899</v>
      </c>
      <c r="F461" s="656" t="s">
        <v>2900</v>
      </c>
      <c r="G461" s="656" t="s">
        <v>2901</v>
      </c>
      <c r="H461" s="604"/>
      <c r="I461" s="604"/>
      <c r="J461" s="555" t="s">
        <v>1961</v>
      </c>
      <c r="K461" s="604">
        <v>88</v>
      </c>
      <c r="L461" s="604">
        <v>231010000</v>
      </c>
      <c r="M461" s="604" t="s">
        <v>2772</v>
      </c>
      <c r="N461" s="587" t="s">
        <v>2079</v>
      </c>
      <c r="O461" s="1" t="s">
        <v>4628</v>
      </c>
      <c r="P461" s="4" t="s">
        <v>139</v>
      </c>
      <c r="Q461" s="559" t="s">
        <v>4629</v>
      </c>
      <c r="R461" s="11" t="s">
        <v>1875</v>
      </c>
      <c r="S461" s="4" t="s">
        <v>1554</v>
      </c>
      <c r="T461" s="4" t="s">
        <v>2880</v>
      </c>
      <c r="U461" s="5">
        <v>80</v>
      </c>
      <c r="V461" s="10">
        <v>1000</v>
      </c>
      <c r="W461" s="10">
        <v>80000</v>
      </c>
      <c r="X461" s="10">
        <v>89600</v>
      </c>
      <c r="Y461" s="657" t="s">
        <v>720</v>
      </c>
      <c r="Z461" s="1">
        <v>2015</v>
      </c>
      <c r="AA461" s="658"/>
      <c r="AB461" s="1" t="s">
        <v>616</v>
      </c>
      <c r="AC461" s="583"/>
      <c r="AD461" s="583"/>
      <c r="AE461" s="583" t="s">
        <v>2902</v>
      </c>
      <c r="AF461" s="583" t="s">
        <v>168</v>
      </c>
      <c r="AG461" s="583">
        <v>210003549</v>
      </c>
      <c r="AH461" s="583" t="s">
        <v>2903</v>
      </c>
      <c r="AI461" s="583"/>
    </row>
    <row r="462" spans="1:35" ht="102" customHeight="1">
      <c r="A462" s="655" t="s">
        <v>2904</v>
      </c>
      <c r="B462" s="604" t="s">
        <v>169</v>
      </c>
      <c r="C462" s="656" t="s">
        <v>2905</v>
      </c>
      <c r="D462" s="656" t="s">
        <v>2906</v>
      </c>
      <c r="E462" s="656" t="s">
        <v>2907</v>
      </c>
      <c r="F462" s="656" t="s">
        <v>2908</v>
      </c>
      <c r="G462" s="656" t="s">
        <v>2909</v>
      </c>
      <c r="H462" s="604"/>
      <c r="I462" s="604"/>
      <c r="J462" s="555" t="s">
        <v>31</v>
      </c>
      <c r="K462" s="604">
        <v>0</v>
      </c>
      <c r="L462" s="604">
        <v>231010000</v>
      </c>
      <c r="M462" s="604" t="s">
        <v>2772</v>
      </c>
      <c r="N462" s="587" t="s">
        <v>2079</v>
      </c>
      <c r="O462" s="1" t="s">
        <v>4628</v>
      </c>
      <c r="P462" s="4" t="s">
        <v>139</v>
      </c>
      <c r="Q462" s="559" t="s">
        <v>2539</v>
      </c>
      <c r="R462" s="11" t="s">
        <v>2540</v>
      </c>
      <c r="S462" s="4" t="s">
        <v>1420</v>
      </c>
      <c r="T462" s="4" t="s">
        <v>1384</v>
      </c>
      <c r="U462" s="5">
        <v>0.5</v>
      </c>
      <c r="V462" s="10">
        <v>5800</v>
      </c>
      <c r="W462" s="10">
        <v>2900</v>
      </c>
      <c r="X462" s="10">
        <v>3248</v>
      </c>
      <c r="Y462" s="657"/>
      <c r="Z462" s="1">
        <v>2015</v>
      </c>
      <c r="AA462" s="658"/>
      <c r="AB462" s="1" t="s">
        <v>616</v>
      </c>
      <c r="AC462" s="583"/>
      <c r="AD462" s="583"/>
      <c r="AE462" s="583" t="s">
        <v>2910</v>
      </c>
      <c r="AF462" s="583" t="s">
        <v>168</v>
      </c>
      <c r="AG462" s="583">
        <v>210003551</v>
      </c>
      <c r="AH462" s="583" t="s">
        <v>2911</v>
      </c>
      <c r="AI462" s="583"/>
    </row>
    <row r="463" spans="1:35" ht="102" customHeight="1">
      <c r="A463" s="655" t="s">
        <v>2912</v>
      </c>
      <c r="B463" s="604" t="s">
        <v>169</v>
      </c>
      <c r="C463" s="656" t="s">
        <v>2913</v>
      </c>
      <c r="D463" s="656" t="s">
        <v>2914</v>
      </c>
      <c r="E463" s="656" t="s">
        <v>2915</v>
      </c>
      <c r="F463" s="656" t="s">
        <v>2916</v>
      </c>
      <c r="G463" s="656" t="s">
        <v>2917</v>
      </c>
      <c r="H463" s="604"/>
      <c r="I463" s="604"/>
      <c r="J463" s="555" t="s">
        <v>31</v>
      </c>
      <c r="K463" s="604">
        <v>0</v>
      </c>
      <c r="L463" s="604">
        <v>231010000</v>
      </c>
      <c r="M463" s="604" t="s">
        <v>2772</v>
      </c>
      <c r="N463" s="587" t="s">
        <v>2079</v>
      </c>
      <c r="O463" s="1" t="s">
        <v>4628</v>
      </c>
      <c r="P463" s="4" t="s">
        <v>139</v>
      </c>
      <c r="Q463" s="559" t="s">
        <v>2539</v>
      </c>
      <c r="R463" s="11" t="s">
        <v>2540</v>
      </c>
      <c r="S463" s="4" t="s">
        <v>1420</v>
      </c>
      <c r="T463" s="4" t="s">
        <v>1384</v>
      </c>
      <c r="U463" s="5">
        <v>1.3</v>
      </c>
      <c r="V463" s="10">
        <v>1500</v>
      </c>
      <c r="W463" s="10">
        <v>1950</v>
      </c>
      <c r="X463" s="10">
        <v>2184</v>
      </c>
      <c r="Y463" s="657"/>
      <c r="Z463" s="1">
        <v>2015</v>
      </c>
      <c r="AA463" s="658"/>
      <c r="AB463" s="1" t="s">
        <v>616</v>
      </c>
      <c r="AC463" s="583"/>
      <c r="AD463" s="583"/>
      <c r="AE463" s="583" t="s">
        <v>2918</v>
      </c>
      <c r="AF463" s="583" t="s">
        <v>168</v>
      </c>
      <c r="AG463" s="583">
        <v>210003553</v>
      </c>
      <c r="AH463" s="583" t="s">
        <v>2919</v>
      </c>
      <c r="AI463" s="583"/>
    </row>
    <row r="464" spans="1:35" ht="102" customHeight="1">
      <c r="A464" s="655" t="s">
        <v>2920</v>
      </c>
      <c r="B464" s="604" t="s">
        <v>169</v>
      </c>
      <c r="C464" s="656" t="s">
        <v>2921</v>
      </c>
      <c r="D464" s="656" t="s">
        <v>2922</v>
      </c>
      <c r="E464" s="656" t="s">
        <v>2923</v>
      </c>
      <c r="F464" s="656" t="s">
        <v>2924</v>
      </c>
      <c r="G464" s="656" t="s">
        <v>2925</v>
      </c>
      <c r="H464" s="604"/>
      <c r="I464" s="604"/>
      <c r="J464" s="555" t="s">
        <v>31</v>
      </c>
      <c r="K464" s="604">
        <v>0</v>
      </c>
      <c r="L464" s="604">
        <v>231010000</v>
      </c>
      <c r="M464" s="604" t="s">
        <v>2772</v>
      </c>
      <c r="N464" s="587" t="s">
        <v>2079</v>
      </c>
      <c r="O464" s="1" t="s">
        <v>4628</v>
      </c>
      <c r="P464" s="4" t="s">
        <v>139</v>
      </c>
      <c r="Q464" s="559" t="s">
        <v>2539</v>
      </c>
      <c r="R464" s="11" t="s">
        <v>2540</v>
      </c>
      <c r="S464" s="4" t="s">
        <v>1420</v>
      </c>
      <c r="T464" s="4" t="s">
        <v>1384</v>
      </c>
      <c r="U464" s="5">
        <v>1</v>
      </c>
      <c r="V464" s="10">
        <v>3000</v>
      </c>
      <c r="W464" s="10">
        <v>3000</v>
      </c>
      <c r="X464" s="10">
        <v>3360</v>
      </c>
      <c r="Y464" s="657"/>
      <c r="Z464" s="1">
        <v>2015</v>
      </c>
      <c r="AA464" s="658"/>
      <c r="AB464" s="1" t="s">
        <v>616</v>
      </c>
      <c r="AC464" s="583"/>
      <c r="AD464" s="583"/>
      <c r="AE464" s="583" t="s">
        <v>2926</v>
      </c>
      <c r="AF464" s="583" t="s">
        <v>168</v>
      </c>
      <c r="AG464" s="583">
        <v>210003561</v>
      </c>
      <c r="AH464" s="583" t="s">
        <v>2927</v>
      </c>
      <c r="AI464" s="583"/>
    </row>
    <row r="465" spans="1:35" ht="102" customHeight="1">
      <c r="A465" s="655" t="s">
        <v>2928</v>
      </c>
      <c r="B465" s="604" t="s">
        <v>169</v>
      </c>
      <c r="C465" s="656" t="s">
        <v>2611</v>
      </c>
      <c r="D465" s="656" t="s">
        <v>2612</v>
      </c>
      <c r="E465" s="656" t="s">
        <v>2613</v>
      </c>
      <c r="F465" s="656" t="s">
        <v>2614</v>
      </c>
      <c r="G465" s="656" t="s">
        <v>2615</v>
      </c>
      <c r="H465" s="604"/>
      <c r="I465" s="604"/>
      <c r="J465" s="555" t="s">
        <v>31</v>
      </c>
      <c r="K465" s="604">
        <v>0</v>
      </c>
      <c r="L465" s="604">
        <v>231010000</v>
      </c>
      <c r="M465" s="604" t="s">
        <v>2772</v>
      </c>
      <c r="N465" s="587" t="s">
        <v>2079</v>
      </c>
      <c r="O465" s="1" t="s">
        <v>4628</v>
      </c>
      <c r="P465" s="4" t="s">
        <v>139</v>
      </c>
      <c r="Q465" s="559" t="s">
        <v>2539</v>
      </c>
      <c r="R465" s="11" t="s">
        <v>2540</v>
      </c>
      <c r="S465" s="4" t="s">
        <v>1420</v>
      </c>
      <c r="T465" s="4" t="s">
        <v>1384</v>
      </c>
      <c r="U465" s="5">
        <v>6.5</v>
      </c>
      <c r="V465" s="10">
        <v>2400</v>
      </c>
      <c r="W465" s="10">
        <v>15600</v>
      </c>
      <c r="X465" s="10">
        <v>17472</v>
      </c>
      <c r="Y465" s="657"/>
      <c r="Z465" s="1">
        <v>2015</v>
      </c>
      <c r="AA465" s="658"/>
      <c r="AB465" s="1" t="s">
        <v>616</v>
      </c>
      <c r="AC465" s="583"/>
      <c r="AD465" s="583"/>
      <c r="AE465" s="583" t="s">
        <v>2929</v>
      </c>
      <c r="AF465" s="583" t="s">
        <v>168</v>
      </c>
      <c r="AG465" s="583">
        <v>210003574</v>
      </c>
      <c r="AH465" s="583" t="s">
        <v>2930</v>
      </c>
      <c r="AI465" s="583"/>
    </row>
    <row r="466" spans="1:35" ht="102" customHeight="1">
      <c r="A466" s="655" t="s">
        <v>2931</v>
      </c>
      <c r="B466" s="604" t="s">
        <v>169</v>
      </c>
      <c r="C466" s="656" t="s">
        <v>2932</v>
      </c>
      <c r="D466" s="656" t="s">
        <v>2933</v>
      </c>
      <c r="E466" s="656" t="s">
        <v>2934</v>
      </c>
      <c r="F466" s="656" t="s">
        <v>2780</v>
      </c>
      <c r="G466" s="656" t="s">
        <v>2935</v>
      </c>
      <c r="H466" s="604"/>
      <c r="I466" s="604"/>
      <c r="J466" s="555" t="s">
        <v>31</v>
      </c>
      <c r="K466" s="604">
        <v>0</v>
      </c>
      <c r="L466" s="604">
        <v>231010000</v>
      </c>
      <c r="M466" s="604" t="s">
        <v>2772</v>
      </c>
      <c r="N466" s="587" t="s">
        <v>2079</v>
      </c>
      <c r="O466" s="1" t="s">
        <v>4628</v>
      </c>
      <c r="P466" s="4" t="s">
        <v>139</v>
      </c>
      <c r="Q466" s="559" t="s">
        <v>2539</v>
      </c>
      <c r="R466" s="11" t="s">
        <v>2540</v>
      </c>
      <c r="S466" s="4" t="s">
        <v>2710</v>
      </c>
      <c r="T466" s="4" t="s">
        <v>2711</v>
      </c>
      <c r="U466" s="5">
        <v>7</v>
      </c>
      <c r="V466" s="10">
        <v>3600</v>
      </c>
      <c r="W466" s="10">
        <v>25200</v>
      </c>
      <c r="X466" s="10">
        <v>28224</v>
      </c>
      <c r="Y466" s="657"/>
      <c r="Z466" s="1">
        <v>2015</v>
      </c>
      <c r="AA466" s="658"/>
      <c r="AB466" s="1" t="s">
        <v>616</v>
      </c>
      <c r="AC466" s="583"/>
      <c r="AD466" s="583"/>
      <c r="AE466" s="583" t="s">
        <v>2936</v>
      </c>
      <c r="AF466" s="583" t="s">
        <v>168</v>
      </c>
      <c r="AG466" s="583">
        <v>210003577</v>
      </c>
      <c r="AH466" s="583" t="s">
        <v>2937</v>
      </c>
      <c r="AI466" s="583"/>
    </row>
    <row r="467" spans="1:35" ht="102" customHeight="1">
      <c r="A467" s="655" t="s">
        <v>2938</v>
      </c>
      <c r="B467" s="604" t="s">
        <v>169</v>
      </c>
      <c r="C467" s="656" t="s">
        <v>2939</v>
      </c>
      <c r="D467" s="656" t="s">
        <v>2940</v>
      </c>
      <c r="E467" s="656" t="s">
        <v>2941</v>
      </c>
      <c r="F467" s="656" t="s">
        <v>2942</v>
      </c>
      <c r="G467" s="656" t="s">
        <v>2943</v>
      </c>
      <c r="H467" s="604"/>
      <c r="I467" s="604"/>
      <c r="J467" s="555" t="s">
        <v>31</v>
      </c>
      <c r="K467" s="604">
        <v>0</v>
      </c>
      <c r="L467" s="604">
        <v>231010000</v>
      </c>
      <c r="M467" s="604" t="s">
        <v>2772</v>
      </c>
      <c r="N467" s="587" t="s">
        <v>2079</v>
      </c>
      <c r="O467" s="1" t="s">
        <v>4628</v>
      </c>
      <c r="P467" s="4" t="s">
        <v>139</v>
      </c>
      <c r="Q467" s="559" t="s">
        <v>2539</v>
      </c>
      <c r="R467" s="11" t="s">
        <v>2540</v>
      </c>
      <c r="S467" s="4" t="s">
        <v>1420</v>
      </c>
      <c r="T467" s="4" t="s">
        <v>1384</v>
      </c>
      <c r="U467" s="5">
        <v>0.5</v>
      </c>
      <c r="V467" s="10">
        <v>6000</v>
      </c>
      <c r="W467" s="10">
        <v>3000</v>
      </c>
      <c r="X467" s="10">
        <v>3360</v>
      </c>
      <c r="Y467" s="657"/>
      <c r="Z467" s="1">
        <v>2015</v>
      </c>
      <c r="AA467" s="658"/>
      <c r="AB467" s="1" t="s">
        <v>616</v>
      </c>
      <c r="AC467" s="583"/>
      <c r="AD467" s="583"/>
      <c r="AE467" s="583" t="s">
        <v>2944</v>
      </c>
      <c r="AF467" s="583" t="s">
        <v>168</v>
      </c>
      <c r="AG467" s="583">
        <v>210003592</v>
      </c>
      <c r="AH467" s="583" t="s">
        <v>2945</v>
      </c>
      <c r="AI467" s="583"/>
    </row>
    <row r="468" spans="1:35" ht="102" customHeight="1">
      <c r="A468" s="655" t="s">
        <v>2946</v>
      </c>
      <c r="B468" s="604" t="s">
        <v>169</v>
      </c>
      <c r="C468" s="656" t="s">
        <v>2947</v>
      </c>
      <c r="D468" s="656" t="s">
        <v>2948</v>
      </c>
      <c r="E468" s="656" t="s">
        <v>2948</v>
      </c>
      <c r="F468" s="656" t="s">
        <v>2949</v>
      </c>
      <c r="G468" s="656" t="s">
        <v>2950</v>
      </c>
      <c r="H468" s="604"/>
      <c r="I468" s="604"/>
      <c r="J468" s="555" t="s">
        <v>31</v>
      </c>
      <c r="K468" s="604">
        <v>0</v>
      </c>
      <c r="L468" s="604">
        <v>231010000</v>
      </c>
      <c r="M468" s="604" t="s">
        <v>2772</v>
      </c>
      <c r="N468" s="587" t="s">
        <v>2079</v>
      </c>
      <c r="O468" s="1" t="s">
        <v>4628</v>
      </c>
      <c r="P468" s="4" t="s">
        <v>139</v>
      </c>
      <c r="Q468" s="559" t="s">
        <v>2539</v>
      </c>
      <c r="R468" s="11" t="s">
        <v>2540</v>
      </c>
      <c r="S468" s="4" t="s">
        <v>1420</v>
      </c>
      <c r="T468" s="4" t="s">
        <v>1384</v>
      </c>
      <c r="U468" s="5">
        <v>0.1</v>
      </c>
      <c r="V468" s="10">
        <v>35000</v>
      </c>
      <c r="W468" s="10">
        <v>3500</v>
      </c>
      <c r="X468" s="10">
        <v>3920</v>
      </c>
      <c r="Y468" s="657"/>
      <c r="Z468" s="1">
        <v>2015</v>
      </c>
      <c r="AA468" s="658"/>
      <c r="AB468" s="1" t="s">
        <v>616</v>
      </c>
      <c r="AC468" s="583"/>
      <c r="AD468" s="583"/>
      <c r="AE468" s="583" t="s">
        <v>2951</v>
      </c>
      <c r="AF468" s="583" t="s">
        <v>168</v>
      </c>
      <c r="AG468" s="583">
        <v>210003614</v>
      </c>
      <c r="AH468" s="583" t="s">
        <v>2952</v>
      </c>
      <c r="AI468" s="583"/>
    </row>
    <row r="469" spans="1:35" ht="102" customHeight="1">
      <c r="A469" s="655" t="s">
        <v>2953</v>
      </c>
      <c r="B469" s="604" t="s">
        <v>169</v>
      </c>
      <c r="C469" s="656" t="s">
        <v>2954</v>
      </c>
      <c r="D469" s="656" t="s">
        <v>2955</v>
      </c>
      <c r="E469" s="656" t="s">
        <v>2955</v>
      </c>
      <c r="F469" s="656" t="s">
        <v>2956</v>
      </c>
      <c r="G469" s="656" t="s">
        <v>2957</v>
      </c>
      <c r="H469" s="604"/>
      <c r="I469" s="604"/>
      <c r="J469" s="555" t="s">
        <v>31</v>
      </c>
      <c r="K469" s="604">
        <v>0</v>
      </c>
      <c r="L469" s="604">
        <v>231010000</v>
      </c>
      <c r="M469" s="604" t="s">
        <v>2772</v>
      </c>
      <c r="N469" s="587" t="s">
        <v>2079</v>
      </c>
      <c r="O469" s="1" t="s">
        <v>4628</v>
      </c>
      <c r="P469" s="4" t="s">
        <v>139</v>
      </c>
      <c r="Q469" s="559" t="s">
        <v>2539</v>
      </c>
      <c r="R469" s="11" t="s">
        <v>2540</v>
      </c>
      <c r="S469" s="4" t="s">
        <v>1420</v>
      </c>
      <c r="T469" s="4" t="s">
        <v>1384</v>
      </c>
      <c r="U469" s="5">
        <v>0.2</v>
      </c>
      <c r="V469" s="10">
        <v>73000</v>
      </c>
      <c r="W469" s="10">
        <v>14600</v>
      </c>
      <c r="X469" s="10">
        <v>16352</v>
      </c>
      <c r="Y469" s="657"/>
      <c r="Z469" s="1">
        <v>2015</v>
      </c>
      <c r="AA469" s="658"/>
      <c r="AB469" s="1" t="s">
        <v>616</v>
      </c>
      <c r="AC469" s="583"/>
      <c r="AD469" s="583"/>
      <c r="AE469" s="583" t="s">
        <v>2958</v>
      </c>
      <c r="AF469" s="583" t="s">
        <v>168</v>
      </c>
      <c r="AG469" s="583">
        <v>210003626</v>
      </c>
      <c r="AH469" s="583" t="s">
        <v>2959</v>
      </c>
      <c r="AI469" s="583"/>
    </row>
    <row r="470" spans="1:35" ht="102" customHeight="1">
      <c r="A470" s="655" t="s">
        <v>2960</v>
      </c>
      <c r="B470" s="604" t="s">
        <v>169</v>
      </c>
      <c r="C470" s="656" t="s">
        <v>2961</v>
      </c>
      <c r="D470" s="656" t="s">
        <v>2962</v>
      </c>
      <c r="E470" s="656" t="s">
        <v>2963</v>
      </c>
      <c r="F470" s="656" t="s">
        <v>2964</v>
      </c>
      <c r="G470" s="656" t="s">
        <v>2965</v>
      </c>
      <c r="H470" s="604"/>
      <c r="I470" s="604"/>
      <c r="J470" s="555" t="s">
        <v>31</v>
      </c>
      <c r="K470" s="604">
        <v>0</v>
      </c>
      <c r="L470" s="604">
        <v>231010000</v>
      </c>
      <c r="M470" s="604" t="s">
        <v>2772</v>
      </c>
      <c r="N470" s="587" t="s">
        <v>2079</v>
      </c>
      <c r="O470" s="1" t="s">
        <v>4628</v>
      </c>
      <c r="P470" s="4" t="s">
        <v>139</v>
      </c>
      <c r="Q470" s="559" t="s">
        <v>2539</v>
      </c>
      <c r="R470" s="11" t="s">
        <v>2540</v>
      </c>
      <c r="S470" s="4" t="s">
        <v>1420</v>
      </c>
      <c r="T470" s="4" t="s">
        <v>1384</v>
      </c>
      <c r="U470" s="5">
        <v>0.05</v>
      </c>
      <c r="V470" s="10">
        <v>65000</v>
      </c>
      <c r="W470" s="10">
        <v>3250</v>
      </c>
      <c r="X470" s="10">
        <v>3640</v>
      </c>
      <c r="Y470" s="657"/>
      <c r="Z470" s="1">
        <v>2015</v>
      </c>
      <c r="AA470" s="658"/>
      <c r="AB470" s="1" t="s">
        <v>616</v>
      </c>
      <c r="AC470" s="583"/>
      <c r="AD470" s="583"/>
      <c r="AE470" s="583" t="s">
        <v>2966</v>
      </c>
      <c r="AF470" s="583" t="s">
        <v>168</v>
      </c>
      <c r="AG470" s="583">
        <v>210003627</v>
      </c>
      <c r="AH470" s="583" t="s">
        <v>2967</v>
      </c>
      <c r="AI470" s="583"/>
    </row>
    <row r="471" spans="1:35" ht="102" customHeight="1">
      <c r="A471" s="655" t="s">
        <v>2968</v>
      </c>
      <c r="B471" s="604" t="s">
        <v>169</v>
      </c>
      <c r="C471" s="656" t="s">
        <v>2969</v>
      </c>
      <c r="D471" s="656" t="s">
        <v>2970</v>
      </c>
      <c r="E471" s="656" t="s">
        <v>2971</v>
      </c>
      <c r="F471" s="656" t="s">
        <v>2972</v>
      </c>
      <c r="G471" s="656" t="s">
        <v>2973</v>
      </c>
      <c r="H471" s="604"/>
      <c r="I471" s="604"/>
      <c r="J471" s="555" t="s">
        <v>31</v>
      </c>
      <c r="K471" s="604">
        <v>0</v>
      </c>
      <c r="L471" s="604">
        <v>231010000</v>
      </c>
      <c r="M471" s="604" t="s">
        <v>2772</v>
      </c>
      <c r="N471" s="587" t="s">
        <v>2079</v>
      </c>
      <c r="O471" s="1" t="s">
        <v>4628</v>
      </c>
      <c r="P471" s="4" t="s">
        <v>139</v>
      </c>
      <c r="Q471" s="559" t="s">
        <v>2539</v>
      </c>
      <c r="R471" s="11" t="s">
        <v>2540</v>
      </c>
      <c r="S471" s="4" t="s">
        <v>1420</v>
      </c>
      <c r="T471" s="4" t="s">
        <v>1384</v>
      </c>
      <c r="U471" s="5">
        <v>0.3</v>
      </c>
      <c r="V471" s="10">
        <v>650000</v>
      </c>
      <c r="W471" s="10">
        <v>195000</v>
      </c>
      <c r="X471" s="10">
        <v>218400</v>
      </c>
      <c r="Y471" s="657"/>
      <c r="Z471" s="1">
        <v>2015</v>
      </c>
      <c r="AA471" s="658"/>
      <c r="AB471" s="1" t="s">
        <v>616</v>
      </c>
      <c r="AC471" s="583"/>
      <c r="AD471" s="583"/>
      <c r="AE471" s="583" t="s">
        <v>2974</v>
      </c>
      <c r="AF471" s="583" t="s">
        <v>168</v>
      </c>
      <c r="AG471" s="583">
        <v>210003628</v>
      </c>
      <c r="AH471" s="583" t="s">
        <v>2975</v>
      </c>
      <c r="AI471" s="583"/>
    </row>
    <row r="472" spans="1:35" ht="102" customHeight="1">
      <c r="A472" s="655" t="s">
        <v>2976</v>
      </c>
      <c r="B472" s="604" t="s">
        <v>169</v>
      </c>
      <c r="C472" s="656" t="s">
        <v>2977</v>
      </c>
      <c r="D472" s="656" t="s">
        <v>2978</v>
      </c>
      <c r="E472" s="656" t="s">
        <v>2979</v>
      </c>
      <c r="F472" s="656" t="s">
        <v>2980</v>
      </c>
      <c r="G472" s="656" t="s">
        <v>2981</v>
      </c>
      <c r="H472" s="604"/>
      <c r="I472" s="604"/>
      <c r="J472" s="555" t="s">
        <v>31</v>
      </c>
      <c r="K472" s="604">
        <v>0</v>
      </c>
      <c r="L472" s="604">
        <v>231010000</v>
      </c>
      <c r="M472" s="604" t="s">
        <v>2772</v>
      </c>
      <c r="N472" s="587" t="s">
        <v>2079</v>
      </c>
      <c r="O472" s="1" t="s">
        <v>4628</v>
      </c>
      <c r="P472" s="4" t="s">
        <v>139</v>
      </c>
      <c r="Q472" s="559" t="s">
        <v>2539</v>
      </c>
      <c r="R472" s="11" t="s">
        <v>2540</v>
      </c>
      <c r="S472" s="4" t="s">
        <v>1420</v>
      </c>
      <c r="T472" s="4" t="s">
        <v>1384</v>
      </c>
      <c r="U472" s="5">
        <v>0.05</v>
      </c>
      <c r="V472" s="10">
        <v>480000</v>
      </c>
      <c r="W472" s="10">
        <v>24000</v>
      </c>
      <c r="X472" s="10">
        <v>26880</v>
      </c>
      <c r="Y472" s="657"/>
      <c r="Z472" s="1">
        <v>2015</v>
      </c>
      <c r="AA472" s="658"/>
      <c r="AB472" s="1" t="s">
        <v>616</v>
      </c>
      <c r="AC472" s="583"/>
      <c r="AD472" s="583"/>
      <c r="AE472" s="583" t="s">
        <v>2982</v>
      </c>
      <c r="AF472" s="583" t="s">
        <v>168</v>
      </c>
      <c r="AG472" s="583">
        <v>210003629</v>
      </c>
      <c r="AH472" s="583" t="s">
        <v>2983</v>
      </c>
      <c r="AI472" s="583"/>
    </row>
    <row r="473" spans="1:35" ht="102" customHeight="1">
      <c r="A473" s="655" t="s">
        <v>2984</v>
      </c>
      <c r="B473" s="604" t="s">
        <v>169</v>
      </c>
      <c r="C473" s="656" t="s">
        <v>2985</v>
      </c>
      <c r="D473" s="656" t="s">
        <v>2986</v>
      </c>
      <c r="E473" s="656" t="s">
        <v>2987</v>
      </c>
      <c r="F473" s="656" t="s">
        <v>2988</v>
      </c>
      <c r="G473" s="656" t="s">
        <v>2989</v>
      </c>
      <c r="H473" s="604"/>
      <c r="I473" s="604"/>
      <c r="J473" s="555" t="s">
        <v>31</v>
      </c>
      <c r="K473" s="604">
        <v>0</v>
      </c>
      <c r="L473" s="604">
        <v>231010000</v>
      </c>
      <c r="M473" s="604" t="s">
        <v>2772</v>
      </c>
      <c r="N473" s="587" t="s">
        <v>2079</v>
      </c>
      <c r="O473" s="1" t="s">
        <v>4628</v>
      </c>
      <c r="P473" s="4" t="s">
        <v>139</v>
      </c>
      <c r="Q473" s="559" t="s">
        <v>2539</v>
      </c>
      <c r="R473" s="11" t="s">
        <v>2540</v>
      </c>
      <c r="S473" s="4" t="s">
        <v>2710</v>
      </c>
      <c r="T473" s="4" t="s">
        <v>2711</v>
      </c>
      <c r="U473" s="5">
        <v>3</v>
      </c>
      <c r="V473" s="10">
        <v>600</v>
      </c>
      <c r="W473" s="10">
        <v>1800</v>
      </c>
      <c r="X473" s="10">
        <v>2016</v>
      </c>
      <c r="Y473" s="657"/>
      <c r="Z473" s="1">
        <v>2015</v>
      </c>
      <c r="AA473" s="658"/>
      <c r="AB473" s="1" t="s">
        <v>616</v>
      </c>
      <c r="AC473" s="583"/>
      <c r="AD473" s="583"/>
      <c r="AE473" s="583" t="s">
        <v>2990</v>
      </c>
      <c r="AF473" s="583" t="s">
        <v>168</v>
      </c>
      <c r="AG473" s="583">
        <v>210004041</v>
      </c>
      <c r="AH473" s="583" t="s">
        <v>2991</v>
      </c>
      <c r="AI473" s="583"/>
    </row>
    <row r="474" spans="1:35" ht="102" customHeight="1">
      <c r="A474" s="655" t="s">
        <v>2992</v>
      </c>
      <c r="B474" s="604" t="s">
        <v>169</v>
      </c>
      <c r="C474" s="656" t="s">
        <v>2993</v>
      </c>
      <c r="D474" s="656" t="s">
        <v>2994</v>
      </c>
      <c r="E474" s="656" t="s">
        <v>2995</v>
      </c>
      <c r="F474" s="656" t="s">
        <v>2996</v>
      </c>
      <c r="G474" s="656" t="s">
        <v>2997</v>
      </c>
      <c r="H474" s="604"/>
      <c r="I474" s="604"/>
      <c r="J474" s="555" t="s">
        <v>31</v>
      </c>
      <c r="K474" s="604">
        <v>0</v>
      </c>
      <c r="L474" s="604">
        <v>231010000</v>
      </c>
      <c r="M474" s="604" t="s">
        <v>2772</v>
      </c>
      <c r="N474" s="587" t="s">
        <v>2079</v>
      </c>
      <c r="O474" s="1" t="s">
        <v>4628</v>
      </c>
      <c r="P474" s="4" t="s">
        <v>139</v>
      </c>
      <c r="Q474" s="559" t="s">
        <v>2539</v>
      </c>
      <c r="R474" s="11" t="s">
        <v>2540</v>
      </c>
      <c r="S474" s="4" t="s">
        <v>2782</v>
      </c>
      <c r="T474" s="4" t="s">
        <v>2783</v>
      </c>
      <c r="U474" s="5">
        <v>2</v>
      </c>
      <c r="V474" s="10">
        <v>2000</v>
      </c>
      <c r="W474" s="10">
        <v>4000</v>
      </c>
      <c r="X474" s="10">
        <v>4480</v>
      </c>
      <c r="Y474" s="657"/>
      <c r="Z474" s="1">
        <v>2015</v>
      </c>
      <c r="AA474" s="658"/>
      <c r="AB474" s="1" t="s">
        <v>616</v>
      </c>
      <c r="AC474" s="583"/>
      <c r="AD474" s="583"/>
      <c r="AE474" s="583" t="s">
        <v>2998</v>
      </c>
      <c r="AF474" s="583" t="s">
        <v>168</v>
      </c>
      <c r="AG474" s="583">
        <v>210004050</v>
      </c>
      <c r="AH474" s="583" t="s">
        <v>2999</v>
      </c>
      <c r="AI474" s="583"/>
    </row>
    <row r="475" spans="1:35" ht="102" customHeight="1">
      <c r="A475" s="655" t="s">
        <v>3000</v>
      </c>
      <c r="B475" s="604" t="s">
        <v>169</v>
      </c>
      <c r="C475" s="656" t="s">
        <v>3001</v>
      </c>
      <c r="D475" s="656" t="s">
        <v>3002</v>
      </c>
      <c r="E475" s="656" t="s">
        <v>3003</v>
      </c>
      <c r="F475" s="656" t="s">
        <v>3004</v>
      </c>
      <c r="G475" s="656" t="s">
        <v>3005</v>
      </c>
      <c r="H475" s="604"/>
      <c r="I475" s="604"/>
      <c r="J475" s="555" t="s">
        <v>31</v>
      </c>
      <c r="K475" s="604">
        <v>0</v>
      </c>
      <c r="L475" s="604">
        <v>231010000</v>
      </c>
      <c r="M475" s="604" t="s">
        <v>2772</v>
      </c>
      <c r="N475" s="587" t="s">
        <v>2079</v>
      </c>
      <c r="O475" s="1" t="s">
        <v>4628</v>
      </c>
      <c r="P475" s="4" t="s">
        <v>139</v>
      </c>
      <c r="Q475" s="559" t="s">
        <v>2539</v>
      </c>
      <c r="R475" s="11" t="s">
        <v>2540</v>
      </c>
      <c r="S475" s="4" t="s">
        <v>1928</v>
      </c>
      <c r="T475" s="4" t="s">
        <v>1929</v>
      </c>
      <c r="U475" s="5">
        <v>4</v>
      </c>
      <c r="V475" s="10">
        <v>1500</v>
      </c>
      <c r="W475" s="10">
        <v>6000</v>
      </c>
      <c r="X475" s="10">
        <v>6720</v>
      </c>
      <c r="Y475" s="657"/>
      <c r="Z475" s="1">
        <v>2015</v>
      </c>
      <c r="AA475" s="658"/>
      <c r="AB475" s="1" t="s">
        <v>616</v>
      </c>
      <c r="AC475" s="583"/>
      <c r="AD475" s="583"/>
      <c r="AE475" s="583" t="s">
        <v>3006</v>
      </c>
      <c r="AF475" s="583" t="s">
        <v>168</v>
      </c>
      <c r="AG475" s="583">
        <v>210004671</v>
      </c>
      <c r="AH475" s="583" t="s">
        <v>3007</v>
      </c>
      <c r="AI475" s="583"/>
    </row>
    <row r="476" spans="1:35" ht="102" customHeight="1">
      <c r="A476" s="655" t="s">
        <v>3008</v>
      </c>
      <c r="B476" s="604" t="s">
        <v>169</v>
      </c>
      <c r="C476" s="656" t="s">
        <v>3009</v>
      </c>
      <c r="D476" s="656" t="s">
        <v>3010</v>
      </c>
      <c r="E476" s="656" t="s">
        <v>3010</v>
      </c>
      <c r="F476" s="656" t="s">
        <v>3011</v>
      </c>
      <c r="G476" s="656" t="s">
        <v>3012</v>
      </c>
      <c r="H476" s="604"/>
      <c r="I476" s="604"/>
      <c r="J476" s="555" t="s">
        <v>31</v>
      </c>
      <c r="K476" s="604">
        <v>0</v>
      </c>
      <c r="L476" s="604">
        <v>231010000</v>
      </c>
      <c r="M476" s="604" t="s">
        <v>2772</v>
      </c>
      <c r="N476" s="587" t="s">
        <v>2079</v>
      </c>
      <c r="O476" s="1" t="s">
        <v>4628</v>
      </c>
      <c r="P476" s="4" t="s">
        <v>139</v>
      </c>
      <c r="Q476" s="559" t="s">
        <v>2539</v>
      </c>
      <c r="R476" s="11" t="s">
        <v>2540</v>
      </c>
      <c r="S476" s="4" t="s">
        <v>1928</v>
      </c>
      <c r="T476" s="4" t="s">
        <v>1929</v>
      </c>
      <c r="U476" s="5">
        <v>8</v>
      </c>
      <c r="V476" s="10">
        <v>28000</v>
      </c>
      <c r="W476" s="10">
        <v>224000</v>
      </c>
      <c r="X476" s="10">
        <v>250880</v>
      </c>
      <c r="Y476" s="657"/>
      <c r="Z476" s="1">
        <v>2015</v>
      </c>
      <c r="AA476" s="658"/>
      <c r="AB476" s="1" t="s">
        <v>616</v>
      </c>
      <c r="AC476" s="583"/>
      <c r="AD476" s="583"/>
      <c r="AE476" s="583" t="s">
        <v>3013</v>
      </c>
      <c r="AF476" s="583" t="s">
        <v>168</v>
      </c>
      <c r="AG476" s="583">
        <v>210004771</v>
      </c>
      <c r="AH476" s="583" t="s">
        <v>3014</v>
      </c>
      <c r="AI476" s="583"/>
    </row>
    <row r="477" spans="1:35" ht="102" customHeight="1">
      <c r="A477" s="655" t="s">
        <v>3015</v>
      </c>
      <c r="B477" s="604" t="s">
        <v>169</v>
      </c>
      <c r="C477" s="656" t="s">
        <v>3016</v>
      </c>
      <c r="D477" s="656" t="s">
        <v>3017</v>
      </c>
      <c r="E477" s="656" t="s">
        <v>3017</v>
      </c>
      <c r="F477" s="656" t="s">
        <v>3018</v>
      </c>
      <c r="G477" s="656" t="s">
        <v>3019</v>
      </c>
      <c r="H477" s="604"/>
      <c r="I477" s="604"/>
      <c r="J477" s="555" t="s">
        <v>31</v>
      </c>
      <c r="K477" s="604">
        <v>0</v>
      </c>
      <c r="L477" s="604">
        <v>231010000</v>
      </c>
      <c r="M477" s="604" t="s">
        <v>2772</v>
      </c>
      <c r="N477" s="587" t="s">
        <v>2079</v>
      </c>
      <c r="O477" s="1" t="s">
        <v>4628</v>
      </c>
      <c r="P477" s="4" t="s">
        <v>139</v>
      </c>
      <c r="Q477" s="559" t="s">
        <v>2539</v>
      </c>
      <c r="R477" s="11" t="s">
        <v>2540</v>
      </c>
      <c r="S477" s="4" t="s">
        <v>1928</v>
      </c>
      <c r="T477" s="4" t="s">
        <v>1929</v>
      </c>
      <c r="U477" s="5">
        <v>1</v>
      </c>
      <c r="V477" s="10">
        <v>2000</v>
      </c>
      <c r="W477" s="10">
        <v>2000</v>
      </c>
      <c r="X477" s="10">
        <v>2240</v>
      </c>
      <c r="Y477" s="657"/>
      <c r="Z477" s="1">
        <v>2015</v>
      </c>
      <c r="AA477" s="658"/>
      <c r="AB477" s="1" t="s">
        <v>616</v>
      </c>
      <c r="AC477" s="583"/>
      <c r="AD477" s="583"/>
      <c r="AE477" s="583" t="s">
        <v>3020</v>
      </c>
      <c r="AF477" s="583" t="s">
        <v>168</v>
      </c>
      <c r="AG477" s="583">
        <v>210004774</v>
      </c>
      <c r="AH477" s="583" t="s">
        <v>3021</v>
      </c>
      <c r="AI477" s="583"/>
    </row>
    <row r="478" spans="1:35" ht="102" customHeight="1">
      <c r="A478" s="655" t="s">
        <v>3022</v>
      </c>
      <c r="B478" s="604" t="s">
        <v>169</v>
      </c>
      <c r="C478" s="656" t="s">
        <v>3023</v>
      </c>
      <c r="D478" s="656" t="s">
        <v>3017</v>
      </c>
      <c r="E478" s="656" t="s">
        <v>3017</v>
      </c>
      <c r="F478" s="656" t="s">
        <v>3024</v>
      </c>
      <c r="G478" s="656" t="s">
        <v>3025</v>
      </c>
      <c r="H478" s="604"/>
      <c r="I478" s="604"/>
      <c r="J478" s="555" t="s">
        <v>31</v>
      </c>
      <c r="K478" s="604">
        <v>0</v>
      </c>
      <c r="L478" s="604">
        <v>231010000</v>
      </c>
      <c r="M478" s="604" t="s">
        <v>2772</v>
      </c>
      <c r="N478" s="587" t="s">
        <v>2079</v>
      </c>
      <c r="O478" s="1" t="s">
        <v>4628</v>
      </c>
      <c r="P478" s="4" t="s">
        <v>139</v>
      </c>
      <c r="Q478" s="559" t="s">
        <v>2539</v>
      </c>
      <c r="R478" s="11" t="s">
        <v>2540</v>
      </c>
      <c r="S478" s="4" t="s">
        <v>1928</v>
      </c>
      <c r="T478" s="4" t="s">
        <v>1929</v>
      </c>
      <c r="U478" s="5">
        <v>3</v>
      </c>
      <c r="V478" s="10">
        <v>1300</v>
      </c>
      <c r="W478" s="10">
        <v>3900</v>
      </c>
      <c r="X478" s="10">
        <v>4368</v>
      </c>
      <c r="Y478" s="657"/>
      <c r="Z478" s="1">
        <v>2015</v>
      </c>
      <c r="AA478" s="658"/>
      <c r="AB478" s="1" t="s">
        <v>616</v>
      </c>
      <c r="AC478" s="583"/>
      <c r="AD478" s="583"/>
      <c r="AE478" s="583" t="s">
        <v>3026</v>
      </c>
      <c r="AF478" s="583" t="s">
        <v>168</v>
      </c>
      <c r="AG478" s="583">
        <v>210004777</v>
      </c>
      <c r="AH478" s="583" t="s">
        <v>3027</v>
      </c>
      <c r="AI478" s="583"/>
    </row>
    <row r="479" spans="1:35" ht="102" customHeight="1">
      <c r="A479" s="655" t="s">
        <v>3028</v>
      </c>
      <c r="B479" s="604" t="s">
        <v>169</v>
      </c>
      <c r="C479" s="656" t="s">
        <v>3029</v>
      </c>
      <c r="D479" s="656" t="s">
        <v>3017</v>
      </c>
      <c r="E479" s="656" t="s">
        <v>3017</v>
      </c>
      <c r="F479" s="656" t="s">
        <v>3030</v>
      </c>
      <c r="G479" s="656" t="s">
        <v>3031</v>
      </c>
      <c r="H479" s="604"/>
      <c r="I479" s="604"/>
      <c r="J479" s="555" t="s">
        <v>31</v>
      </c>
      <c r="K479" s="604">
        <v>0</v>
      </c>
      <c r="L479" s="604">
        <v>231010000</v>
      </c>
      <c r="M479" s="604" t="s">
        <v>2772</v>
      </c>
      <c r="N479" s="587" t="s">
        <v>2079</v>
      </c>
      <c r="O479" s="1" t="s">
        <v>4628</v>
      </c>
      <c r="P479" s="4" t="s">
        <v>139</v>
      </c>
      <c r="Q479" s="559" t="s">
        <v>2539</v>
      </c>
      <c r="R479" s="11" t="s">
        <v>2540</v>
      </c>
      <c r="S479" s="4" t="s">
        <v>1928</v>
      </c>
      <c r="T479" s="4" t="s">
        <v>1929</v>
      </c>
      <c r="U479" s="5">
        <v>2</v>
      </c>
      <c r="V479" s="10">
        <v>2000</v>
      </c>
      <c r="W479" s="10">
        <v>4000</v>
      </c>
      <c r="X479" s="10">
        <v>4480</v>
      </c>
      <c r="Y479" s="657"/>
      <c r="Z479" s="1">
        <v>2015</v>
      </c>
      <c r="AA479" s="658"/>
      <c r="AB479" s="1" t="s">
        <v>616</v>
      </c>
      <c r="AC479" s="583"/>
      <c r="AD479" s="583"/>
      <c r="AE479" s="583" t="s">
        <v>3032</v>
      </c>
      <c r="AF479" s="583" t="s">
        <v>168</v>
      </c>
      <c r="AG479" s="583">
        <v>210004778</v>
      </c>
      <c r="AH479" s="583" t="s">
        <v>3033</v>
      </c>
      <c r="AI479" s="583"/>
    </row>
    <row r="480" spans="1:35" ht="102" customHeight="1">
      <c r="A480" s="655" t="s">
        <v>3034</v>
      </c>
      <c r="B480" s="604" t="s">
        <v>169</v>
      </c>
      <c r="C480" s="656" t="s">
        <v>3035</v>
      </c>
      <c r="D480" s="656" t="s">
        <v>3036</v>
      </c>
      <c r="E480" s="656" t="s">
        <v>3036</v>
      </c>
      <c r="F480" s="656" t="s">
        <v>3037</v>
      </c>
      <c r="G480" s="656" t="s">
        <v>3038</v>
      </c>
      <c r="H480" s="604"/>
      <c r="I480" s="604"/>
      <c r="J480" s="555" t="s">
        <v>31</v>
      </c>
      <c r="K480" s="604">
        <v>0</v>
      </c>
      <c r="L480" s="604">
        <v>231010000</v>
      </c>
      <c r="M480" s="604" t="s">
        <v>2772</v>
      </c>
      <c r="N480" s="587" t="s">
        <v>2079</v>
      </c>
      <c r="O480" s="1" t="s">
        <v>4628</v>
      </c>
      <c r="P480" s="4" t="s">
        <v>139</v>
      </c>
      <c r="Q480" s="559" t="s">
        <v>2539</v>
      </c>
      <c r="R480" s="11" t="s">
        <v>2540</v>
      </c>
      <c r="S480" s="4" t="s">
        <v>1928</v>
      </c>
      <c r="T480" s="4" t="s">
        <v>1929</v>
      </c>
      <c r="U480" s="5">
        <v>4</v>
      </c>
      <c r="V480" s="10">
        <v>2500</v>
      </c>
      <c r="W480" s="10">
        <v>10000</v>
      </c>
      <c r="X480" s="10">
        <v>11200</v>
      </c>
      <c r="Y480" s="657"/>
      <c r="Z480" s="1">
        <v>2015</v>
      </c>
      <c r="AA480" s="658"/>
      <c r="AB480" s="1" t="s">
        <v>616</v>
      </c>
      <c r="AC480" s="583"/>
      <c r="AD480" s="583"/>
      <c r="AE480" s="583" t="s">
        <v>3039</v>
      </c>
      <c r="AF480" s="583" t="s">
        <v>168</v>
      </c>
      <c r="AG480" s="583">
        <v>210004781</v>
      </c>
      <c r="AH480" s="583" t="s">
        <v>3040</v>
      </c>
      <c r="AI480" s="583"/>
    </row>
    <row r="481" spans="1:35" ht="102" customHeight="1">
      <c r="A481" s="655" t="s">
        <v>3041</v>
      </c>
      <c r="B481" s="604" t="s">
        <v>169</v>
      </c>
      <c r="C481" s="656" t="s">
        <v>3042</v>
      </c>
      <c r="D481" s="656" t="s">
        <v>2597</v>
      </c>
      <c r="E481" s="656" t="s">
        <v>2597</v>
      </c>
      <c r="F481" s="656" t="s">
        <v>3043</v>
      </c>
      <c r="G481" s="656" t="s">
        <v>3044</v>
      </c>
      <c r="H481" s="604"/>
      <c r="I481" s="604"/>
      <c r="J481" s="555" t="s">
        <v>31</v>
      </c>
      <c r="K481" s="604">
        <v>0</v>
      </c>
      <c r="L481" s="604">
        <v>231010000</v>
      </c>
      <c r="M481" s="604" t="s">
        <v>2772</v>
      </c>
      <c r="N481" s="587" t="s">
        <v>2079</v>
      </c>
      <c r="O481" s="1" t="s">
        <v>4628</v>
      </c>
      <c r="P481" s="4" t="s">
        <v>139</v>
      </c>
      <c r="Q481" s="559" t="s">
        <v>2539</v>
      </c>
      <c r="R481" s="11" t="s">
        <v>2540</v>
      </c>
      <c r="S481" s="4" t="s">
        <v>1928</v>
      </c>
      <c r="T481" s="4" t="s">
        <v>1929</v>
      </c>
      <c r="U481" s="5">
        <v>13</v>
      </c>
      <c r="V481" s="10">
        <v>2000</v>
      </c>
      <c r="W481" s="10">
        <v>26000</v>
      </c>
      <c r="X481" s="10">
        <v>29120</v>
      </c>
      <c r="Y481" s="657"/>
      <c r="Z481" s="1">
        <v>2015</v>
      </c>
      <c r="AA481" s="658"/>
      <c r="AB481" s="1" t="s">
        <v>616</v>
      </c>
      <c r="AC481" s="583"/>
      <c r="AD481" s="583"/>
      <c r="AE481" s="583" t="s">
        <v>3045</v>
      </c>
      <c r="AF481" s="583" t="s">
        <v>168</v>
      </c>
      <c r="AG481" s="583">
        <v>210004833</v>
      </c>
      <c r="AH481" s="583" t="s">
        <v>3046</v>
      </c>
      <c r="AI481" s="583"/>
    </row>
    <row r="482" spans="1:35" ht="102" customHeight="1">
      <c r="A482" s="655" t="s">
        <v>3047</v>
      </c>
      <c r="B482" s="604" t="s">
        <v>169</v>
      </c>
      <c r="C482" s="656" t="s">
        <v>2635</v>
      </c>
      <c r="D482" s="656" t="s">
        <v>2597</v>
      </c>
      <c r="E482" s="656" t="s">
        <v>2597</v>
      </c>
      <c r="F482" s="656" t="s">
        <v>2636</v>
      </c>
      <c r="G482" s="656" t="s">
        <v>2637</v>
      </c>
      <c r="H482" s="604"/>
      <c r="I482" s="604"/>
      <c r="J482" s="555" t="s">
        <v>31</v>
      </c>
      <c r="K482" s="604">
        <v>0</v>
      </c>
      <c r="L482" s="604">
        <v>231010000</v>
      </c>
      <c r="M482" s="604" t="s">
        <v>2772</v>
      </c>
      <c r="N482" s="587" t="s">
        <v>2079</v>
      </c>
      <c r="O482" s="1" t="s">
        <v>4628</v>
      </c>
      <c r="P482" s="4" t="s">
        <v>139</v>
      </c>
      <c r="Q482" s="559" t="s">
        <v>2539</v>
      </c>
      <c r="R482" s="11" t="s">
        <v>2540</v>
      </c>
      <c r="S482" s="4" t="s">
        <v>1928</v>
      </c>
      <c r="T482" s="4" t="s">
        <v>1929</v>
      </c>
      <c r="U482" s="5">
        <v>3</v>
      </c>
      <c r="V482" s="10">
        <v>1500</v>
      </c>
      <c r="W482" s="10">
        <v>4500</v>
      </c>
      <c r="X482" s="10">
        <v>5040</v>
      </c>
      <c r="Y482" s="657"/>
      <c r="Z482" s="1">
        <v>2015</v>
      </c>
      <c r="AA482" s="658"/>
      <c r="AB482" s="1" t="s">
        <v>616</v>
      </c>
      <c r="AC482" s="583"/>
      <c r="AD482" s="583"/>
      <c r="AE482" s="583" t="s">
        <v>3048</v>
      </c>
      <c r="AF482" s="583" t="s">
        <v>168</v>
      </c>
      <c r="AG482" s="583">
        <v>210004857</v>
      </c>
      <c r="AH482" s="583" t="s">
        <v>3049</v>
      </c>
      <c r="AI482" s="583"/>
    </row>
    <row r="483" spans="1:35" ht="102" customHeight="1">
      <c r="A483" s="655" t="s">
        <v>3050</v>
      </c>
      <c r="B483" s="604" t="s">
        <v>169</v>
      </c>
      <c r="C483" s="656" t="s">
        <v>2635</v>
      </c>
      <c r="D483" s="656" t="s">
        <v>2597</v>
      </c>
      <c r="E483" s="656" t="s">
        <v>2597</v>
      </c>
      <c r="F483" s="656" t="s">
        <v>2636</v>
      </c>
      <c r="G483" s="656" t="s">
        <v>2637</v>
      </c>
      <c r="H483" s="604"/>
      <c r="I483" s="604"/>
      <c r="J483" s="555" t="s">
        <v>31</v>
      </c>
      <c r="K483" s="604">
        <v>0</v>
      </c>
      <c r="L483" s="604">
        <v>231010000</v>
      </c>
      <c r="M483" s="604" t="s">
        <v>2772</v>
      </c>
      <c r="N483" s="587" t="s">
        <v>2079</v>
      </c>
      <c r="O483" s="1" t="s">
        <v>4628</v>
      </c>
      <c r="P483" s="4" t="s">
        <v>139</v>
      </c>
      <c r="Q483" s="559" t="s">
        <v>2539</v>
      </c>
      <c r="R483" s="11" t="s">
        <v>2540</v>
      </c>
      <c r="S483" s="4" t="s">
        <v>1928</v>
      </c>
      <c r="T483" s="4" t="s">
        <v>1929</v>
      </c>
      <c r="U483" s="5">
        <v>12</v>
      </c>
      <c r="V483" s="10">
        <v>500</v>
      </c>
      <c r="W483" s="10">
        <v>6000</v>
      </c>
      <c r="X483" s="10">
        <v>6720</v>
      </c>
      <c r="Y483" s="657"/>
      <c r="Z483" s="1">
        <v>2015</v>
      </c>
      <c r="AA483" s="658"/>
      <c r="AB483" s="1" t="s">
        <v>616</v>
      </c>
      <c r="AC483" s="583"/>
      <c r="AD483" s="583"/>
      <c r="AE483" s="583" t="s">
        <v>3051</v>
      </c>
      <c r="AF483" s="583" t="s">
        <v>168</v>
      </c>
      <c r="AG483" s="583">
        <v>210004859</v>
      </c>
      <c r="AH483" s="583" t="s">
        <v>3052</v>
      </c>
      <c r="AI483" s="583"/>
    </row>
    <row r="484" spans="1:35" ht="102" customHeight="1">
      <c r="A484" s="715" t="s">
        <v>3053</v>
      </c>
      <c r="B484" s="604" t="s">
        <v>169</v>
      </c>
      <c r="C484" s="656" t="s">
        <v>2635</v>
      </c>
      <c r="D484" s="656" t="s">
        <v>2597</v>
      </c>
      <c r="E484" s="656" t="s">
        <v>2597</v>
      </c>
      <c r="F484" s="656" t="s">
        <v>2636</v>
      </c>
      <c r="G484" s="656" t="s">
        <v>2637</v>
      </c>
      <c r="H484" s="604"/>
      <c r="I484" s="604"/>
      <c r="J484" s="555" t="s">
        <v>31</v>
      </c>
      <c r="K484" s="604">
        <v>0</v>
      </c>
      <c r="L484" s="604">
        <v>231010000</v>
      </c>
      <c r="M484" s="604" t="s">
        <v>2772</v>
      </c>
      <c r="N484" s="587" t="s">
        <v>2079</v>
      </c>
      <c r="O484" s="1" t="s">
        <v>4628</v>
      </c>
      <c r="P484" s="4" t="s">
        <v>139</v>
      </c>
      <c r="Q484" s="559" t="s">
        <v>2539</v>
      </c>
      <c r="R484" s="11" t="s">
        <v>2540</v>
      </c>
      <c r="S484" s="4" t="s">
        <v>1928</v>
      </c>
      <c r="T484" s="4" t="s">
        <v>1929</v>
      </c>
      <c r="U484" s="5">
        <v>8</v>
      </c>
      <c r="V484" s="10">
        <v>900</v>
      </c>
      <c r="W484" s="10">
        <v>7200</v>
      </c>
      <c r="X484" s="10">
        <v>8064</v>
      </c>
      <c r="Y484" s="657"/>
      <c r="Z484" s="1">
        <v>2015</v>
      </c>
      <c r="AA484" s="658"/>
      <c r="AB484" s="1" t="s">
        <v>616</v>
      </c>
      <c r="AC484" s="583"/>
      <c r="AD484" s="583"/>
      <c r="AE484" s="583" t="s">
        <v>3054</v>
      </c>
      <c r="AF484" s="583" t="s">
        <v>168</v>
      </c>
      <c r="AG484" s="583">
        <v>210004860</v>
      </c>
      <c r="AH484" s="583" t="s">
        <v>3055</v>
      </c>
      <c r="AI484" s="583"/>
    </row>
    <row r="485" spans="1:35" ht="102" customHeight="1">
      <c r="A485" s="655" t="s">
        <v>3056</v>
      </c>
      <c r="B485" s="604" t="s">
        <v>169</v>
      </c>
      <c r="C485" s="656" t="s">
        <v>3057</v>
      </c>
      <c r="D485" s="656" t="s">
        <v>3058</v>
      </c>
      <c r="E485" s="656" t="s">
        <v>3058</v>
      </c>
      <c r="F485" s="656" t="s">
        <v>3059</v>
      </c>
      <c r="G485" s="656" t="s">
        <v>3060</v>
      </c>
      <c r="H485" s="604"/>
      <c r="I485" s="604"/>
      <c r="J485" s="555" t="s">
        <v>31</v>
      </c>
      <c r="K485" s="604">
        <v>0</v>
      </c>
      <c r="L485" s="604">
        <v>231010000</v>
      </c>
      <c r="M485" s="604" t="s">
        <v>2772</v>
      </c>
      <c r="N485" s="587" t="s">
        <v>2079</v>
      </c>
      <c r="O485" s="1" t="s">
        <v>4628</v>
      </c>
      <c r="P485" s="4" t="s">
        <v>139</v>
      </c>
      <c r="Q485" s="559" t="s">
        <v>2539</v>
      </c>
      <c r="R485" s="11" t="s">
        <v>2540</v>
      </c>
      <c r="S485" s="4" t="s">
        <v>1420</v>
      </c>
      <c r="T485" s="4" t="s">
        <v>1384</v>
      </c>
      <c r="U485" s="5">
        <v>1</v>
      </c>
      <c r="V485" s="10">
        <v>2400</v>
      </c>
      <c r="W485" s="10">
        <v>2400</v>
      </c>
      <c r="X485" s="10">
        <v>2688</v>
      </c>
      <c r="Y485" s="657"/>
      <c r="Z485" s="1">
        <v>2015</v>
      </c>
      <c r="AA485" s="658"/>
      <c r="AB485" s="1" t="s">
        <v>616</v>
      </c>
      <c r="AC485" s="583"/>
      <c r="AD485" s="583"/>
      <c r="AE485" s="583" t="s">
        <v>3061</v>
      </c>
      <c r="AF485" s="583" t="s">
        <v>168</v>
      </c>
      <c r="AG485" s="583">
        <v>210009415</v>
      </c>
      <c r="AH485" s="583" t="s">
        <v>3062</v>
      </c>
      <c r="AI485" s="583"/>
    </row>
    <row r="486" spans="1:35" ht="102" customHeight="1">
      <c r="A486" s="655" t="s">
        <v>3063</v>
      </c>
      <c r="B486" s="604" t="s">
        <v>169</v>
      </c>
      <c r="C486" s="656" t="s">
        <v>3064</v>
      </c>
      <c r="D486" s="656" t="s">
        <v>3065</v>
      </c>
      <c r="E486" s="656" t="s">
        <v>3065</v>
      </c>
      <c r="F486" s="656" t="s">
        <v>3066</v>
      </c>
      <c r="G486" s="656" t="s">
        <v>3067</v>
      </c>
      <c r="H486" s="604"/>
      <c r="I486" s="604"/>
      <c r="J486" s="555" t="s">
        <v>31</v>
      </c>
      <c r="K486" s="604">
        <v>0</v>
      </c>
      <c r="L486" s="604">
        <v>231010000</v>
      </c>
      <c r="M486" s="604" t="s">
        <v>2772</v>
      </c>
      <c r="N486" s="587" t="s">
        <v>2079</v>
      </c>
      <c r="O486" s="1" t="s">
        <v>4628</v>
      </c>
      <c r="P486" s="4" t="s">
        <v>139</v>
      </c>
      <c r="Q486" s="559" t="s">
        <v>2539</v>
      </c>
      <c r="R486" s="11" t="s">
        <v>2540</v>
      </c>
      <c r="S486" s="4" t="s">
        <v>1420</v>
      </c>
      <c r="T486" s="4" t="s">
        <v>1384</v>
      </c>
      <c r="U486" s="5">
        <v>3.6</v>
      </c>
      <c r="V486" s="10">
        <v>2200</v>
      </c>
      <c r="W486" s="10">
        <v>7920</v>
      </c>
      <c r="X486" s="10">
        <v>8870.4</v>
      </c>
      <c r="Y486" s="657"/>
      <c r="Z486" s="1">
        <v>2015</v>
      </c>
      <c r="AA486" s="658"/>
      <c r="AB486" s="1" t="s">
        <v>616</v>
      </c>
      <c r="AC486" s="583"/>
      <c r="AD486" s="583"/>
      <c r="AE486" s="583" t="s">
        <v>3068</v>
      </c>
      <c r="AF486" s="583" t="s">
        <v>168</v>
      </c>
      <c r="AG486" s="583">
        <v>210010340</v>
      </c>
      <c r="AH486" s="583" t="s">
        <v>3065</v>
      </c>
      <c r="AI486" s="583"/>
    </row>
    <row r="487" spans="1:35" ht="102" customHeight="1">
      <c r="A487" s="655" t="s">
        <v>3069</v>
      </c>
      <c r="B487" s="604" t="s">
        <v>169</v>
      </c>
      <c r="C487" s="656" t="s">
        <v>3070</v>
      </c>
      <c r="D487" s="656" t="s">
        <v>3071</v>
      </c>
      <c r="E487" s="656" t="s">
        <v>3071</v>
      </c>
      <c r="F487" s="656" t="s">
        <v>3072</v>
      </c>
      <c r="G487" s="656" t="s">
        <v>3073</v>
      </c>
      <c r="H487" s="604"/>
      <c r="I487" s="604"/>
      <c r="J487" s="555" t="s">
        <v>31</v>
      </c>
      <c r="K487" s="604">
        <v>0</v>
      </c>
      <c r="L487" s="604">
        <v>231010000</v>
      </c>
      <c r="M487" s="604" t="s">
        <v>2772</v>
      </c>
      <c r="N487" s="587" t="s">
        <v>2079</v>
      </c>
      <c r="O487" s="1" t="s">
        <v>4628</v>
      </c>
      <c r="P487" s="4" t="s">
        <v>139</v>
      </c>
      <c r="Q487" s="559" t="s">
        <v>2539</v>
      </c>
      <c r="R487" s="11" t="s">
        <v>2540</v>
      </c>
      <c r="S487" s="4" t="s">
        <v>1928</v>
      </c>
      <c r="T487" s="4" t="s">
        <v>1929</v>
      </c>
      <c r="U487" s="5">
        <v>3</v>
      </c>
      <c r="V487" s="10">
        <v>8000</v>
      </c>
      <c r="W487" s="10">
        <v>24000</v>
      </c>
      <c r="X487" s="10">
        <v>26880</v>
      </c>
      <c r="Y487" s="657"/>
      <c r="Z487" s="1">
        <v>2015</v>
      </c>
      <c r="AA487" s="658"/>
      <c r="AB487" s="1" t="s">
        <v>616</v>
      </c>
      <c r="AC487" s="583"/>
      <c r="AD487" s="583"/>
      <c r="AE487" s="583" t="s">
        <v>3074</v>
      </c>
      <c r="AF487" s="583" t="s">
        <v>168</v>
      </c>
      <c r="AG487" s="583">
        <v>210010457</v>
      </c>
      <c r="AH487" s="583" t="s">
        <v>3075</v>
      </c>
      <c r="AI487" s="583"/>
    </row>
    <row r="488" spans="1:35" ht="102" customHeight="1">
      <c r="A488" s="655" t="s">
        <v>3076</v>
      </c>
      <c r="B488" s="604" t="s">
        <v>169</v>
      </c>
      <c r="C488" s="656" t="s">
        <v>2649</v>
      </c>
      <c r="D488" s="656" t="s">
        <v>2650</v>
      </c>
      <c r="E488" s="656" t="s">
        <v>2651</v>
      </c>
      <c r="F488" s="656" t="s">
        <v>2652</v>
      </c>
      <c r="G488" s="656" t="s">
        <v>2653</v>
      </c>
      <c r="H488" s="604"/>
      <c r="I488" s="604"/>
      <c r="J488" s="555" t="s">
        <v>31</v>
      </c>
      <c r="K488" s="604">
        <v>0</v>
      </c>
      <c r="L488" s="604">
        <v>231010000</v>
      </c>
      <c r="M488" s="604" t="s">
        <v>2772</v>
      </c>
      <c r="N488" s="587" t="s">
        <v>2079</v>
      </c>
      <c r="O488" s="1" t="s">
        <v>4628</v>
      </c>
      <c r="P488" s="4" t="s">
        <v>139</v>
      </c>
      <c r="Q488" s="559" t="s">
        <v>2539</v>
      </c>
      <c r="R488" s="11" t="s">
        <v>2540</v>
      </c>
      <c r="S488" s="4" t="s">
        <v>1928</v>
      </c>
      <c r="T488" s="4" t="s">
        <v>1929</v>
      </c>
      <c r="U488" s="5">
        <v>8</v>
      </c>
      <c r="V488" s="10">
        <v>5000</v>
      </c>
      <c r="W488" s="10">
        <v>40000</v>
      </c>
      <c r="X488" s="10">
        <v>44800</v>
      </c>
      <c r="Y488" s="657"/>
      <c r="Z488" s="1">
        <v>2015</v>
      </c>
      <c r="AA488" s="658"/>
      <c r="AB488" s="1" t="s">
        <v>616</v>
      </c>
      <c r="AC488" s="583"/>
      <c r="AD488" s="583"/>
      <c r="AE488" s="583" t="s">
        <v>3077</v>
      </c>
      <c r="AF488" s="583" t="s">
        <v>168</v>
      </c>
      <c r="AG488" s="583">
        <v>210011498</v>
      </c>
      <c r="AH488" s="583" t="s">
        <v>2655</v>
      </c>
      <c r="AI488" s="583"/>
    </row>
    <row r="489" spans="1:35" ht="102" customHeight="1">
      <c r="A489" s="655" t="s">
        <v>3078</v>
      </c>
      <c r="B489" s="604" t="s">
        <v>169</v>
      </c>
      <c r="C489" s="656" t="s">
        <v>3079</v>
      </c>
      <c r="D489" s="656" t="s">
        <v>3080</v>
      </c>
      <c r="E489" s="656"/>
      <c r="F489" s="656" t="s">
        <v>3081</v>
      </c>
      <c r="G489" s="656"/>
      <c r="H489" s="604"/>
      <c r="I489" s="604"/>
      <c r="J489" s="555" t="s">
        <v>31</v>
      </c>
      <c r="K489" s="604">
        <v>0</v>
      </c>
      <c r="L489" s="604">
        <v>231010000</v>
      </c>
      <c r="M489" s="604" t="s">
        <v>2772</v>
      </c>
      <c r="N489" s="587" t="s">
        <v>2079</v>
      </c>
      <c r="O489" s="1" t="s">
        <v>4628</v>
      </c>
      <c r="P489" s="4" t="s">
        <v>139</v>
      </c>
      <c r="Q489" s="559" t="s">
        <v>2539</v>
      </c>
      <c r="R489" s="11" t="s">
        <v>2540</v>
      </c>
      <c r="S489" s="4" t="s">
        <v>1928</v>
      </c>
      <c r="T489" s="4" t="s">
        <v>1929</v>
      </c>
      <c r="U489" s="5">
        <v>20</v>
      </c>
      <c r="V489" s="10">
        <v>50</v>
      </c>
      <c r="W489" s="10">
        <v>1000</v>
      </c>
      <c r="X489" s="10">
        <v>1120</v>
      </c>
      <c r="Y489" s="657"/>
      <c r="Z489" s="1">
        <v>2015</v>
      </c>
      <c r="AA489" s="658"/>
      <c r="AB489" s="1" t="s">
        <v>616</v>
      </c>
      <c r="AC489" s="583"/>
      <c r="AD489" s="583"/>
      <c r="AE489" s="583" t="s">
        <v>3082</v>
      </c>
      <c r="AF489" s="583" t="s">
        <v>168</v>
      </c>
      <c r="AG489" s="583">
        <v>210011743</v>
      </c>
      <c r="AH489" s="583" t="s">
        <v>3083</v>
      </c>
      <c r="AI489" s="583"/>
    </row>
    <row r="490" spans="1:35" ht="102" customHeight="1">
      <c r="A490" s="655" t="s">
        <v>3084</v>
      </c>
      <c r="B490" s="604" t="s">
        <v>169</v>
      </c>
      <c r="C490" s="656" t="s">
        <v>3079</v>
      </c>
      <c r="D490" s="656" t="s">
        <v>3080</v>
      </c>
      <c r="E490" s="656"/>
      <c r="F490" s="656" t="s">
        <v>3081</v>
      </c>
      <c r="G490" s="656"/>
      <c r="H490" s="604"/>
      <c r="I490" s="604"/>
      <c r="J490" s="555" t="s">
        <v>31</v>
      </c>
      <c r="K490" s="604">
        <v>0</v>
      </c>
      <c r="L490" s="604">
        <v>231010000</v>
      </c>
      <c r="M490" s="604" t="s">
        <v>2772</v>
      </c>
      <c r="N490" s="587" t="s">
        <v>2079</v>
      </c>
      <c r="O490" s="1" t="s">
        <v>4628</v>
      </c>
      <c r="P490" s="4" t="s">
        <v>139</v>
      </c>
      <c r="Q490" s="559" t="s">
        <v>2539</v>
      </c>
      <c r="R490" s="11" t="s">
        <v>2540</v>
      </c>
      <c r="S490" s="4" t="s">
        <v>1928</v>
      </c>
      <c r="T490" s="4" t="s">
        <v>1929</v>
      </c>
      <c r="U490" s="5">
        <v>20</v>
      </c>
      <c r="V490" s="10">
        <v>1000</v>
      </c>
      <c r="W490" s="10">
        <v>20000</v>
      </c>
      <c r="X490" s="10">
        <v>22400</v>
      </c>
      <c r="Y490" s="657"/>
      <c r="Z490" s="1">
        <v>2015</v>
      </c>
      <c r="AA490" s="658"/>
      <c r="AB490" s="1" t="s">
        <v>616</v>
      </c>
      <c r="AC490" s="583"/>
      <c r="AD490" s="583"/>
      <c r="AE490" s="583" t="s">
        <v>3085</v>
      </c>
      <c r="AF490" s="583" t="s">
        <v>168</v>
      </c>
      <c r="AG490" s="583">
        <v>210011744</v>
      </c>
      <c r="AH490" s="583" t="s">
        <v>3086</v>
      </c>
      <c r="AI490" s="583"/>
    </row>
    <row r="491" spans="1:35" ht="102" customHeight="1">
      <c r="A491" s="655" t="s">
        <v>3087</v>
      </c>
      <c r="B491" s="604" t="s">
        <v>169</v>
      </c>
      <c r="C491" s="656" t="s">
        <v>2665</v>
      </c>
      <c r="D491" s="656" t="s">
        <v>2666</v>
      </c>
      <c r="E491" s="656" t="s">
        <v>2667</v>
      </c>
      <c r="F491" s="656" t="s">
        <v>2668</v>
      </c>
      <c r="G491" s="656" t="s">
        <v>2669</v>
      </c>
      <c r="H491" s="604"/>
      <c r="I491" s="604"/>
      <c r="J491" s="555" t="s">
        <v>31</v>
      </c>
      <c r="K491" s="604">
        <v>0</v>
      </c>
      <c r="L491" s="604">
        <v>231010000</v>
      </c>
      <c r="M491" s="604" t="s">
        <v>2772</v>
      </c>
      <c r="N491" s="587" t="s">
        <v>2079</v>
      </c>
      <c r="O491" s="1" t="s">
        <v>4628</v>
      </c>
      <c r="P491" s="4" t="s">
        <v>139</v>
      </c>
      <c r="Q491" s="559" t="s">
        <v>2539</v>
      </c>
      <c r="R491" s="11" t="s">
        <v>2540</v>
      </c>
      <c r="S491" s="4" t="s">
        <v>1420</v>
      </c>
      <c r="T491" s="4" t="s">
        <v>1384</v>
      </c>
      <c r="U491" s="5">
        <v>550</v>
      </c>
      <c r="V491" s="10">
        <v>750</v>
      </c>
      <c r="W491" s="10">
        <v>412500</v>
      </c>
      <c r="X491" s="10">
        <v>462000</v>
      </c>
      <c r="Y491" s="657"/>
      <c r="Z491" s="1">
        <v>2015</v>
      </c>
      <c r="AA491" s="658"/>
      <c r="AB491" s="1" t="s">
        <v>616</v>
      </c>
      <c r="AC491" s="583"/>
      <c r="AD491" s="583"/>
      <c r="AE491" s="583" t="s">
        <v>3088</v>
      </c>
      <c r="AF491" s="583" t="s">
        <v>168</v>
      </c>
      <c r="AG491" s="583">
        <v>210013482</v>
      </c>
      <c r="AH491" s="583" t="s">
        <v>2671</v>
      </c>
      <c r="AI491" s="583"/>
    </row>
    <row r="492" spans="1:35" ht="102" customHeight="1">
      <c r="A492" s="655" t="s">
        <v>3089</v>
      </c>
      <c r="B492" s="604" t="s">
        <v>169</v>
      </c>
      <c r="C492" s="656" t="s">
        <v>3090</v>
      </c>
      <c r="D492" s="656" t="s">
        <v>3091</v>
      </c>
      <c r="E492" s="656" t="s">
        <v>3092</v>
      </c>
      <c r="F492" s="656" t="s">
        <v>3093</v>
      </c>
      <c r="G492" s="656" t="s">
        <v>3094</v>
      </c>
      <c r="H492" s="604"/>
      <c r="I492" s="604"/>
      <c r="J492" s="555" t="s">
        <v>31</v>
      </c>
      <c r="K492" s="604">
        <v>0</v>
      </c>
      <c r="L492" s="604">
        <v>231010000</v>
      </c>
      <c r="M492" s="604" t="s">
        <v>2772</v>
      </c>
      <c r="N492" s="587" t="s">
        <v>2079</v>
      </c>
      <c r="O492" s="1" t="s">
        <v>4628</v>
      </c>
      <c r="P492" s="4" t="s">
        <v>139</v>
      </c>
      <c r="Q492" s="559" t="s">
        <v>2539</v>
      </c>
      <c r="R492" s="11" t="s">
        <v>2540</v>
      </c>
      <c r="S492" s="4" t="s">
        <v>1420</v>
      </c>
      <c r="T492" s="4" t="s">
        <v>1384</v>
      </c>
      <c r="U492" s="5">
        <v>0.2</v>
      </c>
      <c r="V492" s="10">
        <v>475000</v>
      </c>
      <c r="W492" s="10">
        <v>95000</v>
      </c>
      <c r="X492" s="10">
        <v>106400</v>
      </c>
      <c r="Y492" s="657"/>
      <c r="Z492" s="1">
        <v>2015</v>
      </c>
      <c r="AA492" s="658"/>
      <c r="AB492" s="1" t="s">
        <v>616</v>
      </c>
      <c r="AC492" s="583"/>
      <c r="AD492" s="583"/>
      <c r="AE492" s="583" t="s">
        <v>3095</v>
      </c>
      <c r="AF492" s="583" t="s">
        <v>168</v>
      </c>
      <c r="AG492" s="583">
        <v>210013586</v>
      </c>
      <c r="AH492" s="583" t="s">
        <v>3096</v>
      </c>
      <c r="AI492" s="583"/>
    </row>
    <row r="493" spans="1:35" ht="102" customHeight="1">
      <c r="A493" s="655" t="s">
        <v>3097</v>
      </c>
      <c r="B493" s="604" t="s">
        <v>169</v>
      </c>
      <c r="C493" s="656" t="s">
        <v>3098</v>
      </c>
      <c r="D493" s="656" t="s">
        <v>2546</v>
      </c>
      <c r="E493" s="656" t="s">
        <v>2547</v>
      </c>
      <c r="F493" s="656" t="s">
        <v>2780</v>
      </c>
      <c r="G493" s="656" t="s">
        <v>3099</v>
      </c>
      <c r="H493" s="604"/>
      <c r="I493" s="604"/>
      <c r="J493" s="555" t="s">
        <v>31</v>
      </c>
      <c r="K493" s="604">
        <v>0</v>
      </c>
      <c r="L493" s="604">
        <v>231010000</v>
      </c>
      <c r="M493" s="604" t="s">
        <v>2772</v>
      </c>
      <c r="N493" s="587" t="s">
        <v>2079</v>
      </c>
      <c r="O493" s="1" t="s">
        <v>4628</v>
      </c>
      <c r="P493" s="4" t="s">
        <v>139</v>
      </c>
      <c r="Q493" s="559" t="s">
        <v>2539</v>
      </c>
      <c r="R493" s="11" t="s">
        <v>2540</v>
      </c>
      <c r="S493" s="4" t="s">
        <v>2729</v>
      </c>
      <c r="T493" s="4" t="s">
        <v>2730</v>
      </c>
      <c r="U493" s="5">
        <v>20</v>
      </c>
      <c r="V493" s="10">
        <v>700</v>
      </c>
      <c r="W493" s="10">
        <v>14000</v>
      </c>
      <c r="X493" s="10">
        <v>15680</v>
      </c>
      <c r="Y493" s="657"/>
      <c r="Z493" s="1">
        <v>2015</v>
      </c>
      <c r="AA493" s="658"/>
      <c r="AB493" s="1" t="s">
        <v>616</v>
      </c>
      <c r="AC493" s="583"/>
      <c r="AD493" s="583"/>
      <c r="AE493" s="583" t="s">
        <v>3100</v>
      </c>
      <c r="AF493" s="583" t="s">
        <v>168</v>
      </c>
      <c r="AG493" s="583">
        <v>210013901</v>
      </c>
      <c r="AH493" s="583" t="s">
        <v>3101</v>
      </c>
      <c r="AI493" s="583"/>
    </row>
    <row r="494" spans="1:35" ht="102" customHeight="1">
      <c r="A494" s="655" t="s">
        <v>3102</v>
      </c>
      <c r="B494" s="604" t="s">
        <v>169</v>
      </c>
      <c r="C494" s="656" t="s">
        <v>2690</v>
      </c>
      <c r="D494" s="656" t="s">
        <v>2691</v>
      </c>
      <c r="E494" s="656" t="s">
        <v>2692</v>
      </c>
      <c r="F494" s="656" t="s">
        <v>2693</v>
      </c>
      <c r="G494" s="656" t="s">
        <v>2694</v>
      </c>
      <c r="H494" s="604"/>
      <c r="I494" s="604"/>
      <c r="J494" s="555" t="s">
        <v>31</v>
      </c>
      <c r="K494" s="604">
        <v>0</v>
      </c>
      <c r="L494" s="604">
        <v>231010000</v>
      </c>
      <c r="M494" s="604" t="s">
        <v>2772</v>
      </c>
      <c r="N494" s="587" t="s">
        <v>2079</v>
      </c>
      <c r="O494" s="1" t="s">
        <v>4628</v>
      </c>
      <c r="P494" s="4" t="s">
        <v>139</v>
      </c>
      <c r="Q494" s="559" t="s">
        <v>2539</v>
      </c>
      <c r="R494" s="11" t="s">
        <v>2540</v>
      </c>
      <c r="S494" s="4" t="s">
        <v>1420</v>
      </c>
      <c r="T494" s="4" t="s">
        <v>1384</v>
      </c>
      <c r="U494" s="5">
        <v>7</v>
      </c>
      <c r="V494" s="10">
        <v>7200</v>
      </c>
      <c r="W494" s="10">
        <v>50400</v>
      </c>
      <c r="X494" s="10">
        <v>56448</v>
      </c>
      <c r="Y494" s="657"/>
      <c r="Z494" s="1">
        <v>2015</v>
      </c>
      <c r="AA494" s="658"/>
      <c r="AB494" s="1" t="s">
        <v>616</v>
      </c>
      <c r="AC494" s="583"/>
      <c r="AD494" s="583"/>
      <c r="AE494" s="583" t="s">
        <v>3103</v>
      </c>
      <c r="AF494" s="583" t="s">
        <v>168</v>
      </c>
      <c r="AG494" s="583">
        <v>210014190</v>
      </c>
      <c r="AH494" s="583" t="s">
        <v>2696</v>
      </c>
      <c r="AI494" s="583"/>
    </row>
    <row r="495" spans="1:35" ht="102" customHeight="1">
      <c r="A495" s="655" t="s">
        <v>3104</v>
      </c>
      <c r="B495" s="604" t="s">
        <v>169</v>
      </c>
      <c r="C495" s="656" t="s">
        <v>3105</v>
      </c>
      <c r="D495" s="656" t="s">
        <v>3106</v>
      </c>
      <c r="E495" s="656" t="s">
        <v>3107</v>
      </c>
      <c r="F495" s="656" t="s">
        <v>3108</v>
      </c>
      <c r="G495" s="656" t="s">
        <v>3109</v>
      </c>
      <c r="H495" s="604"/>
      <c r="I495" s="604"/>
      <c r="J495" s="555" t="s">
        <v>31</v>
      </c>
      <c r="K495" s="604">
        <v>0</v>
      </c>
      <c r="L495" s="604">
        <v>231010000</v>
      </c>
      <c r="M495" s="604" t="s">
        <v>2772</v>
      </c>
      <c r="N495" s="587" t="s">
        <v>2079</v>
      </c>
      <c r="O495" s="1" t="s">
        <v>4628</v>
      </c>
      <c r="P495" s="4" t="s">
        <v>139</v>
      </c>
      <c r="Q495" s="559" t="s">
        <v>2539</v>
      </c>
      <c r="R495" s="11" t="s">
        <v>2540</v>
      </c>
      <c r="S495" s="4" t="s">
        <v>1420</v>
      </c>
      <c r="T495" s="4" t="s">
        <v>1384</v>
      </c>
      <c r="U495" s="5">
        <v>0.5</v>
      </c>
      <c r="V495" s="10">
        <v>14000</v>
      </c>
      <c r="W495" s="10">
        <v>7000</v>
      </c>
      <c r="X495" s="10">
        <v>7840</v>
      </c>
      <c r="Y495" s="657"/>
      <c r="Z495" s="1">
        <v>2015</v>
      </c>
      <c r="AA495" s="658"/>
      <c r="AB495" s="1" t="s">
        <v>616</v>
      </c>
      <c r="AC495" s="583"/>
      <c r="AD495" s="583"/>
      <c r="AE495" s="583" t="s">
        <v>3110</v>
      </c>
      <c r="AF495" s="583" t="s">
        <v>168</v>
      </c>
      <c r="AG495" s="583">
        <v>210015823</v>
      </c>
      <c r="AH495" s="583" t="s">
        <v>3111</v>
      </c>
      <c r="AI495" s="583"/>
    </row>
    <row r="496" spans="1:35" ht="102" customHeight="1">
      <c r="A496" s="655" t="s">
        <v>3112</v>
      </c>
      <c r="B496" s="604" t="s">
        <v>169</v>
      </c>
      <c r="C496" s="656" t="s">
        <v>3113</v>
      </c>
      <c r="D496" s="656" t="s">
        <v>3114</v>
      </c>
      <c r="E496" s="656" t="s">
        <v>3114</v>
      </c>
      <c r="F496" s="656" t="s">
        <v>3115</v>
      </c>
      <c r="G496" s="656" t="s">
        <v>3116</v>
      </c>
      <c r="H496" s="604"/>
      <c r="I496" s="604"/>
      <c r="J496" s="555" t="s">
        <v>31</v>
      </c>
      <c r="K496" s="604">
        <v>0</v>
      </c>
      <c r="L496" s="604">
        <v>231010000</v>
      </c>
      <c r="M496" s="604" t="s">
        <v>2772</v>
      </c>
      <c r="N496" s="587" t="s">
        <v>2079</v>
      </c>
      <c r="O496" s="1" t="s">
        <v>4628</v>
      </c>
      <c r="P496" s="4" t="s">
        <v>139</v>
      </c>
      <c r="Q496" s="559" t="s">
        <v>2539</v>
      </c>
      <c r="R496" s="11" t="s">
        <v>2540</v>
      </c>
      <c r="S496" s="4" t="s">
        <v>1420</v>
      </c>
      <c r="T496" s="4" t="s">
        <v>1384</v>
      </c>
      <c r="U496" s="5">
        <v>10</v>
      </c>
      <c r="V496" s="10">
        <v>4300</v>
      </c>
      <c r="W496" s="10">
        <v>43000</v>
      </c>
      <c r="X496" s="10">
        <v>48160</v>
      </c>
      <c r="Y496" s="657"/>
      <c r="Z496" s="1">
        <v>2015</v>
      </c>
      <c r="AA496" s="658"/>
      <c r="AB496" s="1" t="s">
        <v>616</v>
      </c>
      <c r="AC496" s="583"/>
      <c r="AD496" s="583"/>
      <c r="AE496" s="583" t="s">
        <v>3117</v>
      </c>
      <c r="AF496" s="583" t="s">
        <v>168</v>
      </c>
      <c r="AG496" s="583">
        <v>210015869</v>
      </c>
      <c r="AH496" s="583" t="s">
        <v>3114</v>
      </c>
      <c r="AI496" s="583"/>
    </row>
    <row r="497" spans="1:35" ht="102" customHeight="1">
      <c r="A497" s="655" t="s">
        <v>3118</v>
      </c>
      <c r="B497" s="604" t="s">
        <v>169</v>
      </c>
      <c r="C497" s="656" t="s">
        <v>3119</v>
      </c>
      <c r="D497" s="656" t="s">
        <v>3120</v>
      </c>
      <c r="E497" s="656" t="s">
        <v>3121</v>
      </c>
      <c r="F497" s="656" t="s">
        <v>3122</v>
      </c>
      <c r="G497" s="656" t="s">
        <v>3123</v>
      </c>
      <c r="H497" s="604"/>
      <c r="I497" s="604"/>
      <c r="J497" s="555" t="s">
        <v>31</v>
      </c>
      <c r="K497" s="604">
        <v>0</v>
      </c>
      <c r="L497" s="604">
        <v>231010000</v>
      </c>
      <c r="M497" s="604" t="s">
        <v>2772</v>
      </c>
      <c r="N497" s="587" t="s">
        <v>2079</v>
      </c>
      <c r="O497" s="1" t="s">
        <v>4628</v>
      </c>
      <c r="P497" s="4" t="s">
        <v>139</v>
      </c>
      <c r="Q497" s="559" t="s">
        <v>2539</v>
      </c>
      <c r="R497" s="11" t="s">
        <v>2540</v>
      </c>
      <c r="S497" s="4" t="s">
        <v>1928</v>
      </c>
      <c r="T497" s="4" t="s">
        <v>1929</v>
      </c>
      <c r="U497" s="5">
        <v>9</v>
      </c>
      <c r="V497" s="10">
        <v>6500</v>
      </c>
      <c r="W497" s="10">
        <v>58500</v>
      </c>
      <c r="X497" s="10">
        <v>65520</v>
      </c>
      <c r="Y497" s="657"/>
      <c r="Z497" s="1">
        <v>2015</v>
      </c>
      <c r="AA497" s="658"/>
      <c r="AB497" s="1" t="s">
        <v>616</v>
      </c>
      <c r="AC497" s="583"/>
      <c r="AD497" s="583"/>
      <c r="AE497" s="583" t="s">
        <v>3124</v>
      </c>
      <c r="AF497" s="583" t="s">
        <v>168</v>
      </c>
      <c r="AG497" s="583">
        <v>210018031</v>
      </c>
      <c r="AH497" s="583" t="s">
        <v>3125</v>
      </c>
      <c r="AI497" s="583"/>
    </row>
    <row r="498" spans="1:35" ht="102" customHeight="1">
      <c r="A498" s="655" t="s">
        <v>3126</v>
      </c>
      <c r="B498" s="604" t="s">
        <v>169</v>
      </c>
      <c r="C498" s="656" t="s">
        <v>3127</v>
      </c>
      <c r="D498" s="656" t="s">
        <v>3128</v>
      </c>
      <c r="E498" s="656" t="s">
        <v>3129</v>
      </c>
      <c r="F498" s="656" t="s">
        <v>3130</v>
      </c>
      <c r="G498" s="656" t="s">
        <v>3131</v>
      </c>
      <c r="H498" s="604"/>
      <c r="I498" s="604"/>
      <c r="J498" s="555" t="s">
        <v>31</v>
      </c>
      <c r="K498" s="604">
        <v>0</v>
      </c>
      <c r="L498" s="604">
        <v>231010000</v>
      </c>
      <c r="M498" s="604" t="s">
        <v>2772</v>
      </c>
      <c r="N498" s="587" t="s">
        <v>2079</v>
      </c>
      <c r="O498" s="1" t="s">
        <v>4628</v>
      </c>
      <c r="P498" s="4" t="s">
        <v>139</v>
      </c>
      <c r="Q498" s="559" t="s">
        <v>2539</v>
      </c>
      <c r="R498" s="11" t="s">
        <v>2540</v>
      </c>
      <c r="S498" s="4" t="s">
        <v>1928</v>
      </c>
      <c r="T498" s="4" t="s">
        <v>1929</v>
      </c>
      <c r="U498" s="5">
        <v>5</v>
      </c>
      <c r="V498" s="10">
        <v>7500</v>
      </c>
      <c r="W498" s="10">
        <v>37500</v>
      </c>
      <c r="X498" s="10">
        <v>42000</v>
      </c>
      <c r="Y498" s="657"/>
      <c r="Z498" s="1">
        <v>2015</v>
      </c>
      <c r="AA498" s="658"/>
      <c r="AB498" s="1" t="s">
        <v>616</v>
      </c>
      <c r="AC498" s="583"/>
      <c r="AD498" s="583"/>
      <c r="AE498" s="583" t="s">
        <v>3132</v>
      </c>
      <c r="AF498" s="583" t="s">
        <v>168</v>
      </c>
      <c r="AG498" s="583">
        <v>210018032</v>
      </c>
      <c r="AH498" s="583" t="s">
        <v>3133</v>
      </c>
      <c r="AI498" s="583"/>
    </row>
    <row r="499" spans="1:35" ht="102" customHeight="1">
      <c r="A499" s="655" t="s">
        <v>3134</v>
      </c>
      <c r="B499" s="604" t="s">
        <v>169</v>
      </c>
      <c r="C499" s="656" t="s">
        <v>3135</v>
      </c>
      <c r="D499" s="656" t="s">
        <v>3136</v>
      </c>
      <c r="E499" s="656" t="s">
        <v>3137</v>
      </c>
      <c r="F499" s="656" t="s">
        <v>3138</v>
      </c>
      <c r="G499" s="656" t="s">
        <v>3139</v>
      </c>
      <c r="H499" s="604"/>
      <c r="I499" s="604"/>
      <c r="J499" s="555" t="s">
        <v>31</v>
      </c>
      <c r="K499" s="604">
        <v>0</v>
      </c>
      <c r="L499" s="604">
        <v>231010000</v>
      </c>
      <c r="M499" s="604" t="s">
        <v>2772</v>
      </c>
      <c r="N499" s="587" t="s">
        <v>2079</v>
      </c>
      <c r="O499" s="1" t="s">
        <v>4628</v>
      </c>
      <c r="P499" s="4" t="s">
        <v>139</v>
      </c>
      <c r="Q499" s="559" t="s">
        <v>2539</v>
      </c>
      <c r="R499" s="11" t="s">
        <v>2540</v>
      </c>
      <c r="S499" s="4" t="s">
        <v>1420</v>
      </c>
      <c r="T499" s="4" t="s">
        <v>1384</v>
      </c>
      <c r="U499" s="5">
        <v>80</v>
      </c>
      <c r="V499" s="10">
        <v>400</v>
      </c>
      <c r="W499" s="10">
        <v>32000</v>
      </c>
      <c r="X499" s="10">
        <v>35840</v>
      </c>
      <c r="Y499" s="657"/>
      <c r="Z499" s="1">
        <v>2015</v>
      </c>
      <c r="AA499" s="658"/>
      <c r="AB499" s="1" t="s">
        <v>616</v>
      </c>
      <c r="AC499" s="583"/>
      <c r="AD499" s="583"/>
      <c r="AE499" s="583" t="s">
        <v>3140</v>
      </c>
      <c r="AF499" s="583" t="s">
        <v>168</v>
      </c>
      <c r="AG499" s="583">
        <v>210020201</v>
      </c>
      <c r="AH499" s="583" t="s">
        <v>3141</v>
      </c>
      <c r="AI499" s="583"/>
    </row>
    <row r="500" spans="1:35" ht="102" customHeight="1">
      <c r="A500" s="655" t="s">
        <v>3142</v>
      </c>
      <c r="B500" s="604" t="s">
        <v>169</v>
      </c>
      <c r="C500" s="656" t="s">
        <v>3143</v>
      </c>
      <c r="D500" s="656" t="s">
        <v>3144</v>
      </c>
      <c r="E500" s="656" t="s">
        <v>3145</v>
      </c>
      <c r="F500" s="656" t="s">
        <v>3146</v>
      </c>
      <c r="G500" s="656" t="s">
        <v>3147</v>
      </c>
      <c r="H500" s="604"/>
      <c r="I500" s="604"/>
      <c r="J500" s="555" t="s">
        <v>31</v>
      </c>
      <c r="K500" s="604">
        <v>0</v>
      </c>
      <c r="L500" s="604">
        <v>231010000</v>
      </c>
      <c r="M500" s="604" t="s">
        <v>2772</v>
      </c>
      <c r="N500" s="587" t="s">
        <v>2079</v>
      </c>
      <c r="O500" s="1" t="s">
        <v>4628</v>
      </c>
      <c r="P500" s="4" t="s">
        <v>139</v>
      </c>
      <c r="Q500" s="559" t="s">
        <v>2539</v>
      </c>
      <c r="R500" s="11" t="s">
        <v>2540</v>
      </c>
      <c r="S500" s="4" t="s">
        <v>1928</v>
      </c>
      <c r="T500" s="4" t="s">
        <v>1929</v>
      </c>
      <c r="U500" s="5">
        <v>1</v>
      </c>
      <c r="V500" s="10">
        <v>20000</v>
      </c>
      <c r="W500" s="10">
        <v>20000</v>
      </c>
      <c r="X500" s="10">
        <v>22400</v>
      </c>
      <c r="Y500" s="657"/>
      <c r="Z500" s="1">
        <v>2015</v>
      </c>
      <c r="AA500" s="658"/>
      <c r="AB500" s="1" t="s">
        <v>616</v>
      </c>
      <c r="AC500" s="583"/>
      <c r="AD500" s="583"/>
      <c r="AE500" s="583" t="s">
        <v>3148</v>
      </c>
      <c r="AF500" s="583" t="s">
        <v>168</v>
      </c>
      <c r="AG500" s="583">
        <v>210022393</v>
      </c>
      <c r="AH500" s="583" t="s">
        <v>3149</v>
      </c>
      <c r="AI500" s="583"/>
    </row>
    <row r="501" spans="1:35" ht="102" customHeight="1">
      <c r="A501" s="655" t="s">
        <v>3150</v>
      </c>
      <c r="B501" s="604" t="s">
        <v>169</v>
      </c>
      <c r="C501" s="656" t="s">
        <v>3143</v>
      </c>
      <c r="D501" s="656" t="s">
        <v>3144</v>
      </c>
      <c r="E501" s="656" t="s">
        <v>3145</v>
      </c>
      <c r="F501" s="656" t="s">
        <v>3146</v>
      </c>
      <c r="G501" s="656" t="s">
        <v>3147</v>
      </c>
      <c r="H501" s="604"/>
      <c r="I501" s="604"/>
      <c r="J501" s="555" t="s">
        <v>31</v>
      </c>
      <c r="K501" s="604">
        <v>0</v>
      </c>
      <c r="L501" s="604">
        <v>231010000</v>
      </c>
      <c r="M501" s="604" t="s">
        <v>2772</v>
      </c>
      <c r="N501" s="587" t="s">
        <v>2079</v>
      </c>
      <c r="O501" s="1" t="s">
        <v>4628</v>
      </c>
      <c r="P501" s="4" t="s">
        <v>139</v>
      </c>
      <c r="Q501" s="559" t="s">
        <v>2539</v>
      </c>
      <c r="R501" s="11" t="s">
        <v>2540</v>
      </c>
      <c r="S501" s="4" t="s">
        <v>1928</v>
      </c>
      <c r="T501" s="4" t="s">
        <v>1929</v>
      </c>
      <c r="U501" s="5">
        <v>1</v>
      </c>
      <c r="V501" s="10">
        <v>20000</v>
      </c>
      <c r="W501" s="10">
        <v>20000</v>
      </c>
      <c r="X501" s="10">
        <v>22400</v>
      </c>
      <c r="Y501" s="657"/>
      <c r="Z501" s="1">
        <v>2015</v>
      </c>
      <c r="AA501" s="658"/>
      <c r="AB501" s="1" t="s">
        <v>616</v>
      </c>
      <c r="AC501" s="583"/>
      <c r="AD501" s="583"/>
      <c r="AE501" s="583" t="s">
        <v>3151</v>
      </c>
      <c r="AF501" s="583" t="s">
        <v>168</v>
      </c>
      <c r="AG501" s="583">
        <v>210022394</v>
      </c>
      <c r="AH501" s="583" t="s">
        <v>3152</v>
      </c>
      <c r="AI501" s="583"/>
    </row>
    <row r="502" spans="1:35" ht="102" customHeight="1">
      <c r="A502" s="655" t="s">
        <v>3153</v>
      </c>
      <c r="B502" s="604" t="s">
        <v>169</v>
      </c>
      <c r="C502" s="656" t="s">
        <v>3143</v>
      </c>
      <c r="D502" s="656" t="s">
        <v>3144</v>
      </c>
      <c r="E502" s="656" t="s">
        <v>3145</v>
      </c>
      <c r="F502" s="656" t="s">
        <v>3146</v>
      </c>
      <c r="G502" s="656" t="s">
        <v>3147</v>
      </c>
      <c r="H502" s="604"/>
      <c r="I502" s="604"/>
      <c r="J502" s="555" t="s">
        <v>31</v>
      </c>
      <c r="K502" s="604">
        <v>0</v>
      </c>
      <c r="L502" s="604">
        <v>231010000</v>
      </c>
      <c r="M502" s="604" t="s">
        <v>2772</v>
      </c>
      <c r="N502" s="587" t="s">
        <v>2079</v>
      </c>
      <c r="O502" s="1" t="s">
        <v>4628</v>
      </c>
      <c r="P502" s="4" t="s">
        <v>139</v>
      </c>
      <c r="Q502" s="559" t="s">
        <v>2539</v>
      </c>
      <c r="R502" s="11" t="s">
        <v>2540</v>
      </c>
      <c r="S502" s="4" t="s">
        <v>1928</v>
      </c>
      <c r="T502" s="4" t="s">
        <v>1929</v>
      </c>
      <c r="U502" s="5">
        <v>1</v>
      </c>
      <c r="V502" s="10">
        <v>5000</v>
      </c>
      <c r="W502" s="10">
        <v>5000</v>
      </c>
      <c r="X502" s="10">
        <v>5600</v>
      </c>
      <c r="Y502" s="657"/>
      <c r="Z502" s="1">
        <v>2015</v>
      </c>
      <c r="AA502" s="658"/>
      <c r="AB502" s="1" t="s">
        <v>616</v>
      </c>
      <c r="AC502" s="583"/>
      <c r="AD502" s="583"/>
      <c r="AE502" s="583" t="s">
        <v>3154</v>
      </c>
      <c r="AF502" s="583" t="s">
        <v>168</v>
      </c>
      <c r="AG502" s="583">
        <v>210022396</v>
      </c>
      <c r="AH502" s="583" t="s">
        <v>3155</v>
      </c>
      <c r="AI502" s="583"/>
    </row>
    <row r="503" spans="1:35" ht="102" customHeight="1">
      <c r="A503" s="655" t="s">
        <v>3156</v>
      </c>
      <c r="B503" s="604" t="s">
        <v>169</v>
      </c>
      <c r="C503" s="656" t="s">
        <v>2534</v>
      </c>
      <c r="D503" s="656" t="s">
        <v>2535</v>
      </c>
      <c r="E503" s="656" t="s">
        <v>2536</v>
      </c>
      <c r="F503" s="656" t="s">
        <v>2537</v>
      </c>
      <c r="G503" s="656" t="s">
        <v>2538</v>
      </c>
      <c r="H503" s="604"/>
      <c r="I503" s="604"/>
      <c r="J503" s="555" t="s">
        <v>31</v>
      </c>
      <c r="K503" s="604">
        <v>0</v>
      </c>
      <c r="L503" s="604">
        <v>151010000</v>
      </c>
      <c r="M503" s="604" t="s">
        <v>3157</v>
      </c>
      <c r="N503" s="587" t="s">
        <v>2079</v>
      </c>
      <c r="O503" s="1" t="s">
        <v>665</v>
      </c>
      <c r="P503" s="4" t="s">
        <v>139</v>
      </c>
      <c r="Q503" s="559" t="s">
        <v>2539</v>
      </c>
      <c r="R503" s="11" t="s">
        <v>2540</v>
      </c>
      <c r="S503" s="4" t="s">
        <v>1420</v>
      </c>
      <c r="T503" s="4" t="s">
        <v>1384</v>
      </c>
      <c r="U503" s="5">
        <v>1.8</v>
      </c>
      <c r="V503" s="10">
        <v>650</v>
      </c>
      <c r="W503" s="10">
        <v>1170</v>
      </c>
      <c r="X503" s="10">
        <v>1310.4000000000001</v>
      </c>
      <c r="Y503" s="657"/>
      <c r="Z503" s="1">
        <v>2015</v>
      </c>
      <c r="AA503" s="658"/>
      <c r="AB503" s="1" t="s">
        <v>616</v>
      </c>
      <c r="AC503" s="583"/>
      <c r="AD503" s="583"/>
      <c r="AE503" s="583" t="s">
        <v>3158</v>
      </c>
      <c r="AF503" s="583" t="s">
        <v>168</v>
      </c>
      <c r="AG503" s="583">
        <v>210000048</v>
      </c>
      <c r="AH503" s="583" t="s">
        <v>2542</v>
      </c>
      <c r="AI503" s="583"/>
    </row>
    <row r="504" spans="1:35" ht="102" customHeight="1">
      <c r="A504" s="655" t="s">
        <v>3159</v>
      </c>
      <c r="B504" s="604" t="s">
        <v>169</v>
      </c>
      <c r="C504" s="656" t="s">
        <v>3160</v>
      </c>
      <c r="D504" s="656" t="s">
        <v>3161</v>
      </c>
      <c r="E504" s="656" t="s">
        <v>3162</v>
      </c>
      <c r="F504" s="656" t="s">
        <v>3163</v>
      </c>
      <c r="G504" s="656" t="s">
        <v>3164</v>
      </c>
      <c r="H504" s="604"/>
      <c r="I504" s="604"/>
      <c r="J504" s="555" t="s">
        <v>31</v>
      </c>
      <c r="K504" s="604">
        <v>0</v>
      </c>
      <c r="L504" s="604">
        <v>151010000</v>
      </c>
      <c r="M504" s="604" t="s">
        <v>3157</v>
      </c>
      <c r="N504" s="587" t="s">
        <v>2079</v>
      </c>
      <c r="O504" s="1" t="s">
        <v>1388</v>
      </c>
      <c r="P504" s="4" t="s">
        <v>139</v>
      </c>
      <c r="Q504" s="559" t="s">
        <v>2539</v>
      </c>
      <c r="R504" s="11" t="s">
        <v>2540</v>
      </c>
      <c r="S504" s="4" t="s">
        <v>1420</v>
      </c>
      <c r="T504" s="4" t="s">
        <v>1384</v>
      </c>
      <c r="U504" s="5">
        <v>0.1</v>
      </c>
      <c r="V504" s="10">
        <v>22000</v>
      </c>
      <c r="W504" s="10">
        <v>2200</v>
      </c>
      <c r="X504" s="10">
        <v>2464</v>
      </c>
      <c r="Y504" s="657"/>
      <c r="Z504" s="1">
        <v>2015</v>
      </c>
      <c r="AA504" s="658"/>
      <c r="AB504" s="1" t="s">
        <v>616</v>
      </c>
      <c r="AC504" s="583"/>
      <c r="AD504" s="583"/>
      <c r="AE504" s="583" t="s">
        <v>3165</v>
      </c>
      <c r="AF504" s="583" t="s">
        <v>168</v>
      </c>
      <c r="AG504" s="583">
        <v>210000050</v>
      </c>
      <c r="AH504" s="583" t="s">
        <v>3166</v>
      </c>
      <c r="AI504" s="583"/>
    </row>
    <row r="505" spans="1:35" ht="102" customHeight="1">
      <c r="A505" s="655" t="s">
        <v>3167</v>
      </c>
      <c r="B505" s="604" t="s">
        <v>169</v>
      </c>
      <c r="C505" s="656" t="s">
        <v>2545</v>
      </c>
      <c r="D505" s="656" t="s">
        <v>2546</v>
      </c>
      <c r="E505" s="656" t="s">
        <v>2547</v>
      </c>
      <c r="F505" s="656" t="s">
        <v>2548</v>
      </c>
      <c r="G505" s="656" t="s">
        <v>2549</v>
      </c>
      <c r="H505" s="604"/>
      <c r="I505" s="604"/>
      <c r="J505" s="555" t="s">
        <v>31</v>
      </c>
      <c r="K505" s="604">
        <v>0</v>
      </c>
      <c r="L505" s="604">
        <v>151010000</v>
      </c>
      <c r="M505" s="604" t="s">
        <v>3157</v>
      </c>
      <c r="N505" s="587" t="s">
        <v>2079</v>
      </c>
      <c r="O505" s="1" t="s">
        <v>667</v>
      </c>
      <c r="P505" s="4" t="s">
        <v>139</v>
      </c>
      <c r="Q505" s="559" t="s">
        <v>2539</v>
      </c>
      <c r="R505" s="11" t="s">
        <v>2540</v>
      </c>
      <c r="S505" s="4" t="s">
        <v>1420</v>
      </c>
      <c r="T505" s="4" t="s">
        <v>1384</v>
      </c>
      <c r="U505" s="5">
        <v>9.6</v>
      </c>
      <c r="V505" s="10">
        <v>500</v>
      </c>
      <c r="W505" s="10">
        <v>4800</v>
      </c>
      <c r="X505" s="10">
        <v>5376</v>
      </c>
      <c r="Y505" s="657"/>
      <c r="Z505" s="1">
        <v>2015</v>
      </c>
      <c r="AA505" s="658"/>
      <c r="AB505" s="1" t="s">
        <v>616</v>
      </c>
      <c r="AC505" s="583"/>
      <c r="AD505" s="583"/>
      <c r="AE505" s="583" t="s">
        <v>3168</v>
      </c>
      <c r="AF505" s="583" t="s">
        <v>168</v>
      </c>
      <c r="AG505" s="583">
        <v>210000052</v>
      </c>
      <c r="AH505" s="583" t="s">
        <v>2551</v>
      </c>
      <c r="AI505" s="583"/>
    </row>
    <row r="506" spans="1:35" ht="102" customHeight="1">
      <c r="A506" s="655" t="s">
        <v>3169</v>
      </c>
      <c r="B506" s="604" t="s">
        <v>169</v>
      </c>
      <c r="C506" s="656" t="s">
        <v>2545</v>
      </c>
      <c r="D506" s="656" t="s">
        <v>2546</v>
      </c>
      <c r="E506" s="656" t="s">
        <v>2547</v>
      </c>
      <c r="F506" s="656" t="s">
        <v>2548</v>
      </c>
      <c r="G506" s="656" t="s">
        <v>2549</v>
      </c>
      <c r="H506" s="604"/>
      <c r="I506" s="604"/>
      <c r="J506" s="555" t="s">
        <v>31</v>
      </c>
      <c r="K506" s="604">
        <v>0</v>
      </c>
      <c r="L506" s="604">
        <v>151010000</v>
      </c>
      <c r="M506" s="604" t="s">
        <v>3157</v>
      </c>
      <c r="N506" s="587" t="s">
        <v>2079</v>
      </c>
      <c r="O506" s="1" t="s">
        <v>665</v>
      </c>
      <c r="P506" s="4" t="s">
        <v>139</v>
      </c>
      <c r="Q506" s="559" t="s">
        <v>2539</v>
      </c>
      <c r="R506" s="11" t="s">
        <v>2540</v>
      </c>
      <c r="S506" s="4" t="s">
        <v>1420</v>
      </c>
      <c r="T506" s="4" t="s">
        <v>1384</v>
      </c>
      <c r="U506" s="5">
        <v>3.6</v>
      </c>
      <c r="V506" s="10">
        <v>500</v>
      </c>
      <c r="W506" s="10">
        <v>1800</v>
      </c>
      <c r="X506" s="10">
        <v>2016</v>
      </c>
      <c r="Y506" s="657"/>
      <c r="Z506" s="1">
        <v>2015</v>
      </c>
      <c r="AA506" s="658"/>
      <c r="AB506" s="1" t="s">
        <v>616</v>
      </c>
      <c r="AC506" s="583"/>
      <c r="AD506" s="583"/>
      <c r="AE506" s="583" t="s">
        <v>3168</v>
      </c>
      <c r="AF506" s="583" t="s">
        <v>168</v>
      </c>
      <c r="AG506" s="583">
        <v>210000052</v>
      </c>
      <c r="AH506" s="583" t="s">
        <v>2551</v>
      </c>
      <c r="AI506" s="583"/>
    </row>
    <row r="507" spans="1:35" ht="102" customHeight="1">
      <c r="A507" s="655" t="s">
        <v>3170</v>
      </c>
      <c r="B507" s="604" t="s">
        <v>169</v>
      </c>
      <c r="C507" s="656" t="s">
        <v>3171</v>
      </c>
      <c r="D507" s="656" t="s">
        <v>3172</v>
      </c>
      <c r="E507" s="656" t="s">
        <v>3173</v>
      </c>
      <c r="F507" s="656" t="s">
        <v>3174</v>
      </c>
      <c r="G507" s="656" t="s">
        <v>3175</v>
      </c>
      <c r="H507" s="604"/>
      <c r="I507" s="604"/>
      <c r="J507" s="555" t="s">
        <v>31</v>
      </c>
      <c r="K507" s="604">
        <v>0</v>
      </c>
      <c r="L507" s="604">
        <v>151010000</v>
      </c>
      <c r="M507" s="604" t="s">
        <v>3157</v>
      </c>
      <c r="N507" s="587" t="s">
        <v>2079</v>
      </c>
      <c r="O507" s="1" t="s">
        <v>1388</v>
      </c>
      <c r="P507" s="4" t="s">
        <v>139</v>
      </c>
      <c r="Q507" s="559" t="s">
        <v>2539</v>
      </c>
      <c r="R507" s="11" t="s">
        <v>2540</v>
      </c>
      <c r="S507" s="4" t="s">
        <v>1420</v>
      </c>
      <c r="T507" s="4" t="s">
        <v>1384</v>
      </c>
      <c r="U507" s="5">
        <v>1250</v>
      </c>
      <c r="V507" s="10">
        <v>160</v>
      </c>
      <c r="W507" s="10">
        <v>200000</v>
      </c>
      <c r="X507" s="10">
        <v>224000</v>
      </c>
      <c r="Y507" s="657"/>
      <c r="Z507" s="1">
        <v>2015</v>
      </c>
      <c r="AA507" s="658"/>
      <c r="AB507" s="1" t="s">
        <v>616</v>
      </c>
      <c r="AC507" s="583"/>
      <c r="AD507" s="583"/>
      <c r="AE507" s="583" t="s">
        <v>3176</v>
      </c>
      <c r="AF507" s="583" t="s">
        <v>168</v>
      </c>
      <c r="AG507" s="583">
        <v>210000057</v>
      </c>
      <c r="AH507" s="583" t="s">
        <v>3177</v>
      </c>
      <c r="AI507" s="583"/>
    </row>
    <row r="508" spans="1:35" ht="102" customHeight="1">
      <c r="A508" s="655" t="s">
        <v>3178</v>
      </c>
      <c r="B508" s="604" t="s">
        <v>169</v>
      </c>
      <c r="C508" s="656" t="s">
        <v>2570</v>
      </c>
      <c r="D508" s="656" t="s">
        <v>2571</v>
      </c>
      <c r="E508" s="656" t="s">
        <v>2572</v>
      </c>
      <c r="F508" s="656" t="s">
        <v>2573</v>
      </c>
      <c r="G508" s="656" t="s">
        <v>2574</v>
      </c>
      <c r="H508" s="604"/>
      <c r="I508" s="604"/>
      <c r="J508" s="555" t="s">
        <v>31</v>
      </c>
      <c r="K508" s="604">
        <v>0</v>
      </c>
      <c r="L508" s="604">
        <v>151010000</v>
      </c>
      <c r="M508" s="604" t="s">
        <v>3157</v>
      </c>
      <c r="N508" s="587" t="s">
        <v>2079</v>
      </c>
      <c r="O508" s="1" t="s">
        <v>1388</v>
      </c>
      <c r="P508" s="4" t="s">
        <v>139</v>
      </c>
      <c r="Q508" s="559" t="s">
        <v>2539</v>
      </c>
      <c r="R508" s="11" t="s">
        <v>2540</v>
      </c>
      <c r="S508" s="4" t="s">
        <v>1420</v>
      </c>
      <c r="T508" s="4" t="s">
        <v>1384</v>
      </c>
      <c r="U508" s="5">
        <v>17</v>
      </c>
      <c r="V508" s="10">
        <v>1500</v>
      </c>
      <c r="W508" s="10">
        <v>25500</v>
      </c>
      <c r="X508" s="10">
        <v>28560</v>
      </c>
      <c r="Y508" s="657"/>
      <c r="Z508" s="1">
        <v>2015</v>
      </c>
      <c r="AA508" s="658"/>
      <c r="AB508" s="1" t="s">
        <v>616</v>
      </c>
      <c r="AC508" s="583"/>
      <c r="AD508" s="583"/>
      <c r="AE508" s="583" t="s">
        <v>3179</v>
      </c>
      <c r="AF508" s="583" t="s">
        <v>168</v>
      </c>
      <c r="AG508" s="583">
        <v>210000063</v>
      </c>
      <c r="AH508" s="583" t="s">
        <v>2576</v>
      </c>
      <c r="AI508" s="583"/>
    </row>
    <row r="509" spans="1:35" ht="102" customHeight="1">
      <c r="A509" s="655" t="s">
        <v>3180</v>
      </c>
      <c r="B509" s="604" t="s">
        <v>169</v>
      </c>
      <c r="C509" s="656" t="s">
        <v>3181</v>
      </c>
      <c r="D509" s="656" t="s">
        <v>3182</v>
      </c>
      <c r="E509" s="656" t="s">
        <v>3183</v>
      </c>
      <c r="F509" s="656" t="s">
        <v>3184</v>
      </c>
      <c r="G509" s="656" t="s">
        <v>3185</v>
      </c>
      <c r="H509" s="604"/>
      <c r="I509" s="604"/>
      <c r="J509" s="555" t="s">
        <v>31</v>
      </c>
      <c r="K509" s="604">
        <v>0</v>
      </c>
      <c r="L509" s="604">
        <v>151010000</v>
      </c>
      <c r="M509" s="604" t="s">
        <v>3157</v>
      </c>
      <c r="N509" s="587" t="s">
        <v>2079</v>
      </c>
      <c r="O509" s="1" t="s">
        <v>1388</v>
      </c>
      <c r="P509" s="4" t="s">
        <v>139</v>
      </c>
      <c r="Q509" s="559" t="s">
        <v>2539</v>
      </c>
      <c r="R509" s="11" t="s">
        <v>2540</v>
      </c>
      <c r="S509" s="4" t="s">
        <v>1420</v>
      </c>
      <c r="T509" s="4" t="s">
        <v>1384</v>
      </c>
      <c r="U509" s="5">
        <v>1.4999999999999999E-2</v>
      </c>
      <c r="V509" s="10">
        <v>10000</v>
      </c>
      <c r="W509" s="10">
        <v>150</v>
      </c>
      <c r="X509" s="10">
        <v>168</v>
      </c>
      <c r="Y509" s="657"/>
      <c r="Z509" s="1">
        <v>2015</v>
      </c>
      <c r="AA509" s="658"/>
      <c r="AB509" s="1" t="s">
        <v>616</v>
      </c>
      <c r="AC509" s="583"/>
      <c r="AD509" s="583"/>
      <c r="AE509" s="583" t="s">
        <v>3186</v>
      </c>
      <c r="AF509" s="583" t="s">
        <v>168</v>
      </c>
      <c r="AG509" s="583">
        <v>210000068</v>
      </c>
      <c r="AH509" s="583" t="s">
        <v>3187</v>
      </c>
      <c r="AI509" s="583"/>
    </row>
    <row r="510" spans="1:35" ht="102" customHeight="1">
      <c r="A510" s="655" t="s">
        <v>3188</v>
      </c>
      <c r="B510" s="604" t="s">
        <v>169</v>
      </c>
      <c r="C510" s="656" t="s">
        <v>2797</v>
      </c>
      <c r="D510" s="656" t="s">
        <v>2798</v>
      </c>
      <c r="E510" s="656" t="s">
        <v>2799</v>
      </c>
      <c r="F510" s="656" t="s">
        <v>2800</v>
      </c>
      <c r="G510" s="656" t="s">
        <v>2801</v>
      </c>
      <c r="H510" s="604"/>
      <c r="I510" s="604"/>
      <c r="J510" s="555" t="s">
        <v>31</v>
      </c>
      <c r="K510" s="604">
        <v>0</v>
      </c>
      <c r="L510" s="604">
        <v>151010000</v>
      </c>
      <c r="M510" s="604" t="s">
        <v>3157</v>
      </c>
      <c r="N510" s="587" t="s">
        <v>2079</v>
      </c>
      <c r="O510" s="1" t="s">
        <v>1388</v>
      </c>
      <c r="P510" s="4" t="s">
        <v>139</v>
      </c>
      <c r="Q510" s="559" t="s">
        <v>2539</v>
      </c>
      <c r="R510" s="11" t="s">
        <v>2540</v>
      </c>
      <c r="S510" s="4" t="s">
        <v>1420</v>
      </c>
      <c r="T510" s="4" t="s">
        <v>1384</v>
      </c>
      <c r="U510" s="5">
        <v>0.9</v>
      </c>
      <c r="V510" s="10">
        <v>3500</v>
      </c>
      <c r="W510" s="10">
        <v>3150</v>
      </c>
      <c r="X510" s="10">
        <v>3528</v>
      </c>
      <c r="Y510" s="657"/>
      <c r="Z510" s="1">
        <v>2015</v>
      </c>
      <c r="AA510" s="658"/>
      <c r="AB510" s="1" t="s">
        <v>616</v>
      </c>
      <c r="AC510" s="583"/>
      <c r="AD510" s="583"/>
      <c r="AE510" s="583" t="s">
        <v>3189</v>
      </c>
      <c r="AF510" s="583" t="s">
        <v>168</v>
      </c>
      <c r="AG510" s="583">
        <v>210000069</v>
      </c>
      <c r="AH510" s="583" t="s">
        <v>2803</v>
      </c>
      <c r="AI510" s="583"/>
    </row>
    <row r="511" spans="1:35" ht="102" customHeight="1">
      <c r="A511" s="655" t="s">
        <v>3190</v>
      </c>
      <c r="B511" s="604" t="s">
        <v>169</v>
      </c>
      <c r="C511" s="656" t="s">
        <v>2578</v>
      </c>
      <c r="D511" s="656" t="s">
        <v>2579</v>
      </c>
      <c r="E511" s="656" t="s">
        <v>2580</v>
      </c>
      <c r="F511" s="656" t="s">
        <v>2581</v>
      </c>
      <c r="G511" s="656" t="s">
        <v>2582</v>
      </c>
      <c r="H511" s="604"/>
      <c r="I511" s="604"/>
      <c r="J511" s="555" t="s">
        <v>31</v>
      </c>
      <c r="K511" s="604">
        <v>0</v>
      </c>
      <c r="L511" s="604">
        <v>151010000</v>
      </c>
      <c r="M511" s="604" t="s">
        <v>3157</v>
      </c>
      <c r="N511" s="587" t="s">
        <v>2079</v>
      </c>
      <c r="O511" s="1" t="s">
        <v>1388</v>
      </c>
      <c r="P511" s="4" t="s">
        <v>139</v>
      </c>
      <c r="Q511" s="559" t="s">
        <v>2539</v>
      </c>
      <c r="R511" s="11" t="s">
        <v>2540</v>
      </c>
      <c r="S511" s="4" t="s">
        <v>2583</v>
      </c>
      <c r="T511" s="4" t="s">
        <v>2584</v>
      </c>
      <c r="U511" s="5">
        <v>0.08</v>
      </c>
      <c r="V511" s="10">
        <v>200000</v>
      </c>
      <c r="W511" s="10">
        <v>16000</v>
      </c>
      <c r="X511" s="10">
        <v>17920</v>
      </c>
      <c r="Y511" s="657"/>
      <c r="Z511" s="1">
        <v>2015</v>
      </c>
      <c r="AA511" s="658"/>
      <c r="AB511" s="1" t="s">
        <v>616</v>
      </c>
      <c r="AC511" s="583"/>
      <c r="AD511" s="583"/>
      <c r="AE511" s="583" t="s">
        <v>3191</v>
      </c>
      <c r="AF511" s="583" t="s">
        <v>168</v>
      </c>
      <c r="AG511" s="583">
        <v>210000082</v>
      </c>
      <c r="AH511" s="583" t="s">
        <v>2586</v>
      </c>
      <c r="AI511" s="583"/>
    </row>
    <row r="512" spans="1:35" ht="102" customHeight="1">
      <c r="A512" s="655" t="s">
        <v>3192</v>
      </c>
      <c r="B512" s="604" t="s">
        <v>169</v>
      </c>
      <c r="C512" s="656" t="s">
        <v>2815</v>
      </c>
      <c r="D512" s="656" t="s">
        <v>2816</v>
      </c>
      <c r="E512" s="656" t="s">
        <v>2817</v>
      </c>
      <c r="F512" s="656" t="s">
        <v>2818</v>
      </c>
      <c r="G512" s="656" t="s">
        <v>2819</v>
      </c>
      <c r="H512" s="604"/>
      <c r="I512" s="604"/>
      <c r="J512" s="555" t="s">
        <v>31</v>
      </c>
      <c r="K512" s="604">
        <v>0</v>
      </c>
      <c r="L512" s="604">
        <v>151010000</v>
      </c>
      <c r="M512" s="604" t="s">
        <v>3157</v>
      </c>
      <c r="N512" s="587" t="s">
        <v>2079</v>
      </c>
      <c r="O512" s="1" t="s">
        <v>1388</v>
      </c>
      <c r="P512" s="4" t="s">
        <v>139</v>
      </c>
      <c r="Q512" s="559" t="s">
        <v>2539</v>
      </c>
      <c r="R512" s="11" t="s">
        <v>2540</v>
      </c>
      <c r="S512" s="4" t="s">
        <v>1420</v>
      </c>
      <c r="T512" s="4" t="s">
        <v>1384</v>
      </c>
      <c r="U512" s="5">
        <v>1</v>
      </c>
      <c r="V512" s="10">
        <v>8900</v>
      </c>
      <c r="W512" s="10">
        <v>8900</v>
      </c>
      <c r="X512" s="10">
        <v>9968</v>
      </c>
      <c r="Y512" s="657"/>
      <c r="Z512" s="1">
        <v>2015</v>
      </c>
      <c r="AA512" s="658"/>
      <c r="AB512" s="1" t="s">
        <v>616</v>
      </c>
      <c r="AC512" s="583"/>
      <c r="AD512" s="583"/>
      <c r="AE512" s="583" t="s">
        <v>3193</v>
      </c>
      <c r="AF512" s="583" t="s">
        <v>168</v>
      </c>
      <c r="AG512" s="583">
        <v>210000085</v>
      </c>
      <c r="AH512" s="583" t="s">
        <v>2821</v>
      </c>
      <c r="AI512" s="583"/>
    </row>
    <row r="513" spans="1:35" ht="102" customHeight="1">
      <c r="A513" s="655" t="s">
        <v>3194</v>
      </c>
      <c r="B513" s="604" t="s">
        <v>169</v>
      </c>
      <c r="C513" s="656" t="s">
        <v>3195</v>
      </c>
      <c r="D513" s="656" t="s">
        <v>3196</v>
      </c>
      <c r="E513" s="656" t="s">
        <v>3197</v>
      </c>
      <c r="F513" s="656" t="s">
        <v>3198</v>
      </c>
      <c r="G513" s="656" t="s">
        <v>3199</v>
      </c>
      <c r="H513" s="604"/>
      <c r="I513" s="604"/>
      <c r="J513" s="555" t="s">
        <v>31</v>
      </c>
      <c r="K513" s="604">
        <v>0</v>
      </c>
      <c r="L513" s="604">
        <v>151010000</v>
      </c>
      <c r="M513" s="604" t="s">
        <v>3157</v>
      </c>
      <c r="N513" s="587" t="s">
        <v>2079</v>
      </c>
      <c r="O513" s="1" t="s">
        <v>1388</v>
      </c>
      <c r="P513" s="4" t="s">
        <v>139</v>
      </c>
      <c r="Q513" s="559" t="s">
        <v>2539</v>
      </c>
      <c r="R513" s="11" t="s">
        <v>2540</v>
      </c>
      <c r="S513" s="4" t="s">
        <v>1420</v>
      </c>
      <c r="T513" s="4" t="s">
        <v>1384</v>
      </c>
      <c r="U513" s="5">
        <v>1</v>
      </c>
      <c r="V513" s="10">
        <v>7000</v>
      </c>
      <c r="W513" s="10">
        <v>7000</v>
      </c>
      <c r="X513" s="10">
        <v>7840</v>
      </c>
      <c r="Y513" s="657"/>
      <c r="Z513" s="1">
        <v>2015</v>
      </c>
      <c r="AA513" s="658"/>
      <c r="AB513" s="1" t="s">
        <v>616</v>
      </c>
      <c r="AC513" s="583"/>
      <c r="AD513" s="583"/>
      <c r="AE513" s="583" t="s">
        <v>3200</v>
      </c>
      <c r="AF513" s="583" t="s">
        <v>168</v>
      </c>
      <c r="AG513" s="583">
        <v>210000089</v>
      </c>
      <c r="AH513" s="583" t="s">
        <v>3201</v>
      </c>
      <c r="AI513" s="583"/>
    </row>
    <row r="514" spans="1:35" ht="102" customHeight="1">
      <c r="A514" s="655" t="s">
        <v>3202</v>
      </c>
      <c r="B514" s="604" t="s">
        <v>169</v>
      </c>
      <c r="C514" s="656" t="s">
        <v>3203</v>
      </c>
      <c r="D514" s="656" t="s">
        <v>2986</v>
      </c>
      <c r="E514" s="656" t="s">
        <v>2987</v>
      </c>
      <c r="F514" s="656" t="s">
        <v>3204</v>
      </c>
      <c r="G514" s="656" t="s">
        <v>3205</v>
      </c>
      <c r="H514" s="604"/>
      <c r="I514" s="604"/>
      <c r="J514" s="555" t="s">
        <v>31</v>
      </c>
      <c r="K514" s="604">
        <v>0</v>
      </c>
      <c r="L514" s="604">
        <v>151010000</v>
      </c>
      <c r="M514" s="604" t="s">
        <v>3157</v>
      </c>
      <c r="N514" s="587" t="s">
        <v>2079</v>
      </c>
      <c r="O514" s="1" t="s">
        <v>1388</v>
      </c>
      <c r="P514" s="4" t="s">
        <v>139</v>
      </c>
      <c r="Q514" s="559" t="s">
        <v>2539</v>
      </c>
      <c r="R514" s="11" t="s">
        <v>2540</v>
      </c>
      <c r="S514" s="4" t="s">
        <v>2710</v>
      </c>
      <c r="T514" s="4" t="s">
        <v>2711</v>
      </c>
      <c r="U514" s="5">
        <v>12</v>
      </c>
      <c r="V514" s="10">
        <v>1000</v>
      </c>
      <c r="W514" s="10">
        <v>12000</v>
      </c>
      <c r="X514" s="10">
        <v>13440</v>
      </c>
      <c r="Y514" s="657"/>
      <c r="Z514" s="1">
        <v>2015</v>
      </c>
      <c r="AA514" s="658"/>
      <c r="AB514" s="1" t="s">
        <v>616</v>
      </c>
      <c r="AC514" s="583"/>
      <c r="AD514" s="583"/>
      <c r="AE514" s="583" t="s">
        <v>3206</v>
      </c>
      <c r="AF514" s="583" t="s">
        <v>168</v>
      </c>
      <c r="AG514" s="583">
        <v>210000431</v>
      </c>
      <c r="AH514" s="583" t="s">
        <v>3207</v>
      </c>
      <c r="AI514" s="583"/>
    </row>
    <row r="515" spans="1:35" ht="102" customHeight="1">
      <c r="A515" s="655" t="s">
        <v>3208</v>
      </c>
      <c r="B515" s="604" t="s">
        <v>169</v>
      </c>
      <c r="C515" s="656" t="s">
        <v>2603</v>
      </c>
      <c r="D515" s="656" t="s">
        <v>2604</v>
      </c>
      <c r="E515" s="656" t="s">
        <v>2605</v>
      </c>
      <c r="F515" s="656" t="s">
        <v>2606</v>
      </c>
      <c r="G515" s="656" t="s">
        <v>2607</v>
      </c>
      <c r="H515" s="604"/>
      <c r="I515" s="604"/>
      <c r="J515" s="555" t="s">
        <v>31</v>
      </c>
      <c r="K515" s="604">
        <v>0</v>
      </c>
      <c r="L515" s="604">
        <v>151010000</v>
      </c>
      <c r="M515" s="604" t="s">
        <v>3157</v>
      </c>
      <c r="N515" s="587" t="s">
        <v>2079</v>
      </c>
      <c r="O515" s="1" t="s">
        <v>1388</v>
      </c>
      <c r="P515" s="4" t="s">
        <v>139</v>
      </c>
      <c r="Q515" s="559" t="s">
        <v>2539</v>
      </c>
      <c r="R515" s="11" t="s">
        <v>2540</v>
      </c>
      <c r="S515" s="4" t="s">
        <v>1928</v>
      </c>
      <c r="T515" s="4" t="s">
        <v>1929</v>
      </c>
      <c r="U515" s="5">
        <v>6</v>
      </c>
      <c r="V515" s="10">
        <v>3000</v>
      </c>
      <c r="W515" s="10">
        <v>18000</v>
      </c>
      <c r="X515" s="10">
        <v>20160</v>
      </c>
      <c r="Y515" s="657"/>
      <c r="Z515" s="1">
        <v>2015</v>
      </c>
      <c r="AA515" s="658"/>
      <c r="AB515" s="1" t="s">
        <v>616</v>
      </c>
      <c r="AC515" s="583"/>
      <c r="AD515" s="583"/>
      <c r="AE515" s="583" t="s">
        <v>3209</v>
      </c>
      <c r="AF515" s="583" t="s">
        <v>168</v>
      </c>
      <c r="AG515" s="583">
        <v>210001075</v>
      </c>
      <c r="AH515" s="583" t="s">
        <v>2609</v>
      </c>
      <c r="AI515" s="583"/>
    </row>
    <row r="516" spans="1:35" ht="102" customHeight="1">
      <c r="A516" s="655" t="s">
        <v>3210</v>
      </c>
      <c r="B516" s="604" t="s">
        <v>169</v>
      </c>
      <c r="C516" s="656" t="s">
        <v>2868</v>
      </c>
      <c r="D516" s="656" t="s">
        <v>2869</v>
      </c>
      <c r="E516" s="656" t="s">
        <v>2869</v>
      </c>
      <c r="F516" s="656" t="s">
        <v>2870</v>
      </c>
      <c r="G516" s="656" t="s">
        <v>2871</v>
      </c>
      <c r="H516" s="604"/>
      <c r="I516" s="604"/>
      <c r="J516" s="555" t="s">
        <v>31</v>
      </c>
      <c r="K516" s="604">
        <v>0</v>
      </c>
      <c r="L516" s="604">
        <v>151010000</v>
      </c>
      <c r="M516" s="604" t="s">
        <v>3157</v>
      </c>
      <c r="N516" s="587" t="s">
        <v>2079</v>
      </c>
      <c r="O516" s="1" t="s">
        <v>1388</v>
      </c>
      <c r="P516" s="4" t="s">
        <v>139</v>
      </c>
      <c r="Q516" s="559" t="s">
        <v>2539</v>
      </c>
      <c r="R516" s="11" t="s">
        <v>2540</v>
      </c>
      <c r="S516" s="4" t="s">
        <v>1420</v>
      </c>
      <c r="T516" s="4" t="s">
        <v>1384</v>
      </c>
      <c r="U516" s="5">
        <v>0.7</v>
      </c>
      <c r="V516" s="10">
        <v>4000</v>
      </c>
      <c r="W516" s="10">
        <v>2800</v>
      </c>
      <c r="X516" s="10">
        <v>3136</v>
      </c>
      <c r="Y516" s="657"/>
      <c r="Z516" s="1">
        <v>2015</v>
      </c>
      <c r="AA516" s="658"/>
      <c r="AB516" s="1" t="s">
        <v>616</v>
      </c>
      <c r="AC516" s="583"/>
      <c r="AD516" s="583"/>
      <c r="AE516" s="583" t="s">
        <v>3211</v>
      </c>
      <c r="AF516" s="583" t="s">
        <v>168</v>
      </c>
      <c r="AG516" s="583">
        <v>210003487</v>
      </c>
      <c r="AH516" s="583" t="s">
        <v>2873</v>
      </c>
      <c r="AI516" s="583"/>
    </row>
    <row r="517" spans="1:35" ht="102" customHeight="1">
      <c r="A517" s="655" t="s">
        <v>3212</v>
      </c>
      <c r="B517" s="604" t="s">
        <v>169</v>
      </c>
      <c r="C517" s="656" t="s">
        <v>2875</v>
      </c>
      <c r="D517" s="656" t="s">
        <v>2876</v>
      </c>
      <c r="E517" s="656" t="s">
        <v>2877</v>
      </c>
      <c r="F517" s="656" t="s">
        <v>2878</v>
      </c>
      <c r="G517" s="656" t="s">
        <v>2879</v>
      </c>
      <c r="H517" s="604"/>
      <c r="I517" s="604"/>
      <c r="J517" s="555" t="s">
        <v>1961</v>
      </c>
      <c r="K517" s="604">
        <v>98</v>
      </c>
      <c r="L517" s="604">
        <v>151010000</v>
      </c>
      <c r="M517" s="604" t="s">
        <v>3157</v>
      </c>
      <c r="N517" s="587" t="s">
        <v>2079</v>
      </c>
      <c r="O517" s="1" t="s">
        <v>1388</v>
      </c>
      <c r="P517" s="4" t="s">
        <v>139</v>
      </c>
      <c r="Q517" s="559" t="s">
        <v>2539</v>
      </c>
      <c r="R517" s="11" t="s">
        <v>1875</v>
      </c>
      <c r="S517" s="4" t="s">
        <v>1554</v>
      </c>
      <c r="T517" s="4" t="s">
        <v>2880</v>
      </c>
      <c r="U517" s="5">
        <v>90</v>
      </c>
      <c r="V517" s="10">
        <v>1000</v>
      </c>
      <c r="W517" s="10">
        <v>90000</v>
      </c>
      <c r="X517" s="10">
        <v>100800</v>
      </c>
      <c r="Y517" s="657" t="s">
        <v>720</v>
      </c>
      <c r="Z517" s="1">
        <v>2015</v>
      </c>
      <c r="AA517" s="658"/>
      <c r="AB517" s="1" t="s">
        <v>616</v>
      </c>
      <c r="AC517" s="583"/>
      <c r="AD517" s="583"/>
      <c r="AE517" s="583" t="s">
        <v>3213</v>
      </c>
      <c r="AF517" s="583" t="s">
        <v>168</v>
      </c>
      <c r="AG517" s="583">
        <v>210003488</v>
      </c>
      <c r="AH517" s="583" t="s">
        <v>2882</v>
      </c>
      <c r="AI517" s="583"/>
    </row>
    <row r="518" spans="1:35" ht="102" customHeight="1">
      <c r="A518" s="655" t="s">
        <v>3214</v>
      </c>
      <c r="B518" s="604" t="s">
        <v>169</v>
      </c>
      <c r="C518" s="656" t="s">
        <v>2884</v>
      </c>
      <c r="D518" s="656" t="s">
        <v>2885</v>
      </c>
      <c r="E518" s="656" t="s">
        <v>2886</v>
      </c>
      <c r="F518" s="656" t="s">
        <v>2887</v>
      </c>
      <c r="G518" s="656" t="s">
        <v>2888</v>
      </c>
      <c r="H518" s="604"/>
      <c r="I518" s="604"/>
      <c r="J518" s="555" t="s">
        <v>1961</v>
      </c>
      <c r="K518" s="604">
        <v>100</v>
      </c>
      <c r="L518" s="604">
        <v>151010000</v>
      </c>
      <c r="M518" s="604" t="s">
        <v>3157</v>
      </c>
      <c r="N518" s="587" t="s">
        <v>2079</v>
      </c>
      <c r="O518" s="1" t="s">
        <v>1388</v>
      </c>
      <c r="P518" s="4" t="s">
        <v>139</v>
      </c>
      <c r="Q518" s="559" t="s">
        <v>2539</v>
      </c>
      <c r="R518" s="11" t="s">
        <v>1875</v>
      </c>
      <c r="S518" s="4" t="s">
        <v>1554</v>
      </c>
      <c r="T518" s="4" t="s">
        <v>2880</v>
      </c>
      <c r="U518" s="5">
        <v>22</v>
      </c>
      <c r="V518" s="10">
        <v>2500</v>
      </c>
      <c r="W518" s="10">
        <v>55000</v>
      </c>
      <c r="X518" s="10">
        <v>61600</v>
      </c>
      <c r="Y518" s="657" t="s">
        <v>720</v>
      </c>
      <c r="Z518" s="1">
        <v>2015</v>
      </c>
      <c r="AA518" s="658"/>
      <c r="AB518" s="1" t="s">
        <v>616</v>
      </c>
      <c r="AC518" s="583"/>
      <c r="AD518" s="583"/>
      <c r="AE518" s="583" t="s">
        <v>3215</v>
      </c>
      <c r="AF518" s="583" t="s">
        <v>168</v>
      </c>
      <c r="AG518" s="583">
        <v>210003490</v>
      </c>
      <c r="AH518" s="583" t="s">
        <v>2890</v>
      </c>
      <c r="AI518" s="583"/>
    </row>
    <row r="519" spans="1:35" ht="102" customHeight="1">
      <c r="A519" s="655" t="s">
        <v>3216</v>
      </c>
      <c r="B519" s="604" t="s">
        <v>169</v>
      </c>
      <c r="C519" s="656" t="s">
        <v>2892</v>
      </c>
      <c r="D519" s="656" t="s">
        <v>2893</v>
      </c>
      <c r="E519" s="656" t="s">
        <v>2893</v>
      </c>
      <c r="F519" s="656" t="s">
        <v>2780</v>
      </c>
      <c r="G519" s="656" t="s">
        <v>2894</v>
      </c>
      <c r="H519" s="604"/>
      <c r="I519" s="604"/>
      <c r="J519" s="555" t="s">
        <v>31</v>
      </c>
      <c r="K519" s="604">
        <v>0</v>
      </c>
      <c r="L519" s="604">
        <v>151010000</v>
      </c>
      <c r="M519" s="604" t="s">
        <v>3157</v>
      </c>
      <c r="N519" s="587" t="s">
        <v>2079</v>
      </c>
      <c r="O519" s="1" t="s">
        <v>1388</v>
      </c>
      <c r="P519" s="4" t="s">
        <v>139</v>
      </c>
      <c r="Q519" s="559" t="s">
        <v>2539</v>
      </c>
      <c r="R519" s="11" t="s">
        <v>2540</v>
      </c>
      <c r="S519" s="4" t="s">
        <v>2710</v>
      </c>
      <c r="T519" s="4" t="s">
        <v>2711</v>
      </c>
      <c r="U519" s="5">
        <v>2</v>
      </c>
      <c r="V519" s="10">
        <v>16500</v>
      </c>
      <c r="W519" s="10">
        <v>33000</v>
      </c>
      <c r="X519" s="10">
        <v>36960</v>
      </c>
      <c r="Y519" s="657"/>
      <c r="Z519" s="1">
        <v>2015</v>
      </c>
      <c r="AA519" s="658"/>
      <c r="AB519" s="1" t="s">
        <v>616</v>
      </c>
      <c r="AC519" s="583"/>
      <c r="AD519" s="583"/>
      <c r="AE519" s="583" t="s">
        <v>3217</v>
      </c>
      <c r="AF519" s="583" t="s">
        <v>168</v>
      </c>
      <c r="AG519" s="583">
        <v>210003543</v>
      </c>
      <c r="AH519" s="583" t="s">
        <v>2896</v>
      </c>
      <c r="AI519" s="583"/>
    </row>
    <row r="520" spans="1:35" ht="102" customHeight="1">
      <c r="A520" s="655" t="s">
        <v>3218</v>
      </c>
      <c r="B520" s="604" t="s">
        <v>169</v>
      </c>
      <c r="C520" s="656" t="s">
        <v>2898</v>
      </c>
      <c r="D520" s="656" t="s">
        <v>2899</v>
      </c>
      <c r="E520" s="656" t="s">
        <v>2899</v>
      </c>
      <c r="F520" s="656" t="s">
        <v>2900</v>
      </c>
      <c r="G520" s="656" t="s">
        <v>2901</v>
      </c>
      <c r="H520" s="604"/>
      <c r="I520" s="604"/>
      <c r="J520" s="555" t="s">
        <v>1961</v>
      </c>
      <c r="K520" s="604">
        <v>88</v>
      </c>
      <c r="L520" s="604">
        <v>151010000</v>
      </c>
      <c r="M520" s="604" t="s">
        <v>3157</v>
      </c>
      <c r="N520" s="587" t="s">
        <v>2079</v>
      </c>
      <c r="O520" s="1" t="s">
        <v>1388</v>
      </c>
      <c r="P520" s="4" t="s">
        <v>139</v>
      </c>
      <c r="Q520" s="559" t="s">
        <v>2539</v>
      </c>
      <c r="R520" s="11" t="s">
        <v>1875</v>
      </c>
      <c r="S520" s="4" t="s">
        <v>1554</v>
      </c>
      <c r="T520" s="4" t="s">
        <v>2880</v>
      </c>
      <c r="U520" s="5">
        <v>194</v>
      </c>
      <c r="V520" s="10">
        <v>1000</v>
      </c>
      <c r="W520" s="10">
        <v>194000</v>
      </c>
      <c r="X520" s="10">
        <v>217280</v>
      </c>
      <c r="Y520" s="657" t="s">
        <v>720</v>
      </c>
      <c r="Z520" s="1">
        <v>2015</v>
      </c>
      <c r="AA520" s="658"/>
      <c r="AB520" s="1" t="s">
        <v>616</v>
      </c>
      <c r="AC520" s="583"/>
      <c r="AD520" s="583"/>
      <c r="AE520" s="583" t="s">
        <v>3219</v>
      </c>
      <c r="AF520" s="583" t="s">
        <v>168</v>
      </c>
      <c r="AG520" s="583">
        <v>210003549</v>
      </c>
      <c r="AH520" s="583" t="s">
        <v>2903</v>
      </c>
      <c r="AI520" s="583"/>
    </row>
    <row r="521" spans="1:35" ht="102" customHeight="1">
      <c r="A521" s="655" t="s">
        <v>3220</v>
      </c>
      <c r="B521" s="604" t="s">
        <v>169</v>
      </c>
      <c r="C521" s="656" t="s">
        <v>3221</v>
      </c>
      <c r="D521" s="656" t="s">
        <v>3222</v>
      </c>
      <c r="E521" s="656" t="s">
        <v>3223</v>
      </c>
      <c r="F521" s="656" t="s">
        <v>3224</v>
      </c>
      <c r="G521" s="656" t="s">
        <v>3225</v>
      </c>
      <c r="H521" s="604"/>
      <c r="I521" s="604"/>
      <c r="J521" s="555" t="s">
        <v>1961</v>
      </c>
      <c r="K521" s="604">
        <v>90</v>
      </c>
      <c r="L521" s="604">
        <v>151010000</v>
      </c>
      <c r="M521" s="604" t="s">
        <v>3157</v>
      </c>
      <c r="N521" s="587" t="s">
        <v>2079</v>
      </c>
      <c r="O521" s="1" t="s">
        <v>1388</v>
      </c>
      <c r="P521" s="4" t="s">
        <v>139</v>
      </c>
      <c r="Q521" s="559" t="s">
        <v>2539</v>
      </c>
      <c r="R521" s="11" t="s">
        <v>1875</v>
      </c>
      <c r="S521" s="4" t="s">
        <v>1420</v>
      </c>
      <c r="T521" s="4" t="s">
        <v>1384</v>
      </c>
      <c r="U521" s="5">
        <v>0.9</v>
      </c>
      <c r="V521" s="10">
        <v>1100</v>
      </c>
      <c r="W521" s="10">
        <v>990</v>
      </c>
      <c r="X521" s="10">
        <v>1108.8</v>
      </c>
      <c r="Y521" s="657" t="s">
        <v>720</v>
      </c>
      <c r="Z521" s="1">
        <v>2015</v>
      </c>
      <c r="AA521" s="658"/>
      <c r="AB521" s="1" t="s">
        <v>616</v>
      </c>
      <c r="AC521" s="583"/>
      <c r="AD521" s="583"/>
      <c r="AE521" s="583" t="s">
        <v>3226</v>
      </c>
      <c r="AF521" s="583" t="s">
        <v>168</v>
      </c>
      <c r="AG521" s="583">
        <v>210003555</v>
      </c>
      <c r="AH521" s="583" t="s">
        <v>3227</v>
      </c>
      <c r="AI521" s="583"/>
    </row>
    <row r="522" spans="1:35" ht="102" customHeight="1">
      <c r="A522" s="655" t="s">
        <v>3228</v>
      </c>
      <c r="B522" s="604" t="s">
        <v>169</v>
      </c>
      <c r="C522" s="656" t="s">
        <v>2921</v>
      </c>
      <c r="D522" s="656" t="s">
        <v>2922</v>
      </c>
      <c r="E522" s="656" t="s">
        <v>2923</v>
      </c>
      <c r="F522" s="656" t="s">
        <v>2924</v>
      </c>
      <c r="G522" s="656" t="s">
        <v>2925</v>
      </c>
      <c r="H522" s="604"/>
      <c r="I522" s="604"/>
      <c r="J522" s="555" t="s">
        <v>31</v>
      </c>
      <c r="K522" s="604">
        <v>0</v>
      </c>
      <c r="L522" s="604">
        <v>151010000</v>
      </c>
      <c r="M522" s="604" t="s">
        <v>3157</v>
      </c>
      <c r="N522" s="587" t="s">
        <v>2079</v>
      </c>
      <c r="O522" s="1" t="s">
        <v>1388</v>
      </c>
      <c r="P522" s="4" t="s">
        <v>139</v>
      </c>
      <c r="Q522" s="559" t="s">
        <v>2539</v>
      </c>
      <c r="R522" s="11" t="s">
        <v>2540</v>
      </c>
      <c r="S522" s="4" t="s">
        <v>1420</v>
      </c>
      <c r="T522" s="4" t="s">
        <v>1384</v>
      </c>
      <c r="U522" s="5">
        <v>1</v>
      </c>
      <c r="V522" s="10">
        <v>3000</v>
      </c>
      <c r="W522" s="10">
        <v>3000</v>
      </c>
      <c r="X522" s="10">
        <v>3360</v>
      </c>
      <c r="Y522" s="657"/>
      <c r="Z522" s="1">
        <v>2015</v>
      </c>
      <c r="AA522" s="658"/>
      <c r="AB522" s="1" t="s">
        <v>616</v>
      </c>
      <c r="AC522" s="583"/>
      <c r="AD522" s="583"/>
      <c r="AE522" s="583" t="s">
        <v>3229</v>
      </c>
      <c r="AF522" s="583" t="s">
        <v>168</v>
      </c>
      <c r="AG522" s="583">
        <v>210003561</v>
      </c>
      <c r="AH522" s="583" t="s">
        <v>2927</v>
      </c>
      <c r="AI522" s="583"/>
    </row>
    <row r="523" spans="1:35" ht="102" customHeight="1">
      <c r="A523" s="655" t="s">
        <v>3230</v>
      </c>
      <c r="B523" s="604" t="s">
        <v>169</v>
      </c>
      <c r="C523" s="656" t="s">
        <v>3231</v>
      </c>
      <c r="D523" s="656" t="s">
        <v>3232</v>
      </c>
      <c r="E523" s="656" t="s">
        <v>3233</v>
      </c>
      <c r="F523" s="656" t="s">
        <v>3234</v>
      </c>
      <c r="G523" s="656" t="s">
        <v>3235</v>
      </c>
      <c r="H523" s="604"/>
      <c r="I523" s="604"/>
      <c r="J523" s="555" t="s">
        <v>31</v>
      </c>
      <c r="K523" s="604">
        <v>0</v>
      </c>
      <c r="L523" s="604">
        <v>151010000</v>
      </c>
      <c r="M523" s="604" t="s">
        <v>3157</v>
      </c>
      <c r="N523" s="587" t="s">
        <v>2079</v>
      </c>
      <c r="O523" s="1" t="s">
        <v>1388</v>
      </c>
      <c r="P523" s="4" t="s">
        <v>139</v>
      </c>
      <c r="Q523" s="559" t="s">
        <v>2539</v>
      </c>
      <c r="R523" s="11" t="s">
        <v>2540</v>
      </c>
      <c r="S523" s="4" t="s">
        <v>1420</v>
      </c>
      <c r="T523" s="4" t="s">
        <v>1384</v>
      </c>
      <c r="U523" s="5">
        <v>0.08</v>
      </c>
      <c r="V523" s="10">
        <v>11000</v>
      </c>
      <c r="W523" s="10">
        <v>880</v>
      </c>
      <c r="X523" s="10">
        <v>985.6</v>
      </c>
      <c r="Y523" s="657"/>
      <c r="Z523" s="1">
        <v>2015</v>
      </c>
      <c r="AA523" s="658"/>
      <c r="AB523" s="1" t="s">
        <v>616</v>
      </c>
      <c r="AC523" s="583"/>
      <c r="AD523" s="583"/>
      <c r="AE523" s="583" t="s">
        <v>3236</v>
      </c>
      <c r="AF523" s="583" t="s">
        <v>168</v>
      </c>
      <c r="AG523" s="583">
        <v>210003566</v>
      </c>
      <c r="AH523" s="583" t="s">
        <v>3237</v>
      </c>
      <c r="AI523" s="583"/>
    </row>
    <row r="524" spans="1:35" ht="102" customHeight="1">
      <c r="A524" s="655" t="s">
        <v>3238</v>
      </c>
      <c r="B524" s="604" t="s">
        <v>169</v>
      </c>
      <c r="C524" s="656" t="s">
        <v>3239</v>
      </c>
      <c r="D524" s="656" t="s">
        <v>3240</v>
      </c>
      <c r="E524" s="656" t="s">
        <v>3241</v>
      </c>
      <c r="F524" s="656" t="s">
        <v>3242</v>
      </c>
      <c r="G524" s="656" t="s">
        <v>3243</v>
      </c>
      <c r="H524" s="604"/>
      <c r="I524" s="604"/>
      <c r="J524" s="555" t="s">
        <v>31</v>
      </c>
      <c r="K524" s="604">
        <v>0</v>
      </c>
      <c r="L524" s="604">
        <v>151010000</v>
      </c>
      <c r="M524" s="604" t="s">
        <v>3157</v>
      </c>
      <c r="N524" s="587" t="s">
        <v>2079</v>
      </c>
      <c r="O524" s="1" t="s">
        <v>1388</v>
      </c>
      <c r="P524" s="4" t="s">
        <v>139</v>
      </c>
      <c r="Q524" s="559" t="s">
        <v>2539</v>
      </c>
      <c r="R524" s="11" t="s">
        <v>2540</v>
      </c>
      <c r="S524" s="4" t="s">
        <v>1420</v>
      </c>
      <c r="T524" s="4" t="s">
        <v>1384</v>
      </c>
      <c r="U524" s="5">
        <v>0.5</v>
      </c>
      <c r="V524" s="10">
        <v>80000</v>
      </c>
      <c r="W524" s="10">
        <v>40000</v>
      </c>
      <c r="X524" s="10">
        <v>44800</v>
      </c>
      <c r="Y524" s="657"/>
      <c r="Z524" s="1">
        <v>2015</v>
      </c>
      <c r="AA524" s="658"/>
      <c r="AB524" s="1" t="s">
        <v>616</v>
      </c>
      <c r="AC524" s="583"/>
      <c r="AD524" s="583"/>
      <c r="AE524" s="583" t="s">
        <v>3244</v>
      </c>
      <c r="AF524" s="583" t="s">
        <v>168</v>
      </c>
      <c r="AG524" s="583">
        <v>210003568</v>
      </c>
      <c r="AH524" s="583" t="s">
        <v>3245</v>
      </c>
      <c r="AI524" s="583"/>
    </row>
    <row r="525" spans="1:35" ht="102" customHeight="1">
      <c r="A525" s="655" t="s">
        <v>3246</v>
      </c>
      <c r="B525" s="604" t="s">
        <v>169</v>
      </c>
      <c r="C525" s="656" t="s">
        <v>3247</v>
      </c>
      <c r="D525" s="656" t="s">
        <v>3248</v>
      </c>
      <c r="E525" s="656" t="s">
        <v>3249</v>
      </c>
      <c r="F525" s="656" t="s">
        <v>3250</v>
      </c>
      <c r="G525" s="656" t="s">
        <v>3251</v>
      </c>
      <c r="H525" s="604"/>
      <c r="I525" s="604"/>
      <c r="J525" s="555" t="s">
        <v>31</v>
      </c>
      <c r="K525" s="604">
        <v>0</v>
      </c>
      <c r="L525" s="604">
        <v>151010000</v>
      </c>
      <c r="M525" s="604" t="s">
        <v>3157</v>
      </c>
      <c r="N525" s="587" t="s">
        <v>2079</v>
      </c>
      <c r="O525" s="1" t="s">
        <v>1388</v>
      </c>
      <c r="P525" s="4" t="s">
        <v>139</v>
      </c>
      <c r="Q525" s="559" t="s">
        <v>2539</v>
      </c>
      <c r="R525" s="11" t="s">
        <v>2540</v>
      </c>
      <c r="S525" s="4" t="s">
        <v>1420</v>
      </c>
      <c r="T525" s="4" t="s">
        <v>1384</v>
      </c>
      <c r="U525" s="5">
        <v>0.03</v>
      </c>
      <c r="V525" s="10">
        <v>5500</v>
      </c>
      <c r="W525" s="10">
        <v>165</v>
      </c>
      <c r="X525" s="10">
        <v>184.8</v>
      </c>
      <c r="Y525" s="657"/>
      <c r="Z525" s="1">
        <v>2015</v>
      </c>
      <c r="AA525" s="658"/>
      <c r="AB525" s="1" t="s">
        <v>616</v>
      </c>
      <c r="AC525" s="583"/>
      <c r="AD525" s="583"/>
      <c r="AE525" s="583" t="s">
        <v>3252</v>
      </c>
      <c r="AF525" s="583" t="s">
        <v>168</v>
      </c>
      <c r="AG525" s="583">
        <v>210003571</v>
      </c>
      <c r="AH525" s="583" t="s">
        <v>3253</v>
      </c>
      <c r="AI525" s="583"/>
    </row>
    <row r="526" spans="1:35" ht="102" customHeight="1">
      <c r="A526" s="655" t="s">
        <v>3254</v>
      </c>
      <c r="B526" s="604" t="s">
        <v>169</v>
      </c>
      <c r="C526" s="656" t="s">
        <v>3255</v>
      </c>
      <c r="D526" s="656" t="s">
        <v>3256</v>
      </c>
      <c r="E526" s="656" t="s">
        <v>3257</v>
      </c>
      <c r="F526" s="656" t="s">
        <v>3258</v>
      </c>
      <c r="G526" s="656" t="s">
        <v>3259</v>
      </c>
      <c r="H526" s="604"/>
      <c r="I526" s="604"/>
      <c r="J526" s="555" t="s">
        <v>31</v>
      </c>
      <c r="K526" s="604">
        <v>0</v>
      </c>
      <c r="L526" s="604">
        <v>151010000</v>
      </c>
      <c r="M526" s="604" t="s">
        <v>3157</v>
      </c>
      <c r="N526" s="587" t="s">
        <v>2079</v>
      </c>
      <c r="O526" s="1" t="s">
        <v>1388</v>
      </c>
      <c r="P526" s="4" t="s">
        <v>139</v>
      </c>
      <c r="Q526" s="559" t="s">
        <v>2539</v>
      </c>
      <c r="R526" s="11" t="s">
        <v>2540</v>
      </c>
      <c r="S526" s="4" t="s">
        <v>1420</v>
      </c>
      <c r="T526" s="4" t="s">
        <v>1384</v>
      </c>
      <c r="U526" s="5">
        <v>44</v>
      </c>
      <c r="V526" s="10">
        <v>1000</v>
      </c>
      <c r="W526" s="10">
        <v>44000</v>
      </c>
      <c r="X526" s="10">
        <v>49280</v>
      </c>
      <c r="Y526" s="657"/>
      <c r="Z526" s="1">
        <v>2015</v>
      </c>
      <c r="AA526" s="658"/>
      <c r="AB526" s="1" t="s">
        <v>616</v>
      </c>
      <c r="AC526" s="583"/>
      <c r="AD526" s="583"/>
      <c r="AE526" s="583" t="s">
        <v>3260</v>
      </c>
      <c r="AF526" s="583" t="s">
        <v>168</v>
      </c>
      <c r="AG526" s="583">
        <v>210003575</v>
      </c>
      <c r="AH526" s="583" t="s">
        <v>3256</v>
      </c>
      <c r="AI526" s="583"/>
    </row>
    <row r="527" spans="1:35" ht="102" customHeight="1">
      <c r="A527" s="655" t="s">
        <v>3261</v>
      </c>
      <c r="B527" s="604" t="s">
        <v>169</v>
      </c>
      <c r="C527" s="656" t="s">
        <v>2932</v>
      </c>
      <c r="D527" s="656" t="s">
        <v>2933</v>
      </c>
      <c r="E527" s="656" t="s">
        <v>2934</v>
      </c>
      <c r="F527" s="656" t="s">
        <v>2780</v>
      </c>
      <c r="G527" s="656" t="s">
        <v>2935</v>
      </c>
      <c r="H527" s="604"/>
      <c r="I527" s="604"/>
      <c r="J527" s="555" t="s">
        <v>31</v>
      </c>
      <c r="K527" s="604">
        <v>0</v>
      </c>
      <c r="L527" s="604">
        <v>151010000</v>
      </c>
      <c r="M527" s="604" t="s">
        <v>3157</v>
      </c>
      <c r="N527" s="587" t="s">
        <v>2079</v>
      </c>
      <c r="O527" s="1" t="s">
        <v>1388</v>
      </c>
      <c r="P527" s="4" t="s">
        <v>139</v>
      </c>
      <c r="Q527" s="559" t="s">
        <v>2539</v>
      </c>
      <c r="R527" s="11" t="s">
        <v>2540</v>
      </c>
      <c r="S527" s="4" t="s">
        <v>2710</v>
      </c>
      <c r="T527" s="4" t="s">
        <v>2711</v>
      </c>
      <c r="U527" s="5">
        <v>2</v>
      </c>
      <c r="V527" s="10">
        <v>3600</v>
      </c>
      <c r="W527" s="10">
        <v>7200</v>
      </c>
      <c r="X527" s="10">
        <v>8064</v>
      </c>
      <c r="Y527" s="657"/>
      <c r="Z527" s="1">
        <v>2015</v>
      </c>
      <c r="AA527" s="658"/>
      <c r="AB527" s="1" t="s">
        <v>616</v>
      </c>
      <c r="AC527" s="583"/>
      <c r="AD527" s="583"/>
      <c r="AE527" s="583" t="s">
        <v>3262</v>
      </c>
      <c r="AF527" s="583" t="s">
        <v>168</v>
      </c>
      <c r="AG527" s="583">
        <v>210003577</v>
      </c>
      <c r="AH527" s="583" t="s">
        <v>2937</v>
      </c>
      <c r="AI527" s="583"/>
    </row>
    <row r="528" spans="1:35" ht="102" customHeight="1">
      <c r="A528" s="655" t="s">
        <v>3263</v>
      </c>
      <c r="B528" s="604" t="s">
        <v>169</v>
      </c>
      <c r="C528" s="656" t="s">
        <v>3264</v>
      </c>
      <c r="D528" s="656" t="s">
        <v>3265</v>
      </c>
      <c r="E528" s="656"/>
      <c r="F528" s="656" t="s">
        <v>3266</v>
      </c>
      <c r="G528" s="656"/>
      <c r="H528" s="604"/>
      <c r="I528" s="604"/>
      <c r="J528" s="555" t="s">
        <v>31</v>
      </c>
      <c r="K528" s="604">
        <v>0</v>
      </c>
      <c r="L528" s="604">
        <v>151010000</v>
      </c>
      <c r="M528" s="604" t="s">
        <v>3157</v>
      </c>
      <c r="N528" s="587" t="s">
        <v>2079</v>
      </c>
      <c r="O528" s="1" t="s">
        <v>1388</v>
      </c>
      <c r="P528" s="4" t="s">
        <v>139</v>
      </c>
      <c r="Q528" s="559" t="s">
        <v>2539</v>
      </c>
      <c r="R528" s="11" t="s">
        <v>2540</v>
      </c>
      <c r="S528" s="4" t="s">
        <v>1420</v>
      </c>
      <c r="T528" s="4" t="s">
        <v>1384</v>
      </c>
      <c r="U528" s="5">
        <v>1250</v>
      </c>
      <c r="V528" s="10">
        <v>1000</v>
      </c>
      <c r="W528" s="10">
        <v>1250000</v>
      </c>
      <c r="X528" s="10">
        <v>1400000</v>
      </c>
      <c r="Y528" s="657"/>
      <c r="Z528" s="1">
        <v>2015</v>
      </c>
      <c r="AA528" s="658"/>
      <c r="AB528" s="1" t="s">
        <v>616</v>
      </c>
      <c r="AC528" s="583"/>
      <c r="AD528" s="583"/>
      <c r="AE528" s="583" t="s">
        <v>3267</v>
      </c>
      <c r="AF528" s="583" t="s">
        <v>168</v>
      </c>
      <c r="AG528" s="583">
        <v>210003584</v>
      </c>
      <c r="AH528" s="583" t="s">
        <v>3268</v>
      </c>
      <c r="AI528" s="583"/>
    </row>
    <row r="529" spans="1:35" ht="102" customHeight="1">
      <c r="A529" s="655" t="s">
        <v>3269</v>
      </c>
      <c r="B529" s="604" t="s">
        <v>169</v>
      </c>
      <c r="C529" s="656" t="s">
        <v>3270</v>
      </c>
      <c r="D529" s="656" t="s">
        <v>3271</v>
      </c>
      <c r="E529" s="656" t="s">
        <v>3272</v>
      </c>
      <c r="F529" s="656" t="s">
        <v>3273</v>
      </c>
      <c r="G529" s="656" t="s">
        <v>3274</v>
      </c>
      <c r="H529" s="604"/>
      <c r="I529" s="604"/>
      <c r="J529" s="555" t="s">
        <v>31</v>
      </c>
      <c r="K529" s="604">
        <v>0</v>
      </c>
      <c r="L529" s="604">
        <v>151010000</v>
      </c>
      <c r="M529" s="604" t="s">
        <v>3157</v>
      </c>
      <c r="N529" s="587" t="s">
        <v>2079</v>
      </c>
      <c r="O529" s="1" t="s">
        <v>1388</v>
      </c>
      <c r="P529" s="4" t="s">
        <v>139</v>
      </c>
      <c r="Q529" s="559" t="s">
        <v>2539</v>
      </c>
      <c r="R529" s="11" t="s">
        <v>2540</v>
      </c>
      <c r="S529" s="4" t="s">
        <v>1420</v>
      </c>
      <c r="T529" s="4" t="s">
        <v>1384</v>
      </c>
      <c r="U529" s="5">
        <v>0.02</v>
      </c>
      <c r="V529" s="10">
        <v>9500</v>
      </c>
      <c r="W529" s="10">
        <v>190</v>
      </c>
      <c r="X529" s="10">
        <v>212.8</v>
      </c>
      <c r="Y529" s="657"/>
      <c r="Z529" s="1">
        <v>2015</v>
      </c>
      <c r="AA529" s="658"/>
      <c r="AB529" s="1" t="s">
        <v>616</v>
      </c>
      <c r="AC529" s="583"/>
      <c r="AD529" s="583"/>
      <c r="AE529" s="583" t="s">
        <v>3275</v>
      </c>
      <c r="AF529" s="583" t="s">
        <v>168</v>
      </c>
      <c r="AG529" s="583">
        <v>210003585</v>
      </c>
      <c r="AH529" s="583" t="s">
        <v>3276</v>
      </c>
      <c r="AI529" s="583"/>
    </row>
    <row r="530" spans="1:35" ht="102" customHeight="1">
      <c r="A530" s="655" t="s">
        <v>3277</v>
      </c>
      <c r="B530" s="604" t="s">
        <v>169</v>
      </c>
      <c r="C530" s="656" t="s">
        <v>2627</v>
      </c>
      <c r="D530" s="656" t="s">
        <v>2628</v>
      </c>
      <c r="E530" s="656" t="s">
        <v>2629</v>
      </c>
      <c r="F530" s="656" t="s">
        <v>2630</v>
      </c>
      <c r="G530" s="656" t="s">
        <v>2631</v>
      </c>
      <c r="H530" s="604"/>
      <c r="I530" s="604"/>
      <c r="J530" s="555" t="s">
        <v>1961</v>
      </c>
      <c r="K530" s="604">
        <v>50</v>
      </c>
      <c r="L530" s="604">
        <v>151010000</v>
      </c>
      <c r="M530" s="604" t="s">
        <v>3157</v>
      </c>
      <c r="N530" s="587" t="s">
        <v>2079</v>
      </c>
      <c r="O530" s="1" t="s">
        <v>1388</v>
      </c>
      <c r="P530" s="4" t="s">
        <v>139</v>
      </c>
      <c r="Q530" s="559" t="s">
        <v>2539</v>
      </c>
      <c r="R530" s="11" t="s">
        <v>1875</v>
      </c>
      <c r="S530" s="4" t="s">
        <v>1420</v>
      </c>
      <c r="T530" s="4" t="s">
        <v>1384</v>
      </c>
      <c r="U530" s="5">
        <v>350</v>
      </c>
      <c r="V530" s="10">
        <v>11200</v>
      </c>
      <c r="W530" s="10">
        <v>3920000</v>
      </c>
      <c r="X530" s="10">
        <v>4390400</v>
      </c>
      <c r="Y530" s="657" t="s">
        <v>720</v>
      </c>
      <c r="Z530" s="1">
        <v>2015</v>
      </c>
      <c r="AA530" s="658"/>
      <c r="AB530" s="1" t="s">
        <v>616</v>
      </c>
      <c r="AC530" s="583"/>
      <c r="AD530" s="583"/>
      <c r="AE530" s="583" t="s">
        <v>3278</v>
      </c>
      <c r="AF530" s="583" t="s">
        <v>168</v>
      </c>
      <c r="AG530" s="583">
        <v>210003591</v>
      </c>
      <c r="AH530" s="583" t="s">
        <v>2633</v>
      </c>
      <c r="AI530" s="583"/>
    </row>
    <row r="531" spans="1:35" ht="102" customHeight="1">
      <c r="A531" s="655" t="s">
        <v>3279</v>
      </c>
      <c r="B531" s="604" t="s">
        <v>169</v>
      </c>
      <c r="C531" s="656" t="s">
        <v>3280</v>
      </c>
      <c r="D531" s="656" t="s">
        <v>3281</v>
      </c>
      <c r="E531" s="656" t="s">
        <v>3282</v>
      </c>
      <c r="F531" s="656" t="s">
        <v>3283</v>
      </c>
      <c r="G531" s="656" t="s">
        <v>3284</v>
      </c>
      <c r="H531" s="604"/>
      <c r="I531" s="604"/>
      <c r="J531" s="555" t="s">
        <v>1961</v>
      </c>
      <c r="K531" s="604">
        <v>100</v>
      </c>
      <c r="L531" s="604">
        <v>151010000</v>
      </c>
      <c r="M531" s="604" t="s">
        <v>3157</v>
      </c>
      <c r="N531" s="587" t="s">
        <v>2079</v>
      </c>
      <c r="O531" s="1" t="s">
        <v>1388</v>
      </c>
      <c r="P531" s="4" t="s">
        <v>139</v>
      </c>
      <c r="Q531" s="559" t="s">
        <v>2539</v>
      </c>
      <c r="R531" s="11" t="s">
        <v>1875</v>
      </c>
      <c r="S531" s="4" t="s">
        <v>2583</v>
      </c>
      <c r="T531" s="4" t="s">
        <v>2584</v>
      </c>
      <c r="U531" s="5">
        <v>2.1</v>
      </c>
      <c r="V531" s="10">
        <v>22000</v>
      </c>
      <c r="W531" s="10">
        <v>46200</v>
      </c>
      <c r="X531" s="10">
        <v>51744</v>
      </c>
      <c r="Y531" s="657" t="s">
        <v>720</v>
      </c>
      <c r="Z531" s="1">
        <v>2015</v>
      </c>
      <c r="AA531" s="658"/>
      <c r="AB531" s="1" t="s">
        <v>616</v>
      </c>
      <c r="AC531" s="583"/>
      <c r="AD531" s="583"/>
      <c r="AE531" s="583" t="s">
        <v>3285</v>
      </c>
      <c r="AF531" s="583" t="s">
        <v>168</v>
      </c>
      <c r="AG531" s="583">
        <v>210003599</v>
      </c>
      <c r="AH531" s="583" t="s">
        <v>3286</v>
      </c>
      <c r="AI531" s="583"/>
    </row>
    <row r="532" spans="1:35" ht="102" customHeight="1">
      <c r="A532" s="655" t="s">
        <v>3287</v>
      </c>
      <c r="B532" s="604" t="s">
        <v>169</v>
      </c>
      <c r="C532" s="656" t="s">
        <v>3288</v>
      </c>
      <c r="D532" s="656" t="s">
        <v>3091</v>
      </c>
      <c r="E532" s="656" t="s">
        <v>3092</v>
      </c>
      <c r="F532" s="656" t="s">
        <v>3289</v>
      </c>
      <c r="G532" s="656" t="s">
        <v>3290</v>
      </c>
      <c r="H532" s="604"/>
      <c r="I532" s="604"/>
      <c r="J532" s="555" t="s">
        <v>31</v>
      </c>
      <c r="K532" s="604">
        <v>0</v>
      </c>
      <c r="L532" s="604">
        <v>151010000</v>
      </c>
      <c r="M532" s="604" t="s">
        <v>3157</v>
      </c>
      <c r="N532" s="587" t="s">
        <v>2079</v>
      </c>
      <c r="O532" s="1" t="s">
        <v>1388</v>
      </c>
      <c r="P532" s="4" t="s">
        <v>139</v>
      </c>
      <c r="Q532" s="559" t="s">
        <v>2539</v>
      </c>
      <c r="R532" s="11" t="s">
        <v>2540</v>
      </c>
      <c r="S532" s="4" t="s">
        <v>1420</v>
      </c>
      <c r="T532" s="4" t="s">
        <v>1384</v>
      </c>
      <c r="U532" s="5">
        <v>0.1</v>
      </c>
      <c r="V532" s="10">
        <v>680000</v>
      </c>
      <c r="W532" s="10">
        <v>68000</v>
      </c>
      <c r="X532" s="10">
        <v>76160</v>
      </c>
      <c r="Y532" s="657"/>
      <c r="Z532" s="1">
        <v>2015</v>
      </c>
      <c r="AA532" s="658"/>
      <c r="AB532" s="1" t="s">
        <v>616</v>
      </c>
      <c r="AC532" s="583"/>
      <c r="AD532" s="583"/>
      <c r="AE532" s="583" t="s">
        <v>3291</v>
      </c>
      <c r="AF532" s="583" t="s">
        <v>168</v>
      </c>
      <c r="AG532" s="583">
        <v>210003602</v>
      </c>
      <c r="AH532" s="583" t="s">
        <v>3292</v>
      </c>
      <c r="AI532" s="583"/>
    </row>
    <row r="533" spans="1:35" ht="102" customHeight="1">
      <c r="A533" s="655" t="s">
        <v>3293</v>
      </c>
      <c r="B533" s="604" t="s">
        <v>169</v>
      </c>
      <c r="C533" s="656" t="s">
        <v>3294</v>
      </c>
      <c r="D533" s="656" t="s">
        <v>3295</v>
      </c>
      <c r="E533" s="656" t="s">
        <v>3295</v>
      </c>
      <c r="F533" s="656" t="s">
        <v>3296</v>
      </c>
      <c r="G533" s="656" t="s">
        <v>3297</v>
      </c>
      <c r="H533" s="604"/>
      <c r="I533" s="604"/>
      <c r="J533" s="555" t="s">
        <v>31</v>
      </c>
      <c r="K533" s="604">
        <v>0</v>
      </c>
      <c r="L533" s="604">
        <v>151010000</v>
      </c>
      <c r="M533" s="604" t="s">
        <v>3157</v>
      </c>
      <c r="N533" s="587" t="s">
        <v>2079</v>
      </c>
      <c r="O533" s="1" t="s">
        <v>667</v>
      </c>
      <c r="P533" s="4" t="s">
        <v>139</v>
      </c>
      <c r="Q533" s="559" t="s">
        <v>2539</v>
      </c>
      <c r="R533" s="11" t="s">
        <v>2540</v>
      </c>
      <c r="S533" s="4" t="s">
        <v>1420</v>
      </c>
      <c r="T533" s="4" t="s">
        <v>1384</v>
      </c>
      <c r="U533" s="5">
        <v>8.67</v>
      </c>
      <c r="V533" s="10">
        <v>5000</v>
      </c>
      <c r="W533" s="10">
        <v>43350</v>
      </c>
      <c r="X533" s="10">
        <v>48552</v>
      </c>
      <c r="Y533" s="657"/>
      <c r="Z533" s="1">
        <v>2015</v>
      </c>
      <c r="AA533" s="658"/>
      <c r="AB533" s="1" t="s">
        <v>616</v>
      </c>
      <c r="AC533" s="583"/>
      <c r="AD533" s="583"/>
      <c r="AE533" s="583" t="s">
        <v>3298</v>
      </c>
      <c r="AF533" s="583" t="s">
        <v>168</v>
      </c>
      <c r="AG533" s="583">
        <v>210003604</v>
      </c>
      <c r="AH533" s="583" t="s">
        <v>3299</v>
      </c>
      <c r="AI533" s="583"/>
    </row>
    <row r="534" spans="1:35" ht="102" customHeight="1">
      <c r="A534" s="655" t="s">
        <v>3300</v>
      </c>
      <c r="B534" s="604" t="s">
        <v>169</v>
      </c>
      <c r="C534" s="656" t="s">
        <v>3294</v>
      </c>
      <c r="D534" s="656" t="s">
        <v>3295</v>
      </c>
      <c r="E534" s="656" t="s">
        <v>3295</v>
      </c>
      <c r="F534" s="656" t="s">
        <v>3296</v>
      </c>
      <c r="G534" s="656" t="s">
        <v>3297</v>
      </c>
      <c r="H534" s="604"/>
      <c r="I534" s="604"/>
      <c r="J534" s="555" t="s">
        <v>31</v>
      </c>
      <c r="K534" s="604">
        <v>0</v>
      </c>
      <c r="L534" s="604">
        <v>151010000</v>
      </c>
      <c r="M534" s="604" t="s">
        <v>3157</v>
      </c>
      <c r="N534" s="587" t="s">
        <v>2079</v>
      </c>
      <c r="O534" s="1" t="s">
        <v>665</v>
      </c>
      <c r="P534" s="4" t="s">
        <v>139</v>
      </c>
      <c r="Q534" s="559" t="s">
        <v>2539</v>
      </c>
      <c r="R534" s="11" t="s">
        <v>2540</v>
      </c>
      <c r="S534" s="4" t="s">
        <v>1420</v>
      </c>
      <c r="T534" s="4" t="s">
        <v>1384</v>
      </c>
      <c r="U534" s="5">
        <v>7.8</v>
      </c>
      <c r="V534" s="10">
        <v>5000</v>
      </c>
      <c r="W534" s="10">
        <v>39000</v>
      </c>
      <c r="X534" s="10">
        <v>43680</v>
      </c>
      <c r="Y534" s="657"/>
      <c r="Z534" s="1">
        <v>2015</v>
      </c>
      <c r="AA534" s="658"/>
      <c r="AB534" s="1" t="s">
        <v>616</v>
      </c>
      <c r="AC534" s="583"/>
      <c r="AD534" s="583"/>
      <c r="AE534" s="583" t="s">
        <v>3298</v>
      </c>
      <c r="AF534" s="583" t="s">
        <v>168</v>
      </c>
      <c r="AG534" s="583">
        <v>210003604</v>
      </c>
      <c r="AH534" s="583" t="s">
        <v>3299</v>
      </c>
      <c r="AI534" s="583"/>
    </row>
    <row r="535" spans="1:35" ht="102" customHeight="1">
      <c r="A535" s="655" t="s">
        <v>3301</v>
      </c>
      <c r="B535" s="604" t="s">
        <v>169</v>
      </c>
      <c r="C535" s="656" t="s">
        <v>2947</v>
      </c>
      <c r="D535" s="656" t="s">
        <v>2948</v>
      </c>
      <c r="E535" s="656" t="s">
        <v>2948</v>
      </c>
      <c r="F535" s="656" t="s">
        <v>2949</v>
      </c>
      <c r="G535" s="656" t="s">
        <v>2950</v>
      </c>
      <c r="H535" s="604"/>
      <c r="I535" s="604"/>
      <c r="J535" s="555" t="s">
        <v>31</v>
      </c>
      <c r="K535" s="604">
        <v>0</v>
      </c>
      <c r="L535" s="604">
        <v>151010000</v>
      </c>
      <c r="M535" s="604" t="s">
        <v>3157</v>
      </c>
      <c r="N535" s="587" t="s">
        <v>2079</v>
      </c>
      <c r="O535" s="1" t="s">
        <v>1388</v>
      </c>
      <c r="P535" s="4" t="s">
        <v>139</v>
      </c>
      <c r="Q535" s="559" t="s">
        <v>2539</v>
      </c>
      <c r="R535" s="11" t="s">
        <v>2540</v>
      </c>
      <c r="S535" s="4" t="s">
        <v>1420</v>
      </c>
      <c r="T535" s="4" t="s">
        <v>1384</v>
      </c>
      <c r="U535" s="5">
        <v>0.1</v>
      </c>
      <c r="V535" s="10">
        <v>35000</v>
      </c>
      <c r="W535" s="10">
        <v>3500</v>
      </c>
      <c r="X535" s="10">
        <v>3920</v>
      </c>
      <c r="Y535" s="657"/>
      <c r="Z535" s="1">
        <v>2015</v>
      </c>
      <c r="AA535" s="658"/>
      <c r="AB535" s="1" t="s">
        <v>616</v>
      </c>
      <c r="AC535" s="583"/>
      <c r="AD535" s="583"/>
      <c r="AE535" s="583" t="s">
        <v>3302</v>
      </c>
      <c r="AF535" s="583" t="s">
        <v>168</v>
      </c>
      <c r="AG535" s="583">
        <v>210003614</v>
      </c>
      <c r="AH535" s="583" t="s">
        <v>2952</v>
      </c>
      <c r="AI535" s="583"/>
    </row>
    <row r="536" spans="1:35" ht="102" customHeight="1">
      <c r="A536" s="655" t="s">
        <v>3303</v>
      </c>
      <c r="B536" s="604" t="s">
        <v>169</v>
      </c>
      <c r="C536" s="656" t="s">
        <v>3304</v>
      </c>
      <c r="D536" s="656" t="s">
        <v>3305</v>
      </c>
      <c r="E536" s="656" t="s">
        <v>3306</v>
      </c>
      <c r="F536" s="656" t="s">
        <v>3307</v>
      </c>
      <c r="G536" s="656" t="s">
        <v>3308</v>
      </c>
      <c r="H536" s="604"/>
      <c r="I536" s="604"/>
      <c r="J536" s="555" t="s">
        <v>31</v>
      </c>
      <c r="K536" s="604">
        <v>0</v>
      </c>
      <c r="L536" s="604">
        <v>151010000</v>
      </c>
      <c r="M536" s="604" t="s">
        <v>3157</v>
      </c>
      <c r="N536" s="587" t="s">
        <v>2079</v>
      </c>
      <c r="O536" s="1" t="s">
        <v>1388</v>
      </c>
      <c r="P536" s="4" t="s">
        <v>139</v>
      </c>
      <c r="Q536" s="559" t="s">
        <v>2539</v>
      </c>
      <c r="R536" s="11" t="s">
        <v>2540</v>
      </c>
      <c r="S536" s="4" t="s">
        <v>1420</v>
      </c>
      <c r="T536" s="4" t="s">
        <v>1384</v>
      </c>
      <c r="U536" s="5">
        <v>0.2</v>
      </c>
      <c r="V536" s="10">
        <v>5500</v>
      </c>
      <c r="W536" s="10">
        <v>1100</v>
      </c>
      <c r="X536" s="10">
        <v>1232</v>
      </c>
      <c r="Y536" s="657"/>
      <c r="Z536" s="1">
        <v>2015</v>
      </c>
      <c r="AA536" s="658"/>
      <c r="AB536" s="1" t="s">
        <v>616</v>
      </c>
      <c r="AC536" s="583"/>
      <c r="AD536" s="583"/>
      <c r="AE536" s="583" t="s">
        <v>3309</v>
      </c>
      <c r="AF536" s="583" t="s">
        <v>168</v>
      </c>
      <c r="AG536" s="583">
        <v>210003622</v>
      </c>
      <c r="AH536" s="583" t="s">
        <v>3310</v>
      </c>
      <c r="AI536" s="583"/>
    </row>
    <row r="537" spans="1:35" ht="102" customHeight="1">
      <c r="A537" s="655" t="s">
        <v>3311</v>
      </c>
      <c r="B537" s="604" t="s">
        <v>169</v>
      </c>
      <c r="C537" s="656" t="s">
        <v>3312</v>
      </c>
      <c r="D537" s="656" t="s">
        <v>3313</v>
      </c>
      <c r="E537" s="656" t="s">
        <v>3314</v>
      </c>
      <c r="F537" s="656" t="s">
        <v>2780</v>
      </c>
      <c r="G537" s="656" t="s">
        <v>2894</v>
      </c>
      <c r="H537" s="604"/>
      <c r="I537" s="604"/>
      <c r="J537" s="555" t="s">
        <v>31</v>
      </c>
      <c r="K537" s="604">
        <v>0</v>
      </c>
      <c r="L537" s="604">
        <v>151010000</v>
      </c>
      <c r="M537" s="604" t="s">
        <v>3157</v>
      </c>
      <c r="N537" s="587" t="s">
        <v>2079</v>
      </c>
      <c r="O537" s="1" t="s">
        <v>1388</v>
      </c>
      <c r="P537" s="4" t="s">
        <v>139</v>
      </c>
      <c r="Q537" s="559" t="s">
        <v>2539</v>
      </c>
      <c r="R537" s="11" t="s">
        <v>2540</v>
      </c>
      <c r="S537" s="4" t="s">
        <v>2782</v>
      </c>
      <c r="T537" s="4" t="s">
        <v>2783</v>
      </c>
      <c r="U537" s="5">
        <v>1</v>
      </c>
      <c r="V537" s="10">
        <v>9500</v>
      </c>
      <c r="W537" s="10">
        <v>9500</v>
      </c>
      <c r="X537" s="10">
        <v>10640</v>
      </c>
      <c r="Y537" s="657"/>
      <c r="Z537" s="1">
        <v>2015</v>
      </c>
      <c r="AA537" s="658"/>
      <c r="AB537" s="1" t="s">
        <v>616</v>
      </c>
      <c r="AC537" s="583"/>
      <c r="AD537" s="583"/>
      <c r="AE537" s="583" t="s">
        <v>3315</v>
      </c>
      <c r="AF537" s="583" t="s">
        <v>168</v>
      </c>
      <c r="AG537" s="583">
        <v>210003623</v>
      </c>
      <c r="AH537" s="583" t="s">
        <v>3316</v>
      </c>
      <c r="AI537" s="583"/>
    </row>
    <row r="538" spans="1:35" ht="102" customHeight="1">
      <c r="A538" s="655" t="s">
        <v>3317</v>
      </c>
      <c r="B538" s="604" t="s">
        <v>169</v>
      </c>
      <c r="C538" s="656" t="s">
        <v>2961</v>
      </c>
      <c r="D538" s="656" t="s">
        <v>2962</v>
      </c>
      <c r="E538" s="656" t="s">
        <v>2963</v>
      </c>
      <c r="F538" s="656" t="s">
        <v>2964</v>
      </c>
      <c r="G538" s="656" t="s">
        <v>2965</v>
      </c>
      <c r="H538" s="604"/>
      <c r="I538" s="604"/>
      <c r="J538" s="555" t="s">
        <v>31</v>
      </c>
      <c r="K538" s="604">
        <v>0</v>
      </c>
      <c r="L538" s="604">
        <v>151010000</v>
      </c>
      <c r="M538" s="604" t="s">
        <v>3157</v>
      </c>
      <c r="N538" s="587" t="s">
        <v>2079</v>
      </c>
      <c r="O538" s="1" t="s">
        <v>1388</v>
      </c>
      <c r="P538" s="4" t="s">
        <v>139</v>
      </c>
      <c r="Q538" s="559" t="s">
        <v>2539</v>
      </c>
      <c r="R538" s="11" t="s">
        <v>2540</v>
      </c>
      <c r="S538" s="4" t="s">
        <v>1420</v>
      </c>
      <c r="T538" s="4" t="s">
        <v>1384</v>
      </c>
      <c r="U538" s="5">
        <v>0.05</v>
      </c>
      <c r="V538" s="10">
        <v>65000</v>
      </c>
      <c r="W538" s="10">
        <v>3250</v>
      </c>
      <c r="X538" s="10">
        <v>3640</v>
      </c>
      <c r="Y538" s="657"/>
      <c r="Z538" s="1">
        <v>2015</v>
      </c>
      <c r="AA538" s="658"/>
      <c r="AB538" s="1" t="s">
        <v>616</v>
      </c>
      <c r="AC538" s="583"/>
      <c r="AD538" s="583"/>
      <c r="AE538" s="583" t="s">
        <v>3318</v>
      </c>
      <c r="AF538" s="583" t="s">
        <v>168</v>
      </c>
      <c r="AG538" s="583">
        <v>210003627</v>
      </c>
      <c r="AH538" s="583" t="s">
        <v>2967</v>
      </c>
      <c r="AI538" s="583"/>
    </row>
    <row r="539" spans="1:35" ht="102" customHeight="1">
      <c r="A539" s="655" t="s">
        <v>3319</v>
      </c>
      <c r="B539" s="604" t="s">
        <v>169</v>
      </c>
      <c r="C539" s="656" t="s">
        <v>2969</v>
      </c>
      <c r="D539" s="656" t="s">
        <v>2970</v>
      </c>
      <c r="E539" s="656" t="s">
        <v>2971</v>
      </c>
      <c r="F539" s="656" t="s">
        <v>2972</v>
      </c>
      <c r="G539" s="656" t="s">
        <v>2973</v>
      </c>
      <c r="H539" s="604"/>
      <c r="I539" s="604"/>
      <c r="J539" s="555" t="s">
        <v>31</v>
      </c>
      <c r="K539" s="604">
        <v>0</v>
      </c>
      <c r="L539" s="604">
        <v>151010000</v>
      </c>
      <c r="M539" s="604" t="s">
        <v>3157</v>
      </c>
      <c r="N539" s="587" t="s">
        <v>2079</v>
      </c>
      <c r="O539" s="1" t="s">
        <v>1388</v>
      </c>
      <c r="P539" s="4" t="s">
        <v>139</v>
      </c>
      <c r="Q539" s="559" t="s">
        <v>2539</v>
      </c>
      <c r="R539" s="11" t="s">
        <v>2540</v>
      </c>
      <c r="S539" s="4" t="s">
        <v>1420</v>
      </c>
      <c r="T539" s="4" t="s">
        <v>1384</v>
      </c>
      <c r="U539" s="5">
        <v>0.05</v>
      </c>
      <c r="V539" s="10">
        <v>650000</v>
      </c>
      <c r="W539" s="10">
        <v>32500</v>
      </c>
      <c r="X539" s="10">
        <v>36400</v>
      </c>
      <c r="Y539" s="657"/>
      <c r="Z539" s="1">
        <v>2015</v>
      </c>
      <c r="AA539" s="658"/>
      <c r="AB539" s="1" t="s">
        <v>616</v>
      </c>
      <c r="AC539" s="583"/>
      <c r="AD539" s="583"/>
      <c r="AE539" s="583" t="s">
        <v>3320</v>
      </c>
      <c r="AF539" s="583" t="s">
        <v>168</v>
      </c>
      <c r="AG539" s="583">
        <v>210003628</v>
      </c>
      <c r="AH539" s="583" t="s">
        <v>2975</v>
      </c>
      <c r="AI539" s="583"/>
    </row>
    <row r="540" spans="1:35" ht="102" customHeight="1">
      <c r="A540" s="655" t="s">
        <v>3321</v>
      </c>
      <c r="B540" s="604" t="s">
        <v>169</v>
      </c>
      <c r="C540" s="656" t="s">
        <v>3009</v>
      </c>
      <c r="D540" s="656" t="s">
        <v>3010</v>
      </c>
      <c r="E540" s="656" t="s">
        <v>3010</v>
      </c>
      <c r="F540" s="656" t="s">
        <v>3011</v>
      </c>
      <c r="G540" s="656" t="s">
        <v>3012</v>
      </c>
      <c r="H540" s="604"/>
      <c r="I540" s="604"/>
      <c r="J540" s="555" t="s">
        <v>31</v>
      </c>
      <c r="K540" s="604">
        <v>0</v>
      </c>
      <c r="L540" s="604">
        <v>151010000</v>
      </c>
      <c r="M540" s="604" t="s">
        <v>3157</v>
      </c>
      <c r="N540" s="587" t="s">
        <v>2079</v>
      </c>
      <c r="O540" s="1" t="s">
        <v>1388</v>
      </c>
      <c r="P540" s="4" t="s">
        <v>139</v>
      </c>
      <c r="Q540" s="559" t="s">
        <v>2539</v>
      </c>
      <c r="R540" s="11" t="s">
        <v>2540</v>
      </c>
      <c r="S540" s="4" t="s">
        <v>1928</v>
      </c>
      <c r="T540" s="4" t="s">
        <v>1929</v>
      </c>
      <c r="U540" s="5">
        <v>10</v>
      </c>
      <c r="V540" s="10">
        <v>28000</v>
      </c>
      <c r="W540" s="10">
        <v>280000</v>
      </c>
      <c r="X540" s="10">
        <v>313600</v>
      </c>
      <c r="Y540" s="657"/>
      <c r="Z540" s="1">
        <v>2015</v>
      </c>
      <c r="AA540" s="658"/>
      <c r="AB540" s="1" t="s">
        <v>616</v>
      </c>
      <c r="AC540" s="583"/>
      <c r="AD540" s="583"/>
      <c r="AE540" s="583" t="s">
        <v>3322</v>
      </c>
      <c r="AF540" s="583" t="s">
        <v>168</v>
      </c>
      <c r="AG540" s="583">
        <v>210004771</v>
      </c>
      <c r="AH540" s="583" t="s">
        <v>3014</v>
      </c>
      <c r="AI540" s="583"/>
    </row>
    <row r="541" spans="1:35" ht="102" customHeight="1">
      <c r="A541" s="655" t="s">
        <v>3323</v>
      </c>
      <c r="B541" s="604" t="s">
        <v>169</v>
      </c>
      <c r="C541" s="656" t="s">
        <v>3324</v>
      </c>
      <c r="D541" s="656" t="s">
        <v>3325</v>
      </c>
      <c r="E541" s="656" t="s">
        <v>3326</v>
      </c>
      <c r="F541" s="656" t="s">
        <v>3327</v>
      </c>
      <c r="G541" s="656" t="s">
        <v>3328</v>
      </c>
      <c r="H541" s="604"/>
      <c r="I541" s="604"/>
      <c r="J541" s="555" t="s">
        <v>31</v>
      </c>
      <c r="K541" s="604">
        <v>0</v>
      </c>
      <c r="L541" s="604">
        <v>151010000</v>
      </c>
      <c r="M541" s="604" t="s">
        <v>3157</v>
      </c>
      <c r="N541" s="587" t="s">
        <v>2079</v>
      </c>
      <c r="O541" s="1" t="s">
        <v>1388</v>
      </c>
      <c r="P541" s="4" t="s">
        <v>139</v>
      </c>
      <c r="Q541" s="559" t="s">
        <v>2539</v>
      </c>
      <c r="R541" s="11" t="s">
        <v>2540</v>
      </c>
      <c r="S541" s="4" t="s">
        <v>1420</v>
      </c>
      <c r="T541" s="4" t="s">
        <v>1384</v>
      </c>
      <c r="U541" s="5">
        <v>0.01</v>
      </c>
      <c r="V541" s="10">
        <v>8000</v>
      </c>
      <c r="W541" s="10">
        <v>80</v>
      </c>
      <c r="X541" s="10">
        <v>89.6</v>
      </c>
      <c r="Y541" s="657"/>
      <c r="Z541" s="1">
        <v>2015</v>
      </c>
      <c r="AA541" s="658"/>
      <c r="AB541" s="1" t="s">
        <v>616</v>
      </c>
      <c r="AC541" s="583"/>
      <c r="AD541" s="583"/>
      <c r="AE541" s="583" t="s">
        <v>3329</v>
      </c>
      <c r="AF541" s="583" t="s">
        <v>168</v>
      </c>
      <c r="AG541" s="583">
        <v>210009482</v>
      </c>
      <c r="AH541" s="583" t="s">
        <v>3330</v>
      </c>
      <c r="AI541" s="583"/>
    </row>
    <row r="542" spans="1:35" ht="102" customHeight="1">
      <c r="A542" s="655" t="s">
        <v>3331</v>
      </c>
      <c r="B542" s="604" t="s">
        <v>169</v>
      </c>
      <c r="C542" s="656" t="s">
        <v>3332</v>
      </c>
      <c r="D542" s="656" t="s">
        <v>2546</v>
      </c>
      <c r="E542" s="656" t="s">
        <v>2547</v>
      </c>
      <c r="F542" s="656" t="s">
        <v>2780</v>
      </c>
      <c r="G542" s="656" t="s">
        <v>3099</v>
      </c>
      <c r="H542" s="604"/>
      <c r="I542" s="604"/>
      <c r="J542" s="555" t="s">
        <v>1961</v>
      </c>
      <c r="K542" s="604">
        <v>90</v>
      </c>
      <c r="L542" s="604">
        <v>151010000</v>
      </c>
      <c r="M542" s="604" t="s">
        <v>3157</v>
      </c>
      <c r="N542" s="587" t="s">
        <v>2079</v>
      </c>
      <c r="O542" s="1" t="s">
        <v>1388</v>
      </c>
      <c r="P542" s="4" t="s">
        <v>139</v>
      </c>
      <c r="Q542" s="559" t="s">
        <v>2539</v>
      </c>
      <c r="R542" s="11" t="s">
        <v>1875</v>
      </c>
      <c r="S542" s="4" t="s">
        <v>2710</v>
      </c>
      <c r="T542" s="4" t="s">
        <v>2711</v>
      </c>
      <c r="U542" s="5">
        <v>4</v>
      </c>
      <c r="V542" s="10">
        <v>7000</v>
      </c>
      <c r="W542" s="10">
        <v>28000</v>
      </c>
      <c r="X542" s="10">
        <v>31360</v>
      </c>
      <c r="Y542" s="657" t="s">
        <v>720</v>
      </c>
      <c r="Z542" s="1">
        <v>2015</v>
      </c>
      <c r="AA542" s="658"/>
      <c r="AB542" s="1" t="s">
        <v>616</v>
      </c>
      <c r="AC542" s="583"/>
      <c r="AD542" s="583"/>
      <c r="AE542" s="583" t="s">
        <v>3333</v>
      </c>
      <c r="AF542" s="583" t="s">
        <v>168</v>
      </c>
      <c r="AG542" s="583">
        <v>210011140</v>
      </c>
      <c r="AH542" s="583" t="s">
        <v>3334</v>
      </c>
      <c r="AI542" s="583"/>
    </row>
    <row r="543" spans="1:35" ht="102" customHeight="1">
      <c r="A543" s="655" t="s">
        <v>3335</v>
      </c>
      <c r="B543" s="604" t="s">
        <v>169</v>
      </c>
      <c r="C543" s="656" t="s">
        <v>3336</v>
      </c>
      <c r="D543" s="656" t="s">
        <v>3337</v>
      </c>
      <c r="E543" s="656" t="s">
        <v>3338</v>
      </c>
      <c r="F543" s="656" t="s">
        <v>3339</v>
      </c>
      <c r="G543" s="656" t="s">
        <v>3340</v>
      </c>
      <c r="H543" s="604"/>
      <c r="I543" s="604"/>
      <c r="J543" s="555" t="s">
        <v>31</v>
      </c>
      <c r="K543" s="604">
        <v>0</v>
      </c>
      <c r="L543" s="604">
        <v>151010000</v>
      </c>
      <c r="M543" s="604" t="s">
        <v>3157</v>
      </c>
      <c r="N543" s="587" t="s">
        <v>2079</v>
      </c>
      <c r="O543" s="1" t="s">
        <v>1388</v>
      </c>
      <c r="P543" s="4" t="s">
        <v>139</v>
      </c>
      <c r="Q543" s="559" t="s">
        <v>2539</v>
      </c>
      <c r="R543" s="11" t="s">
        <v>2540</v>
      </c>
      <c r="S543" s="4" t="s">
        <v>1420</v>
      </c>
      <c r="T543" s="4" t="s">
        <v>1384</v>
      </c>
      <c r="U543" s="5">
        <v>0.1</v>
      </c>
      <c r="V543" s="10">
        <v>17900</v>
      </c>
      <c r="W543" s="10">
        <v>1790</v>
      </c>
      <c r="X543" s="10">
        <v>2004.8</v>
      </c>
      <c r="Y543" s="657"/>
      <c r="Z543" s="1">
        <v>2015</v>
      </c>
      <c r="AA543" s="658"/>
      <c r="AB543" s="1" t="s">
        <v>616</v>
      </c>
      <c r="AC543" s="583"/>
      <c r="AD543" s="583"/>
      <c r="AE543" s="583" t="s">
        <v>3341</v>
      </c>
      <c r="AF543" s="583" t="s">
        <v>168</v>
      </c>
      <c r="AG543" s="583">
        <v>210011142</v>
      </c>
      <c r="AH543" s="583" t="s">
        <v>3342</v>
      </c>
      <c r="AI543" s="583"/>
    </row>
    <row r="544" spans="1:35" ht="102" customHeight="1">
      <c r="A544" s="655" t="s">
        <v>3343</v>
      </c>
      <c r="B544" s="604" t="s">
        <v>169</v>
      </c>
      <c r="C544" s="656" t="s">
        <v>2649</v>
      </c>
      <c r="D544" s="656" t="s">
        <v>2650</v>
      </c>
      <c r="E544" s="656" t="s">
        <v>2651</v>
      </c>
      <c r="F544" s="656" t="s">
        <v>2652</v>
      </c>
      <c r="G544" s="656" t="s">
        <v>2653</v>
      </c>
      <c r="H544" s="604"/>
      <c r="I544" s="604"/>
      <c r="J544" s="555" t="s">
        <v>31</v>
      </c>
      <c r="K544" s="604">
        <v>0</v>
      </c>
      <c r="L544" s="604">
        <v>151010000</v>
      </c>
      <c r="M544" s="604" t="s">
        <v>3157</v>
      </c>
      <c r="N544" s="587" t="s">
        <v>2079</v>
      </c>
      <c r="O544" s="1" t="s">
        <v>1388</v>
      </c>
      <c r="P544" s="4" t="s">
        <v>139</v>
      </c>
      <c r="Q544" s="559" t="s">
        <v>2539</v>
      </c>
      <c r="R544" s="11" t="s">
        <v>2540</v>
      </c>
      <c r="S544" s="4" t="s">
        <v>1928</v>
      </c>
      <c r="T544" s="4" t="s">
        <v>1929</v>
      </c>
      <c r="U544" s="5">
        <v>10</v>
      </c>
      <c r="V544" s="10">
        <v>5000</v>
      </c>
      <c r="W544" s="10">
        <v>50000</v>
      </c>
      <c r="X544" s="10">
        <v>56000</v>
      </c>
      <c r="Y544" s="657"/>
      <c r="Z544" s="1">
        <v>2015</v>
      </c>
      <c r="AA544" s="658"/>
      <c r="AB544" s="1" t="s">
        <v>616</v>
      </c>
      <c r="AC544" s="583"/>
      <c r="AD544" s="583"/>
      <c r="AE544" s="583" t="s">
        <v>3344</v>
      </c>
      <c r="AF544" s="583" t="s">
        <v>168</v>
      </c>
      <c r="AG544" s="583">
        <v>210011498</v>
      </c>
      <c r="AH544" s="583" t="s">
        <v>2655</v>
      </c>
      <c r="AI544" s="583"/>
    </row>
    <row r="545" spans="1:35" ht="102" customHeight="1">
      <c r="A545" s="655" t="s">
        <v>3345</v>
      </c>
      <c r="B545" s="604" t="s">
        <v>169</v>
      </c>
      <c r="C545" s="656" t="s">
        <v>3346</v>
      </c>
      <c r="D545" s="656" t="s">
        <v>3347</v>
      </c>
      <c r="E545" s="656" t="s">
        <v>3348</v>
      </c>
      <c r="F545" s="656" t="s">
        <v>3349</v>
      </c>
      <c r="G545" s="656" t="s">
        <v>3350</v>
      </c>
      <c r="H545" s="604"/>
      <c r="I545" s="604"/>
      <c r="J545" s="555" t="s">
        <v>31</v>
      </c>
      <c r="K545" s="604">
        <v>0</v>
      </c>
      <c r="L545" s="604">
        <v>151010000</v>
      </c>
      <c r="M545" s="604" t="s">
        <v>3157</v>
      </c>
      <c r="N545" s="587" t="s">
        <v>2079</v>
      </c>
      <c r="O545" s="1" t="s">
        <v>1388</v>
      </c>
      <c r="P545" s="4" t="s">
        <v>139</v>
      </c>
      <c r="Q545" s="559" t="s">
        <v>2539</v>
      </c>
      <c r="R545" s="11" t="s">
        <v>2540</v>
      </c>
      <c r="S545" s="4" t="s">
        <v>1928</v>
      </c>
      <c r="T545" s="4" t="s">
        <v>1929</v>
      </c>
      <c r="U545" s="5">
        <v>10</v>
      </c>
      <c r="V545" s="10">
        <v>500</v>
      </c>
      <c r="W545" s="10">
        <v>5000</v>
      </c>
      <c r="X545" s="10">
        <v>5600</v>
      </c>
      <c r="Y545" s="657"/>
      <c r="Z545" s="1">
        <v>2015</v>
      </c>
      <c r="AA545" s="658"/>
      <c r="AB545" s="1" t="s">
        <v>616</v>
      </c>
      <c r="AC545" s="583"/>
      <c r="AD545" s="583"/>
      <c r="AE545" s="583" t="s">
        <v>3351</v>
      </c>
      <c r="AF545" s="583" t="s">
        <v>168</v>
      </c>
      <c r="AG545" s="583">
        <v>210011735</v>
      </c>
      <c r="AH545" s="583" t="s">
        <v>3352</v>
      </c>
      <c r="AI545" s="583"/>
    </row>
    <row r="546" spans="1:35" ht="102" customHeight="1">
      <c r="A546" s="655" t="s">
        <v>3353</v>
      </c>
      <c r="B546" s="604" t="s">
        <v>169</v>
      </c>
      <c r="C546" s="656" t="s">
        <v>2665</v>
      </c>
      <c r="D546" s="656" t="s">
        <v>2666</v>
      </c>
      <c r="E546" s="656" t="s">
        <v>2667</v>
      </c>
      <c r="F546" s="656" t="s">
        <v>2668</v>
      </c>
      <c r="G546" s="656" t="s">
        <v>2669</v>
      </c>
      <c r="H546" s="604"/>
      <c r="I546" s="604"/>
      <c r="J546" s="555" t="s">
        <v>1961</v>
      </c>
      <c r="K546" s="604">
        <v>69</v>
      </c>
      <c r="L546" s="604">
        <v>151010000</v>
      </c>
      <c r="M546" s="604" t="s">
        <v>3157</v>
      </c>
      <c r="N546" s="587" t="s">
        <v>2079</v>
      </c>
      <c r="O546" s="1" t="s">
        <v>1388</v>
      </c>
      <c r="P546" s="4" t="s">
        <v>139</v>
      </c>
      <c r="Q546" s="559" t="s">
        <v>2539</v>
      </c>
      <c r="R546" s="11" t="s">
        <v>1875</v>
      </c>
      <c r="S546" s="4" t="s">
        <v>1420</v>
      </c>
      <c r="T546" s="4" t="s">
        <v>1384</v>
      </c>
      <c r="U546" s="5">
        <v>500</v>
      </c>
      <c r="V546" s="10">
        <v>750</v>
      </c>
      <c r="W546" s="10">
        <v>375000</v>
      </c>
      <c r="X546" s="10">
        <v>420000</v>
      </c>
      <c r="Y546" s="657" t="s">
        <v>720</v>
      </c>
      <c r="Z546" s="1">
        <v>2015</v>
      </c>
      <c r="AA546" s="658"/>
      <c r="AB546" s="1" t="s">
        <v>616</v>
      </c>
      <c r="AC546" s="583"/>
      <c r="AD546" s="583"/>
      <c r="AE546" s="583" t="s">
        <v>3354</v>
      </c>
      <c r="AF546" s="583" t="s">
        <v>168</v>
      </c>
      <c r="AG546" s="583">
        <v>210013482</v>
      </c>
      <c r="AH546" s="583" t="s">
        <v>2671</v>
      </c>
      <c r="AI546" s="583"/>
    </row>
    <row r="547" spans="1:35" ht="102" customHeight="1">
      <c r="A547" s="655" t="s">
        <v>3355</v>
      </c>
      <c r="B547" s="604" t="s">
        <v>169</v>
      </c>
      <c r="C547" s="656" t="s">
        <v>3064</v>
      </c>
      <c r="D547" s="656" t="s">
        <v>3065</v>
      </c>
      <c r="E547" s="656" t="s">
        <v>3065</v>
      </c>
      <c r="F547" s="656" t="s">
        <v>3066</v>
      </c>
      <c r="G547" s="656" t="s">
        <v>3067</v>
      </c>
      <c r="H547" s="604"/>
      <c r="I547" s="604"/>
      <c r="J547" s="555" t="s">
        <v>1961</v>
      </c>
      <c r="K547" s="604">
        <v>20</v>
      </c>
      <c r="L547" s="604">
        <v>151010000</v>
      </c>
      <c r="M547" s="604" t="s">
        <v>3157</v>
      </c>
      <c r="N547" s="587" t="s">
        <v>2079</v>
      </c>
      <c r="O547" s="1" t="s">
        <v>1388</v>
      </c>
      <c r="P547" s="4" t="s">
        <v>139</v>
      </c>
      <c r="Q547" s="559" t="s">
        <v>2539</v>
      </c>
      <c r="R547" s="11" t="s">
        <v>1875</v>
      </c>
      <c r="S547" s="4" t="s">
        <v>1420</v>
      </c>
      <c r="T547" s="4" t="s">
        <v>1384</v>
      </c>
      <c r="U547" s="5">
        <v>2000</v>
      </c>
      <c r="V547" s="10">
        <v>700</v>
      </c>
      <c r="W547" s="10">
        <v>1400000</v>
      </c>
      <c r="X547" s="10">
        <v>1568000</v>
      </c>
      <c r="Y547" s="657" t="s">
        <v>720</v>
      </c>
      <c r="Z547" s="1">
        <v>2015</v>
      </c>
      <c r="AA547" s="658"/>
      <c r="AB547" s="1" t="s">
        <v>616</v>
      </c>
      <c r="AC547" s="583"/>
      <c r="AD547" s="583"/>
      <c r="AE547" s="583" t="s">
        <v>3356</v>
      </c>
      <c r="AF547" s="583" t="s">
        <v>168</v>
      </c>
      <c r="AG547" s="583">
        <v>210013587</v>
      </c>
      <c r="AH547" s="583" t="s">
        <v>3357</v>
      </c>
      <c r="AI547" s="583"/>
    </row>
    <row r="548" spans="1:35" ht="102" customHeight="1">
      <c r="A548" s="655" t="s">
        <v>3358</v>
      </c>
      <c r="B548" s="604" t="s">
        <v>169</v>
      </c>
      <c r="C548" s="656" t="s">
        <v>2673</v>
      </c>
      <c r="D548" s="656" t="s">
        <v>2674</v>
      </c>
      <c r="E548" s="656" t="s">
        <v>2675</v>
      </c>
      <c r="F548" s="656" t="s">
        <v>2676</v>
      </c>
      <c r="G548" s="656" t="s">
        <v>2677</v>
      </c>
      <c r="H548" s="604"/>
      <c r="I548" s="604"/>
      <c r="J548" s="555" t="s">
        <v>31</v>
      </c>
      <c r="K548" s="604">
        <v>0</v>
      </c>
      <c r="L548" s="604">
        <v>151010000</v>
      </c>
      <c r="M548" s="604" t="s">
        <v>3157</v>
      </c>
      <c r="N548" s="587" t="s">
        <v>2079</v>
      </c>
      <c r="O548" s="1" t="s">
        <v>1388</v>
      </c>
      <c r="P548" s="4" t="s">
        <v>139</v>
      </c>
      <c r="Q548" s="559" t="s">
        <v>2539</v>
      </c>
      <c r="R548" s="11" t="s">
        <v>2540</v>
      </c>
      <c r="S548" s="4" t="s">
        <v>1420</v>
      </c>
      <c r="T548" s="4" t="s">
        <v>1384</v>
      </c>
      <c r="U548" s="5">
        <v>1.5</v>
      </c>
      <c r="V548" s="10">
        <v>600</v>
      </c>
      <c r="W548" s="10">
        <v>900</v>
      </c>
      <c r="X548" s="10">
        <v>1008</v>
      </c>
      <c r="Y548" s="657"/>
      <c r="Z548" s="1">
        <v>2015</v>
      </c>
      <c r="AA548" s="658"/>
      <c r="AB548" s="1" t="s">
        <v>616</v>
      </c>
      <c r="AC548" s="583"/>
      <c r="AD548" s="583"/>
      <c r="AE548" s="583" t="s">
        <v>3359</v>
      </c>
      <c r="AF548" s="583" t="s">
        <v>168</v>
      </c>
      <c r="AG548" s="583">
        <v>210013841</v>
      </c>
      <c r="AH548" s="583" t="s">
        <v>2679</v>
      </c>
      <c r="AI548" s="583"/>
    </row>
    <row r="549" spans="1:35" ht="102" customHeight="1">
      <c r="A549" s="655" t="s">
        <v>3360</v>
      </c>
      <c r="B549" s="604" t="s">
        <v>169</v>
      </c>
      <c r="C549" s="656" t="s">
        <v>3361</v>
      </c>
      <c r="D549" s="656" t="s">
        <v>2940</v>
      </c>
      <c r="E549" s="656" t="s">
        <v>2941</v>
      </c>
      <c r="F549" s="656" t="s">
        <v>2780</v>
      </c>
      <c r="G549" s="656" t="s">
        <v>2935</v>
      </c>
      <c r="H549" s="604"/>
      <c r="I549" s="604"/>
      <c r="J549" s="555" t="s">
        <v>31</v>
      </c>
      <c r="K549" s="604">
        <v>0</v>
      </c>
      <c r="L549" s="604">
        <v>151010000</v>
      </c>
      <c r="M549" s="604" t="s">
        <v>3157</v>
      </c>
      <c r="N549" s="587" t="s">
        <v>2079</v>
      </c>
      <c r="O549" s="1" t="s">
        <v>1388</v>
      </c>
      <c r="P549" s="4" t="s">
        <v>139</v>
      </c>
      <c r="Q549" s="559" t="s">
        <v>2539</v>
      </c>
      <c r="R549" s="11" t="s">
        <v>2540</v>
      </c>
      <c r="S549" s="4" t="s">
        <v>2710</v>
      </c>
      <c r="T549" s="4" t="s">
        <v>2711</v>
      </c>
      <c r="U549" s="5">
        <v>1</v>
      </c>
      <c r="V549" s="10">
        <v>5000</v>
      </c>
      <c r="W549" s="10">
        <v>5000</v>
      </c>
      <c r="X549" s="10">
        <v>5600</v>
      </c>
      <c r="Y549" s="657"/>
      <c r="Z549" s="1">
        <v>2015</v>
      </c>
      <c r="AA549" s="658"/>
      <c r="AB549" s="1" t="s">
        <v>616</v>
      </c>
      <c r="AC549" s="583"/>
      <c r="AD549" s="583"/>
      <c r="AE549" s="583" t="s">
        <v>3362</v>
      </c>
      <c r="AF549" s="583" t="s">
        <v>168</v>
      </c>
      <c r="AG549" s="583">
        <v>210013846</v>
      </c>
      <c r="AH549" s="583" t="s">
        <v>3363</v>
      </c>
      <c r="AI549" s="583"/>
    </row>
    <row r="550" spans="1:35" ht="102" customHeight="1">
      <c r="A550" s="655" t="s">
        <v>3364</v>
      </c>
      <c r="B550" s="604" t="s">
        <v>169</v>
      </c>
      <c r="C550" s="656" t="s">
        <v>3365</v>
      </c>
      <c r="D550" s="656" t="s">
        <v>3366</v>
      </c>
      <c r="E550" s="656" t="s">
        <v>3367</v>
      </c>
      <c r="F550" s="656" t="s">
        <v>3368</v>
      </c>
      <c r="G550" s="656" t="s">
        <v>3369</v>
      </c>
      <c r="H550" s="604"/>
      <c r="I550" s="604"/>
      <c r="J550" s="555" t="s">
        <v>31</v>
      </c>
      <c r="K550" s="604">
        <v>0</v>
      </c>
      <c r="L550" s="604">
        <v>151010000</v>
      </c>
      <c r="M550" s="604" t="s">
        <v>3157</v>
      </c>
      <c r="N550" s="587" t="s">
        <v>2079</v>
      </c>
      <c r="O550" s="1" t="s">
        <v>1388</v>
      </c>
      <c r="P550" s="4" t="s">
        <v>139</v>
      </c>
      <c r="Q550" s="559" t="s">
        <v>2539</v>
      </c>
      <c r="R550" s="11" t="s">
        <v>2540</v>
      </c>
      <c r="S550" s="4" t="s">
        <v>3370</v>
      </c>
      <c r="T550" s="4" t="s">
        <v>3371</v>
      </c>
      <c r="U550" s="5">
        <v>10</v>
      </c>
      <c r="V550" s="10">
        <v>250</v>
      </c>
      <c r="W550" s="10">
        <v>2500</v>
      </c>
      <c r="X550" s="10">
        <v>2800</v>
      </c>
      <c r="Y550" s="657"/>
      <c r="Z550" s="1">
        <v>2015</v>
      </c>
      <c r="AA550" s="658"/>
      <c r="AB550" s="1" t="s">
        <v>616</v>
      </c>
      <c r="AC550" s="583"/>
      <c r="AD550" s="583"/>
      <c r="AE550" s="583" t="s">
        <v>3372</v>
      </c>
      <c r="AF550" s="583" t="s">
        <v>168</v>
      </c>
      <c r="AG550" s="583">
        <v>210013891</v>
      </c>
      <c r="AH550" s="583" t="s">
        <v>3373</v>
      </c>
      <c r="AI550" s="583"/>
    </row>
    <row r="551" spans="1:35" ht="102" customHeight="1">
      <c r="A551" s="655" t="s">
        <v>3374</v>
      </c>
      <c r="B551" s="604" t="s">
        <v>169</v>
      </c>
      <c r="C551" s="656" t="s">
        <v>3375</v>
      </c>
      <c r="D551" s="656" t="s">
        <v>3376</v>
      </c>
      <c r="E551" s="656" t="s">
        <v>3377</v>
      </c>
      <c r="F551" s="656" t="s">
        <v>3378</v>
      </c>
      <c r="G551" s="656" t="s">
        <v>3379</v>
      </c>
      <c r="H551" s="604"/>
      <c r="I551" s="604"/>
      <c r="J551" s="555" t="s">
        <v>31</v>
      </c>
      <c r="K551" s="604">
        <v>0</v>
      </c>
      <c r="L551" s="604">
        <v>151010000</v>
      </c>
      <c r="M551" s="604" t="s">
        <v>3157</v>
      </c>
      <c r="N551" s="587" t="s">
        <v>2079</v>
      </c>
      <c r="O551" s="1" t="s">
        <v>1388</v>
      </c>
      <c r="P551" s="4" t="s">
        <v>139</v>
      </c>
      <c r="Q551" s="559" t="s">
        <v>2539</v>
      </c>
      <c r="R551" s="11" t="s">
        <v>2540</v>
      </c>
      <c r="S551" s="4" t="s">
        <v>3370</v>
      </c>
      <c r="T551" s="4" t="s">
        <v>3371</v>
      </c>
      <c r="U551" s="5">
        <v>180</v>
      </c>
      <c r="V551" s="10">
        <v>10</v>
      </c>
      <c r="W551" s="10">
        <v>1800</v>
      </c>
      <c r="X551" s="10">
        <v>2016</v>
      </c>
      <c r="Y551" s="657"/>
      <c r="Z551" s="1">
        <v>2015</v>
      </c>
      <c r="AA551" s="658"/>
      <c r="AB551" s="1" t="s">
        <v>616</v>
      </c>
      <c r="AC551" s="583"/>
      <c r="AD551" s="583"/>
      <c r="AE551" s="583" t="s">
        <v>3380</v>
      </c>
      <c r="AF551" s="583" t="s">
        <v>168</v>
      </c>
      <c r="AG551" s="583">
        <v>210013892</v>
      </c>
      <c r="AH551" s="583" t="s">
        <v>3381</v>
      </c>
      <c r="AI551" s="583"/>
    </row>
    <row r="552" spans="1:35" ht="102" customHeight="1">
      <c r="A552" s="655" t="s">
        <v>3382</v>
      </c>
      <c r="B552" s="604" t="s">
        <v>169</v>
      </c>
      <c r="C552" s="656" t="s">
        <v>3383</v>
      </c>
      <c r="D552" s="656" t="s">
        <v>3384</v>
      </c>
      <c r="E552" s="656" t="s">
        <v>3385</v>
      </c>
      <c r="F552" s="656" t="s">
        <v>3386</v>
      </c>
      <c r="G552" s="656" t="s">
        <v>3387</v>
      </c>
      <c r="H552" s="604"/>
      <c r="I552" s="604"/>
      <c r="J552" s="555" t="s">
        <v>31</v>
      </c>
      <c r="K552" s="604">
        <v>0</v>
      </c>
      <c r="L552" s="604">
        <v>151010000</v>
      </c>
      <c r="M552" s="604" t="s">
        <v>3157</v>
      </c>
      <c r="N552" s="587" t="s">
        <v>2079</v>
      </c>
      <c r="O552" s="1" t="s">
        <v>1388</v>
      </c>
      <c r="P552" s="4" t="s">
        <v>139</v>
      </c>
      <c r="Q552" s="559" t="s">
        <v>2539</v>
      </c>
      <c r="R552" s="11" t="s">
        <v>2540</v>
      </c>
      <c r="S552" s="4" t="s">
        <v>3370</v>
      </c>
      <c r="T552" s="4" t="s">
        <v>3371</v>
      </c>
      <c r="U552" s="5">
        <v>25</v>
      </c>
      <c r="V552" s="10">
        <v>300</v>
      </c>
      <c r="W552" s="10">
        <v>7500</v>
      </c>
      <c r="X552" s="10">
        <v>8400</v>
      </c>
      <c r="Y552" s="657"/>
      <c r="Z552" s="1">
        <v>2015</v>
      </c>
      <c r="AA552" s="658"/>
      <c r="AB552" s="1" t="s">
        <v>616</v>
      </c>
      <c r="AC552" s="583"/>
      <c r="AD552" s="583"/>
      <c r="AE552" s="583" t="s">
        <v>3388</v>
      </c>
      <c r="AF552" s="583" t="s">
        <v>168</v>
      </c>
      <c r="AG552" s="583">
        <v>210013893</v>
      </c>
      <c r="AH552" s="583" t="s">
        <v>3389</v>
      </c>
      <c r="AI552" s="583"/>
    </row>
    <row r="553" spans="1:35" ht="102" customHeight="1">
      <c r="A553" s="655" t="s">
        <v>3390</v>
      </c>
      <c r="B553" s="604" t="s">
        <v>169</v>
      </c>
      <c r="C553" s="656" t="s">
        <v>2690</v>
      </c>
      <c r="D553" s="656" t="s">
        <v>2691</v>
      </c>
      <c r="E553" s="656" t="s">
        <v>2692</v>
      </c>
      <c r="F553" s="656" t="s">
        <v>2693</v>
      </c>
      <c r="G553" s="656" t="s">
        <v>2694</v>
      </c>
      <c r="H553" s="604"/>
      <c r="I553" s="604"/>
      <c r="J553" s="555" t="s">
        <v>31</v>
      </c>
      <c r="K553" s="604">
        <v>0</v>
      </c>
      <c r="L553" s="604">
        <v>151010000</v>
      </c>
      <c r="M553" s="604" t="s">
        <v>3157</v>
      </c>
      <c r="N553" s="587" t="s">
        <v>2079</v>
      </c>
      <c r="O553" s="1" t="s">
        <v>1388</v>
      </c>
      <c r="P553" s="4" t="s">
        <v>139</v>
      </c>
      <c r="Q553" s="559" t="s">
        <v>2539</v>
      </c>
      <c r="R553" s="11" t="s">
        <v>2540</v>
      </c>
      <c r="S553" s="4" t="s">
        <v>1420</v>
      </c>
      <c r="T553" s="4" t="s">
        <v>1384</v>
      </c>
      <c r="U553" s="5">
        <v>7</v>
      </c>
      <c r="V553" s="10">
        <v>7200</v>
      </c>
      <c r="W553" s="10">
        <v>50400</v>
      </c>
      <c r="X553" s="10">
        <v>56448</v>
      </c>
      <c r="Y553" s="657"/>
      <c r="Z553" s="1">
        <v>2015</v>
      </c>
      <c r="AA553" s="658"/>
      <c r="AB553" s="1" t="s">
        <v>616</v>
      </c>
      <c r="AC553" s="583"/>
      <c r="AD553" s="583"/>
      <c r="AE553" s="583" t="s">
        <v>3391</v>
      </c>
      <c r="AF553" s="583" t="s">
        <v>168</v>
      </c>
      <c r="AG553" s="583">
        <v>210014190</v>
      </c>
      <c r="AH553" s="583" t="s">
        <v>2696</v>
      </c>
      <c r="AI553" s="583"/>
    </row>
    <row r="554" spans="1:35" ht="102" customHeight="1">
      <c r="A554" s="655" t="s">
        <v>3392</v>
      </c>
      <c r="B554" s="604" t="s">
        <v>169</v>
      </c>
      <c r="C554" s="656" t="s">
        <v>3105</v>
      </c>
      <c r="D554" s="656" t="s">
        <v>3106</v>
      </c>
      <c r="E554" s="656" t="s">
        <v>3107</v>
      </c>
      <c r="F554" s="656" t="s">
        <v>3108</v>
      </c>
      <c r="G554" s="656" t="s">
        <v>3109</v>
      </c>
      <c r="H554" s="604"/>
      <c r="I554" s="604"/>
      <c r="J554" s="555" t="s">
        <v>31</v>
      </c>
      <c r="K554" s="604">
        <v>0</v>
      </c>
      <c r="L554" s="604">
        <v>151010000</v>
      </c>
      <c r="M554" s="604" t="s">
        <v>3157</v>
      </c>
      <c r="N554" s="587" t="s">
        <v>2079</v>
      </c>
      <c r="O554" s="1" t="s">
        <v>1388</v>
      </c>
      <c r="P554" s="4" t="s">
        <v>139</v>
      </c>
      <c r="Q554" s="559" t="s">
        <v>2539</v>
      </c>
      <c r="R554" s="11" t="s">
        <v>2540</v>
      </c>
      <c r="S554" s="4" t="s">
        <v>1420</v>
      </c>
      <c r="T554" s="4" t="s">
        <v>1384</v>
      </c>
      <c r="U554" s="5">
        <v>0.5</v>
      </c>
      <c r="V554" s="10">
        <v>14000</v>
      </c>
      <c r="W554" s="10">
        <v>7000</v>
      </c>
      <c r="X554" s="10">
        <v>7840</v>
      </c>
      <c r="Y554" s="657"/>
      <c r="Z554" s="1">
        <v>2015</v>
      </c>
      <c r="AA554" s="658"/>
      <c r="AB554" s="1" t="s">
        <v>616</v>
      </c>
      <c r="AC554" s="583"/>
      <c r="AD554" s="583"/>
      <c r="AE554" s="583" t="s">
        <v>3393</v>
      </c>
      <c r="AF554" s="583" t="s">
        <v>168</v>
      </c>
      <c r="AG554" s="583">
        <v>210015823</v>
      </c>
      <c r="AH554" s="583" t="s">
        <v>3111</v>
      </c>
      <c r="AI554" s="583"/>
    </row>
    <row r="555" spans="1:35" ht="102" customHeight="1">
      <c r="A555" s="655" t="s">
        <v>3394</v>
      </c>
      <c r="B555" s="604" t="s">
        <v>169</v>
      </c>
      <c r="C555" s="656" t="s">
        <v>3395</v>
      </c>
      <c r="D555" s="656" t="s">
        <v>3396</v>
      </c>
      <c r="E555" s="656" t="s">
        <v>3397</v>
      </c>
      <c r="F555" s="656" t="s">
        <v>2780</v>
      </c>
      <c r="G555" s="656" t="s">
        <v>2935</v>
      </c>
      <c r="H555" s="604"/>
      <c r="I555" s="604"/>
      <c r="J555" s="555" t="s">
        <v>31</v>
      </c>
      <c r="K555" s="604">
        <v>0</v>
      </c>
      <c r="L555" s="604">
        <v>151010000</v>
      </c>
      <c r="M555" s="604" t="s">
        <v>3157</v>
      </c>
      <c r="N555" s="587" t="s">
        <v>2079</v>
      </c>
      <c r="O555" s="1" t="s">
        <v>1388</v>
      </c>
      <c r="P555" s="4" t="s">
        <v>139</v>
      </c>
      <c r="Q555" s="559" t="s">
        <v>2539</v>
      </c>
      <c r="R555" s="11" t="s">
        <v>2540</v>
      </c>
      <c r="S555" s="4" t="s">
        <v>2710</v>
      </c>
      <c r="T555" s="4" t="s">
        <v>2711</v>
      </c>
      <c r="U555" s="5">
        <v>1</v>
      </c>
      <c r="V555" s="10">
        <v>5500</v>
      </c>
      <c r="W555" s="10">
        <v>5500</v>
      </c>
      <c r="X555" s="10">
        <v>6160</v>
      </c>
      <c r="Y555" s="657"/>
      <c r="Z555" s="1">
        <v>2015</v>
      </c>
      <c r="AA555" s="658"/>
      <c r="AB555" s="1" t="s">
        <v>616</v>
      </c>
      <c r="AC555" s="583"/>
      <c r="AD555" s="583"/>
      <c r="AE555" s="583" t="s">
        <v>3398</v>
      </c>
      <c r="AF555" s="583" t="s">
        <v>168</v>
      </c>
      <c r="AG555" s="583">
        <v>210015824</v>
      </c>
      <c r="AH555" s="583" t="s">
        <v>3399</v>
      </c>
      <c r="AI555" s="583"/>
    </row>
    <row r="556" spans="1:35" ht="102" customHeight="1">
      <c r="A556" s="655" t="s">
        <v>3400</v>
      </c>
      <c r="B556" s="604" t="s">
        <v>169</v>
      </c>
      <c r="C556" s="656" t="s">
        <v>3401</v>
      </c>
      <c r="D556" s="656" t="s">
        <v>3402</v>
      </c>
      <c r="E556" s="656" t="s">
        <v>3403</v>
      </c>
      <c r="F556" s="656" t="s">
        <v>3404</v>
      </c>
      <c r="G556" s="656" t="s">
        <v>3405</v>
      </c>
      <c r="H556" s="604"/>
      <c r="I556" s="604"/>
      <c r="J556" s="555" t="s">
        <v>31</v>
      </c>
      <c r="K556" s="604">
        <v>0</v>
      </c>
      <c r="L556" s="604">
        <v>151010000</v>
      </c>
      <c r="M556" s="604" t="s">
        <v>3157</v>
      </c>
      <c r="N556" s="587" t="s">
        <v>2079</v>
      </c>
      <c r="O556" s="1" t="s">
        <v>1388</v>
      </c>
      <c r="P556" s="4" t="s">
        <v>139</v>
      </c>
      <c r="Q556" s="559" t="s">
        <v>2539</v>
      </c>
      <c r="R556" s="11" t="s">
        <v>2540</v>
      </c>
      <c r="S556" s="4" t="s">
        <v>1420</v>
      </c>
      <c r="T556" s="4" t="s">
        <v>1384</v>
      </c>
      <c r="U556" s="5">
        <v>0.05</v>
      </c>
      <c r="V556" s="10">
        <v>38000</v>
      </c>
      <c r="W556" s="10">
        <v>1900</v>
      </c>
      <c r="X556" s="10">
        <v>2128</v>
      </c>
      <c r="Y556" s="657"/>
      <c r="Z556" s="1">
        <v>2015</v>
      </c>
      <c r="AA556" s="658"/>
      <c r="AB556" s="1" t="s">
        <v>616</v>
      </c>
      <c r="AC556" s="583"/>
      <c r="AD556" s="583"/>
      <c r="AE556" s="583" t="s">
        <v>3406</v>
      </c>
      <c r="AF556" s="583" t="s">
        <v>168</v>
      </c>
      <c r="AG556" s="583">
        <v>210015829</v>
      </c>
      <c r="AH556" s="583" t="s">
        <v>3407</v>
      </c>
      <c r="AI556" s="583"/>
    </row>
    <row r="557" spans="1:35" ht="102" customHeight="1">
      <c r="A557" s="655" t="s">
        <v>3408</v>
      </c>
      <c r="B557" s="604" t="s">
        <v>169</v>
      </c>
      <c r="C557" s="656" t="s">
        <v>2718</v>
      </c>
      <c r="D557" s="656" t="s">
        <v>2719</v>
      </c>
      <c r="E557" s="656" t="s">
        <v>2719</v>
      </c>
      <c r="F557" s="656" t="s">
        <v>2720</v>
      </c>
      <c r="G557" s="656" t="s">
        <v>2721</v>
      </c>
      <c r="H557" s="604"/>
      <c r="I557" s="604"/>
      <c r="J557" s="555" t="s">
        <v>31</v>
      </c>
      <c r="K557" s="604">
        <v>0</v>
      </c>
      <c r="L557" s="604">
        <v>151010000</v>
      </c>
      <c r="M557" s="604" t="s">
        <v>3157</v>
      </c>
      <c r="N557" s="587" t="s">
        <v>2079</v>
      </c>
      <c r="O557" s="1" t="s">
        <v>1388</v>
      </c>
      <c r="P557" s="4" t="s">
        <v>139</v>
      </c>
      <c r="Q557" s="559" t="s">
        <v>2539</v>
      </c>
      <c r="R557" s="11" t="s">
        <v>2540</v>
      </c>
      <c r="S557" s="4" t="s">
        <v>1928</v>
      </c>
      <c r="T557" s="4" t="s">
        <v>1929</v>
      </c>
      <c r="U557" s="5">
        <v>23</v>
      </c>
      <c r="V557" s="10">
        <v>5000</v>
      </c>
      <c r="W557" s="10">
        <v>115000</v>
      </c>
      <c r="X557" s="10">
        <v>128800</v>
      </c>
      <c r="Y557" s="657"/>
      <c r="Z557" s="1">
        <v>2015</v>
      </c>
      <c r="AA557" s="658"/>
      <c r="AB557" s="1" t="s">
        <v>616</v>
      </c>
      <c r="AC557" s="583"/>
      <c r="AD557" s="583"/>
      <c r="AE557" s="583" t="s">
        <v>3409</v>
      </c>
      <c r="AF557" s="583" t="s">
        <v>168</v>
      </c>
      <c r="AG557" s="583">
        <v>210018030</v>
      </c>
      <c r="AH557" s="583" t="s">
        <v>2723</v>
      </c>
      <c r="AI557" s="583"/>
    </row>
    <row r="558" spans="1:35" ht="102" customHeight="1">
      <c r="A558" s="655" t="s">
        <v>3410</v>
      </c>
      <c r="B558" s="604" t="s">
        <v>169</v>
      </c>
      <c r="C558" s="656" t="s">
        <v>3119</v>
      </c>
      <c r="D558" s="656" t="s">
        <v>3120</v>
      </c>
      <c r="E558" s="656" t="s">
        <v>3121</v>
      </c>
      <c r="F558" s="656" t="s">
        <v>3122</v>
      </c>
      <c r="G558" s="656" t="s">
        <v>3123</v>
      </c>
      <c r="H558" s="604"/>
      <c r="I558" s="604"/>
      <c r="J558" s="555" t="s">
        <v>31</v>
      </c>
      <c r="K558" s="604">
        <v>0</v>
      </c>
      <c r="L558" s="604">
        <v>151010000</v>
      </c>
      <c r="M558" s="604" t="s">
        <v>3157</v>
      </c>
      <c r="N558" s="587" t="s">
        <v>2079</v>
      </c>
      <c r="O558" s="1" t="s">
        <v>1388</v>
      </c>
      <c r="P558" s="4" t="s">
        <v>139</v>
      </c>
      <c r="Q558" s="559" t="s">
        <v>2539</v>
      </c>
      <c r="R558" s="11" t="s">
        <v>2540</v>
      </c>
      <c r="S558" s="4" t="s">
        <v>1928</v>
      </c>
      <c r="T558" s="4" t="s">
        <v>1929</v>
      </c>
      <c r="U558" s="5">
        <v>77</v>
      </c>
      <c r="V558" s="10">
        <v>6500</v>
      </c>
      <c r="W558" s="10">
        <v>500500</v>
      </c>
      <c r="X558" s="10">
        <v>560560</v>
      </c>
      <c r="Y558" s="657"/>
      <c r="Z558" s="1">
        <v>2015</v>
      </c>
      <c r="AA558" s="658"/>
      <c r="AB558" s="1" t="s">
        <v>616</v>
      </c>
      <c r="AC558" s="583"/>
      <c r="AD558" s="583"/>
      <c r="AE558" s="583" t="s">
        <v>3411</v>
      </c>
      <c r="AF558" s="583" t="s">
        <v>168</v>
      </c>
      <c r="AG558" s="583">
        <v>210018031</v>
      </c>
      <c r="AH558" s="583" t="s">
        <v>3125</v>
      </c>
      <c r="AI558" s="583"/>
    </row>
    <row r="559" spans="1:35" ht="102" customHeight="1">
      <c r="A559" s="655" t="s">
        <v>3412</v>
      </c>
      <c r="B559" s="604" t="s">
        <v>169</v>
      </c>
      <c r="C559" s="656" t="s">
        <v>3127</v>
      </c>
      <c r="D559" s="656" t="s">
        <v>3128</v>
      </c>
      <c r="E559" s="656" t="s">
        <v>3129</v>
      </c>
      <c r="F559" s="656" t="s">
        <v>3130</v>
      </c>
      <c r="G559" s="656" t="s">
        <v>3131</v>
      </c>
      <c r="H559" s="604"/>
      <c r="I559" s="604"/>
      <c r="J559" s="555" t="s">
        <v>31</v>
      </c>
      <c r="K559" s="604">
        <v>0</v>
      </c>
      <c r="L559" s="604">
        <v>151010000</v>
      </c>
      <c r="M559" s="604" t="s">
        <v>3157</v>
      </c>
      <c r="N559" s="587" t="s">
        <v>2079</v>
      </c>
      <c r="O559" s="1" t="s">
        <v>1388</v>
      </c>
      <c r="P559" s="4" t="s">
        <v>139</v>
      </c>
      <c r="Q559" s="559" t="s">
        <v>2539</v>
      </c>
      <c r="R559" s="11" t="s">
        <v>2540</v>
      </c>
      <c r="S559" s="4" t="s">
        <v>1928</v>
      </c>
      <c r="T559" s="4" t="s">
        <v>1929</v>
      </c>
      <c r="U559" s="5">
        <v>79</v>
      </c>
      <c r="V559" s="10">
        <v>7500</v>
      </c>
      <c r="W559" s="10">
        <v>592500</v>
      </c>
      <c r="X559" s="10">
        <v>663600</v>
      </c>
      <c r="Y559" s="657"/>
      <c r="Z559" s="1">
        <v>2015</v>
      </c>
      <c r="AA559" s="658"/>
      <c r="AB559" s="1" t="s">
        <v>616</v>
      </c>
      <c r="AC559" s="583"/>
      <c r="AD559" s="583"/>
      <c r="AE559" s="583" t="s">
        <v>3413</v>
      </c>
      <c r="AF559" s="583" t="s">
        <v>168</v>
      </c>
      <c r="AG559" s="583">
        <v>210018032</v>
      </c>
      <c r="AH559" s="583" t="s">
        <v>3133</v>
      </c>
      <c r="AI559" s="583"/>
    </row>
    <row r="560" spans="1:35" ht="102" customHeight="1">
      <c r="A560" s="655" t="s">
        <v>3414</v>
      </c>
      <c r="B560" s="604" t="s">
        <v>169</v>
      </c>
      <c r="C560" s="656" t="s">
        <v>3415</v>
      </c>
      <c r="D560" s="656" t="s">
        <v>3416</v>
      </c>
      <c r="E560" s="656" t="s">
        <v>3417</v>
      </c>
      <c r="F560" s="656" t="s">
        <v>3418</v>
      </c>
      <c r="G560" s="656" t="s">
        <v>3419</v>
      </c>
      <c r="H560" s="604"/>
      <c r="I560" s="604"/>
      <c r="J560" s="555" t="s">
        <v>31</v>
      </c>
      <c r="K560" s="604">
        <v>0</v>
      </c>
      <c r="L560" s="604">
        <v>151010000</v>
      </c>
      <c r="M560" s="604" t="s">
        <v>3157</v>
      </c>
      <c r="N560" s="587" t="s">
        <v>2079</v>
      </c>
      <c r="O560" s="1" t="s">
        <v>1388</v>
      </c>
      <c r="P560" s="4" t="s">
        <v>139</v>
      </c>
      <c r="Q560" s="559" t="s">
        <v>2539</v>
      </c>
      <c r="R560" s="11" t="s">
        <v>2540</v>
      </c>
      <c r="S560" s="4" t="s">
        <v>1420</v>
      </c>
      <c r="T560" s="4" t="s">
        <v>1384</v>
      </c>
      <c r="U560" s="5">
        <v>1</v>
      </c>
      <c r="V560" s="10">
        <v>10500</v>
      </c>
      <c r="W560" s="10">
        <v>10500</v>
      </c>
      <c r="X560" s="10">
        <v>11760</v>
      </c>
      <c r="Y560" s="657"/>
      <c r="Z560" s="1">
        <v>2015</v>
      </c>
      <c r="AA560" s="658"/>
      <c r="AB560" s="1" t="s">
        <v>616</v>
      </c>
      <c r="AC560" s="583"/>
      <c r="AD560" s="583"/>
      <c r="AE560" s="583" t="s">
        <v>3420</v>
      </c>
      <c r="AF560" s="583" t="s">
        <v>168</v>
      </c>
      <c r="AG560" s="583">
        <v>210018853</v>
      </c>
      <c r="AH560" s="583" t="s">
        <v>3421</v>
      </c>
      <c r="AI560" s="583"/>
    </row>
    <row r="561" spans="1:35" ht="102" customHeight="1">
      <c r="A561" s="655" t="s">
        <v>3422</v>
      </c>
      <c r="B561" s="604" t="s">
        <v>169</v>
      </c>
      <c r="C561" s="656" t="s">
        <v>3423</v>
      </c>
      <c r="D561" s="656" t="s">
        <v>3424</v>
      </c>
      <c r="E561" s="656" t="s">
        <v>3424</v>
      </c>
      <c r="F561" s="656" t="s">
        <v>3425</v>
      </c>
      <c r="G561" s="656" t="s">
        <v>3426</v>
      </c>
      <c r="H561" s="604"/>
      <c r="I561" s="604"/>
      <c r="J561" s="555" t="s">
        <v>31</v>
      </c>
      <c r="K561" s="604">
        <v>0</v>
      </c>
      <c r="L561" s="604">
        <v>151010000</v>
      </c>
      <c r="M561" s="604" t="s">
        <v>3157</v>
      </c>
      <c r="N561" s="587" t="s">
        <v>2079</v>
      </c>
      <c r="O561" s="1" t="s">
        <v>1388</v>
      </c>
      <c r="P561" s="4" t="s">
        <v>139</v>
      </c>
      <c r="Q561" s="559" t="s">
        <v>2539</v>
      </c>
      <c r="R561" s="11" t="s">
        <v>2540</v>
      </c>
      <c r="S561" s="4" t="s">
        <v>1554</v>
      </c>
      <c r="T561" s="4" t="s">
        <v>2880</v>
      </c>
      <c r="U561" s="5">
        <v>210</v>
      </c>
      <c r="V561" s="10">
        <v>1000</v>
      </c>
      <c r="W561" s="10">
        <v>210000</v>
      </c>
      <c r="X561" s="10">
        <v>235200</v>
      </c>
      <c r="Y561" s="657"/>
      <c r="Z561" s="1">
        <v>2015</v>
      </c>
      <c r="AA561" s="658"/>
      <c r="AB561" s="1" t="s">
        <v>616</v>
      </c>
      <c r="AC561" s="583"/>
      <c r="AD561" s="583"/>
      <c r="AE561" s="583" t="s">
        <v>3427</v>
      </c>
      <c r="AF561" s="583" t="s">
        <v>168</v>
      </c>
      <c r="AG561" s="583">
        <v>210018888</v>
      </c>
      <c r="AH561" s="583" t="s">
        <v>3428</v>
      </c>
      <c r="AI561" s="583"/>
    </row>
    <row r="562" spans="1:35" ht="102" customHeight="1">
      <c r="A562" s="655" t="s">
        <v>3429</v>
      </c>
      <c r="B562" s="604" t="s">
        <v>169</v>
      </c>
      <c r="C562" s="656" t="s">
        <v>2748</v>
      </c>
      <c r="D562" s="656" t="s">
        <v>2749</v>
      </c>
      <c r="E562" s="656" t="s">
        <v>2750</v>
      </c>
      <c r="F562" s="656" t="s">
        <v>2751</v>
      </c>
      <c r="G562" s="656" t="s">
        <v>2752</v>
      </c>
      <c r="H562" s="604"/>
      <c r="I562" s="604"/>
      <c r="J562" s="555" t="s">
        <v>31</v>
      </c>
      <c r="K562" s="604">
        <v>0</v>
      </c>
      <c r="L562" s="604">
        <v>151010000</v>
      </c>
      <c r="M562" s="604" t="s">
        <v>3157</v>
      </c>
      <c r="N562" s="587" t="s">
        <v>2079</v>
      </c>
      <c r="O562" s="1" t="s">
        <v>1388</v>
      </c>
      <c r="P562" s="4" t="s">
        <v>139</v>
      </c>
      <c r="Q562" s="559" t="s">
        <v>2539</v>
      </c>
      <c r="R562" s="11" t="s">
        <v>2540</v>
      </c>
      <c r="S562" s="4" t="s">
        <v>1420</v>
      </c>
      <c r="T562" s="4" t="s">
        <v>1384</v>
      </c>
      <c r="U562" s="5">
        <v>0.5</v>
      </c>
      <c r="V562" s="10">
        <v>2600</v>
      </c>
      <c r="W562" s="10">
        <v>1300</v>
      </c>
      <c r="X562" s="10">
        <v>1456</v>
      </c>
      <c r="Y562" s="657"/>
      <c r="Z562" s="1">
        <v>2015</v>
      </c>
      <c r="AA562" s="658"/>
      <c r="AB562" s="1" t="s">
        <v>616</v>
      </c>
      <c r="AC562" s="583"/>
      <c r="AD562" s="583"/>
      <c r="AE562" s="583" t="s">
        <v>3430</v>
      </c>
      <c r="AF562" s="583" t="s">
        <v>168</v>
      </c>
      <c r="AG562" s="583">
        <v>210020010</v>
      </c>
      <c r="AH562" s="583" t="s">
        <v>2754</v>
      </c>
      <c r="AI562" s="583"/>
    </row>
    <row r="563" spans="1:35" ht="102" customHeight="1">
      <c r="A563" s="655" t="s">
        <v>3431</v>
      </c>
      <c r="B563" s="604" t="s">
        <v>169</v>
      </c>
      <c r="C563" s="656" t="s">
        <v>3432</v>
      </c>
      <c r="D563" s="656" t="s">
        <v>3433</v>
      </c>
      <c r="E563" s="656" t="s">
        <v>3434</v>
      </c>
      <c r="F563" s="656" t="s">
        <v>3435</v>
      </c>
      <c r="G563" s="656" t="s">
        <v>3436</v>
      </c>
      <c r="H563" s="604"/>
      <c r="I563" s="604"/>
      <c r="J563" s="555" t="s">
        <v>31</v>
      </c>
      <c r="K563" s="604">
        <v>0</v>
      </c>
      <c r="L563" s="604">
        <v>151010000</v>
      </c>
      <c r="M563" s="604" t="s">
        <v>3157</v>
      </c>
      <c r="N563" s="587" t="s">
        <v>2079</v>
      </c>
      <c r="O563" s="1" t="s">
        <v>1388</v>
      </c>
      <c r="P563" s="4" t="s">
        <v>139</v>
      </c>
      <c r="Q563" s="559" t="s">
        <v>2539</v>
      </c>
      <c r="R563" s="11" t="s">
        <v>2540</v>
      </c>
      <c r="S563" s="4" t="s">
        <v>1420</v>
      </c>
      <c r="T563" s="4" t="s">
        <v>1384</v>
      </c>
      <c r="U563" s="5">
        <v>0.01</v>
      </c>
      <c r="V563" s="10">
        <v>18500</v>
      </c>
      <c r="W563" s="10">
        <v>185</v>
      </c>
      <c r="X563" s="10">
        <v>207.2</v>
      </c>
      <c r="Y563" s="657"/>
      <c r="Z563" s="1">
        <v>2015</v>
      </c>
      <c r="AA563" s="658"/>
      <c r="AB563" s="1" t="s">
        <v>616</v>
      </c>
      <c r="AC563" s="583"/>
      <c r="AD563" s="583"/>
      <c r="AE563" s="583" t="s">
        <v>3437</v>
      </c>
      <c r="AF563" s="583" t="s">
        <v>168</v>
      </c>
      <c r="AG563" s="583">
        <v>210020830</v>
      </c>
      <c r="AH563" s="583" t="s">
        <v>3433</v>
      </c>
      <c r="AI563" s="583"/>
    </row>
    <row r="564" spans="1:35" ht="102" customHeight="1">
      <c r="A564" s="655" t="s">
        <v>3438</v>
      </c>
      <c r="B564" s="604" t="s">
        <v>169</v>
      </c>
      <c r="C564" s="656" t="s">
        <v>3439</v>
      </c>
      <c r="D564" s="656" t="s">
        <v>3440</v>
      </c>
      <c r="E564" s="656" t="s">
        <v>3441</v>
      </c>
      <c r="F564" s="656" t="s">
        <v>3442</v>
      </c>
      <c r="G564" s="656" t="s">
        <v>3443</v>
      </c>
      <c r="H564" s="604"/>
      <c r="I564" s="604"/>
      <c r="J564" s="555" t="s">
        <v>31</v>
      </c>
      <c r="K564" s="604">
        <v>0</v>
      </c>
      <c r="L564" s="604">
        <v>151010000</v>
      </c>
      <c r="M564" s="604" t="s">
        <v>3157</v>
      </c>
      <c r="N564" s="587" t="s">
        <v>2079</v>
      </c>
      <c r="O564" s="1" t="s">
        <v>1388</v>
      </c>
      <c r="P564" s="4" t="s">
        <v>139</v>
      </c>
      <c r="Q564" s="559" t="s">
        <v>2539</v>
      </c>
      <c r="R564" s="11" t="s">
        <v>2540</v>
      </c>
      <c r="S564" s="4" t="s">
        <v>1928</v>
      </c>
      <c r="T564" s="4" t="s">
        <v>1929</v>
      </c>
      <c r="U564" s="5">
        <v>2</v>
      </c>
      <c r="V564" s="10">
        <v>2500</v>
      </c>
      <c r="W564" s="10">
        <v>5000</v>
      </c>
      <c r="X564" s="10">
        <v>5600</v>
      </c>
      <c r="Y564" s="657"/>
      <c r="Z564" s="1">
        <v>2015</v>
      </c>
      <c r="AA564" s="658"/>
      <c r="AB564" s="1" t="s">
        <v>616</v>
      </c>
      <c r="AC564" s="583"/>
      <c r="AD564" s="583"/>
      <c r="AE564" s="583" t="s">
        <v>3444</v>
      </c>
      <c r="AF564" s="583" t="s">
        <v>168</v>
      </c>
      <c r="AG564" s="583">
        <v>210021528</v>
      </c>
      <c r="AH564" s="583" t="s">
        <v>3445</v>
      </c>
      <c r="AI564" s="583"/>
    </row>
    <row r="565" spans="1:35" ht="102" customHeight="1">
      <c r="A565" s="655" t="s">
        <v>3446</v>
      </c>
      <c r="B565" s="604" t="s">
        <v>169</v>
      </c>
      <c r="C565" s="656" t="s">
        <v>2805</v>
      </c>
      <c r="D565" s="656" t="s">
        <v>2806</v>
      </c>
      <c r="E565" s="656" t="s">
        <v>2807</v>
      </c>
      <c r="F565" s="656" t="s">
        <v>2808</v>
      </c>
      <c r="G565" s="656" t="s">
        <v>2809</v>
      </c>
      <c r="H565" s="604"/>
      <c r="I565" s="604"/>
      <c r="J565" s="555" t="s">
        <v>31</v>
      </c>
      <c r="K565" s="604">
        <v>0</v>
      </c>
      <c r="L565" s="604">
        <v>151010000</v>
      </c>
      <c r="M565" s="604" t="s">
        <v>3157</v>
      </c>
      <c r="N565" s="587" t="s">
        <v>2079</v>
      </c>
      <c r="O565" s="1" t="s">
        <v>1388</v>
      </c>
      <c r="P565" s="4" t="s">
        <v>139</v>
      </c>
      <c r="Q565" s="559" t="s">
        <v>2539</v>
      </c>
      <c r="R565" s="11" t="s">
        <v>2540</v>
      </c>
      <c r="S565" s="4" t="s">
        <v>1420</v>
      </c>
      <c r="T565" s="4" t="s">
        <v>1384</v>
      </c>
      <c r="U565" s="5">
        <v>0.5</v>
      </c>
      <c r="V565" s="10">
        <v>17100</v>
      </c>
      <c r="W565" s="10">
        <v>8550</v>
      </c>
      <c r="X565" s="10">
        <v>9576</v>
      </c>
      <c r="Y565" s="657"/>
      <c r="Z565" s="1">
        <v>2015</v>
      </c>
      <c r="AA565" s="658"/>
      <c r="AB565" s="1" t="s">
        <v>616</v>
      </c>
      <c r="AC565" s="583"/>
      <c r="AD565" s="583"/>
      <c r="AE565" s="583" t="s">
        <v>3447</v>
      </c>
      <c r="AF565" s="583" t="s">
        <v>168</v>
      </c>
      <c r="AG565" s="583">
        <v>210021541</v>
      </c>
      <c r="AH565" s="583" t="s">
        <v>3448</v>
      </c>
      <c r="AI565" s="583"/>
    </row>
    <row r="566" spans="1:35" ht="102" customHeight="1">
      <c r="A566" s="655" t="s">
        <v>3449</v>
      </c>
      <c r="B566" s="604" t="s">
        <v>169</v>
      </c>
      <c r="C566" s="656" t="s">
        <v>2764</v>
      </c>
      <c r="D566" s="656" t="s">
        <v>2765</v>
      </c>
      <c r="E566" s="656" t="s">
        <v>2766</v>
      </c>
      <c r="F566" s="656" t="s">
        <v>2767</v>
      </c>
      <c r="G566" s="656" t="s">
        <v>2768</v>
      </c>
      <c r="H566" s="604"/>
      <c r="I566" s="604"/>
      <c r="J566" s="555" t="s">
        <v>31</v>
      </c>
      <c r="K566" s="604">
        <v>0</v>
      </c>
      <c r="L566" s="604">
        <v>151010000</v>
      </c>
      <c r="M566" s="604" t="s">
        <v>3157</v>
      </c>
      <c r="N566" s="587" t="s">
        <v>2079</v>
      </c>
      <c r="O566" s="1" t="s">
        <v>1388</v>
      </c>
      <c r="P566" s="4" t="s">
        <v>139</v>
      </c>
      <c r="Q566" s="559" t="s">
        <v>2539</v>
      </c>
      <c r="R566" s="11" t="s">
        <v>2540</v>
      </c>
      <c r="S566" s="4" t="s">
        <v>1928</v>
      </c>
      <c r="T566" s="4" t="s">
        <v>1929</v>
      </c>
      <c r="U566" s="5">
        <v>8</v>
      </c>
      <c r="V566" s="10">
        <v>1500</v>
      </c>
      <c r="W566" s="10">
        <v>12000</v>
      </c>
      <c r="X566" s="10">
        <v>13440</v>
      </c>
      <c r="Y566" s="657"/>
      <c r="Z566" s="1">
        <v>2015</v>
      </c>
      <c r="AA566" s="658"/>
      <c r="AB566" s="1" t="s">
        <v>616</v>
      </c>
      <c r="AC566" s="583"/>
      <c r="AD566" s="583"/>
      <c r="AE566" s="583" t="s">
        <v>3450</v>
      </c>
      <c r="AF566" s="583" t="s">
        <v>168</v>
      </c>
      <c r="AG566" s="583">
        <v>210021600</v>
      </c>
      <c r="AH566" s="583" t="s">
        <v>3451</v>
      </c>
      <c r="AI566" s="583"/>
    </row>
    <row r="567" spans="1:35" ht="102" customHeight="1">
      <c r="A567" s="655" t="s">
        <v>3452</v>
      </c>
      <c r="B567" s="604" t="s">
        <v>169</v>
      </c>
      <c r="C567" s="656" t="s">
        <v>2764</v>
      </c>
      <c r="D567" s="656" t="s">
        <v>2765</v>
      </c>
      <c r="E567" s="656" t="s">
        <v>2766</v>
      </c>
      <c r="F567" s="656" t="s">
        <v>2767</v>
      </c>
      <c r="G567" s="656" t="s">
        <v>2768</v>
      </c>
      <c r="H567" s="604"/>
      <c r="I567" s="604"/>
      <c r="J567" s="555" t="s">
        <v>31</v>
      </c>
      <c r="K567" s="604">
        <v>0</v>
      </c>
      <c r="L567" s="604">
        <v>151010000</v>
      </c>
      <c r="M567" s="604" t="s">
        <v>3157</v>
      </c>
      <c r="N567" s="587" t="s">
        <v>2079</v>
      </c>
      <c r="O567" s="1" t="s">
        <v>1388</v>
      </c>
      <c r="P567" s="4" t="s">
        <v>139</v>
      </c>
      <c r="Q567" s="559" t="s">
        <v>2539</v>
      </c>
      <c r="R567" s="11" t="s">
        <v>2540</v>
      </c>
      <c r="S567" s="4" t="s">
        <v>1928</v>
      </c>
      <c r="T567" s="4" t="s">
        <v>1929</v>
      </c>
      <c r="U567" s="5">
        <v>4</v>
      </c>
      <c r="V567" s="10">
        <v>1500</v>
      </c>
      <c r="W567" s="10">
        <v>6000</v>
      </c>
      <c r="X567" s="10">
        <v>6720</v>
      </c>
      <c r="Y567" s="657"/>
      <c r="Z567" s="1">
        <v>2015</v>
      </c>
      <c r="AA567" s="658"/>
      <c r="AB567" s="1" t="s">
        <v>616</v>
      </c>
      <c r="AC567" s="583"/>
      <c r="AD567" s="583"/>
      <c r="AE567" s="583" t="s">
        <v>3453</v>
      </c>
      <c r="AF567" s="583" t="s">
        <v>168</v>
      </c>
      <c r="AG567" s="583">
        <v>210021611</v>
      </c>
      <c r="AH567" s="583" t="s">
        <v>2770</v>
      </c>
      <c r="AI567" s="583"/>
    </row>
    <row r="568" spans="1:35" ht="102" customHeight="1">
      <c r="A568" s="655" t="s">
        <v>3454</v>
      </c>
      <c r="B568" s="604" t="s">
        <v>169</v>
      </c>
      <c r="C568" s="656" t="s">
        <v>2534</v>
      </c>
      <c r="D568" s="656" t="s">
        <v>2535</v>
      </c>
      <c r="E568" s="656" t="s">
        <v>2536</v>
      </c>
      <c r="F568" s="656" t="s">
        <v>2537</v>
      </c>
      <c r="G568" s="656" t="s">
        <v>2538</v>
      </c>
      <c r="H568" s="604"/>
      <c r="I568" s="604"/>
      <c r="J568" s="555" t="s">
        <v>31</v>
      </c>
      <c r="K568" s="604">
        <v>0</v>
      </c>
      <c r="L568" s="604">
        <v>751000000</v>
      </c>
      <c r="M568" s="604" t="s">
        <v>3455</v>
      </c>
      <c r="N568" s="587" t="s">
        <v>2079</v>
      </c>
      <c r="O568" s="1" t="s">
        <v>670</v>
      </c>
      <c r="P568" s="4" t="s">
        <v>139</v>
      </c>
      <c r="Q568" s="559" t="s">
        <v>2539</v>
      </c>
      <c r="R568" s="11" t="s">
        <v>2540</v>
      </c>
      <c r="S568" s="4" t="s">
        <v>1420</v>
      </c>
      <c r="T568" s="4" t="s">
        <v>1384</v>
      </c>
      <c r="U568" s="5">
        <v>1.8</v>
      </c>
      <c r="V568" s="10">
        <v>650</v>
      </c>
      <c r="W568" s="10">
        <v>1170</v>
      </c>
      <c r="X568" s="10">
        <v>1310.4000000000001</v>
      </c>
      <c r="Y568" s="657"/>
      <c r="Z568" s="1">
        <v>2015</v>
      </c>
      <c r="AA568" s="658"/>
      <c r="AB568" s="1" t="s">
        <v>616</v>
      </c>
      <c r="AC568" s="583"/>
      <c r="AD568" s="583"/>
      <c r="AE568" s="583" t="s">
        <v>3456</v>
      </c>
      <c r="AF568" s="583" t="s">
        <v>168</v>
      </c>
      <c r="AG568" s="583">
        <v>210000048</v>
      </c>
      <c r="AH568" s="583" t="s">
        <v>2542</v>
      </c>
      <c r="AI568" s="583"/>
    </row>
    <row r="569" spans="1:35" ht="102" customHeight="1">
      <c r="A569" s="655" t="s">
        <v>3457</v>
      </c>
      <c r="B569" s="604" t="s">
        <v>169</v>
      </c>
      <c r="C569" s="656" t="s">
        <v>2797</v>
      </c>
      <c r="D569" s="656" t="s">
        <v>2798</v>
      </c>
      <c r="E569" s="656" t="s">
        <v>2799</v>
      </c>
      <c r="F569" s="656" t="s">
        <v>2800</v>
      </c>
      <c r="G569" s="656" t="s">
        <v>2801</v>
      </c>
      <c r="H569" s="604"/>
      <c r="I569" s="604"/>
      <c r="J569" s="555" t="s">
        <v>31</v>
      </c>
      <c r="K569" s="604">
        <v>0</v>
      </c>
      <c r="L569" s="604">
        <v>751000000</v>
      </c>
      <c r="M569" s="604" t="s">
        <v>3455</v>
      </c>
      <c r="N569" s="587" t="s">
        <v>2079</v>
      </c>
      <c r="O569" s="1" t="s">
        <v>670</v>
      </c>
      <c r="P569" s="4" t="s">
        <v>139</v>
      </c>
      <c r="Q569" s="559" t="s">
        <v>2539</v>
      </c>
      <c r="R569" s="11" t="s">
        <v>2540</v>
      </c>
      <c r="S569" s="4" t="s">
        <v>1420</v>
      </c>
      <c r="T569" s="4" t="s">
        <v>1384</v>
      </c>
      <c r="U569" s="5">
        <v>0.9</v>
      </c>
      <c r="V569" s="10">
        <v>3500</v>
      </c>
      <c r="W569" s="10">
        <v>3150</v>
      </c>
      <c r="X569" s="10">
        <v>3528</v>
      </c>
      <c r="Y569" s="657"/>
      <c r="Z569" s="1">
        <v>2015</v>
      </c>
      <c r="AA569" s="658"/>
      <c r="AB569" s="1" t="s">
        <v>616</v>
      </c>
      <c r="AC569" s="583"/>
      <c r="AD569" s="583"/>
      <c r="AE569" s="583" t="s">
        <v>3458</v>
      </c>
      <c r="AF569" s="583" t="s">
        <v>168</v>
      </c>
      <c r="AG569" s="583">
        <v>210000069</v>
      </c>
      <c r="AH569" s="583" t="s">
        <v>2803</v>
      </c>
      <c r="AI569" s="583"/>
    </row>
    <row r="570" spans="1:35" ht="102" customHeight="1">
      <c r="A570" s="655" t="s">
        <v>3459</v>
      </c>
      <c r="B570" s="604" t="s">
        <v>169</v>
      </c>
      <c r="C570" s="656" t="s">
        <v>2805</v>
      </c>
      <c r="D570" s="656" t="s">
        <v>2806</v>
      </c>
      <c r="E570" s="656" t="s">
        <v>2807</v>
      </c>
      <c r="F570" s="656" t="s">
        <v>2808</v>
      </c>
      <c r="G570" s="656" t="s">
        <v>2809</v>
      </c>
      <c r="H570" s="604"/>
      <c r="I570" s="604"/>
      <c r="J570" s="555" t="s">
        <v>31</v>
      </c>
      <c r="K570" s="604">
        <v>0</v>
      </c>
      <c r="L570" s="604">
        <v>751000000</v>
      </c>
      <c r="M570" s="604" t="s">
        <v>3455</v>
      </c>
      <c r="N570" s="587" t="s">
        <v>2079</v>
      </c>
      <c r="O570" s="1" t="s">
        <v>670</v>
      </c>
      <c r="P570" s="4" t="s">
        <v>139</v>
      </c>
      <c r="Q570" s="559" t="s">
        <v>2539</v>
      </c>
      <c r="R570" s="11" t="s">
        <v>2540</v>
      </c>
      <c r="S570" s="4" t="s">
        <v>1420</v>
      </c>
      <c r="T570" s="4" t="s">
        <v>1384</v>
      </c>
      <c r="U570" s="5">
        <v>0.5</v>
      </c>
      <c r="V570" s="10">
        <v>12000</v>
      </c>
      <c r="W570" s="10">
        <v>6000</v>
      </c>
      <c r="X570" s="10">
        <v>6720</v>
      </c>
      <c r="Y570" s="657"/>
      <c r="Z570" s="1">
        <v>2015</v>
      </c>
      <c r="AA570" s="658"/>
      <c r="AB570" s="1" t="s">
        <v>616</v>
      </c>
      <c r="AC570" s="583"/>
      <c r="AD570" s="583"/>
      <c r="AE570" s="583" t="s">
        <v>3460</v>
      </c>
      <c r="AF570" s="583" t="s">
        <v>168</v>
      </c>
      <c r="AG570" s="583">
        <v>210000077</v>
      </c>
      <c r="AH570" s="583" t="s">
        <v>2811</v>
      </c>
      <c r="AI570" s="583"/>
    </row>
    <row r="571" spans="1:35" ht="102" customHeight="1">
      <c r="A571" s="655" t="s">
        <v>3461</v>
      </c>
      <c r="B571" s="604" t="s">
        <v>169</v>
      </c>
      <c r="C571" s="656" t="s">
        <v>3462</v>
      </c>
      <c r="D571" s="656" t="s">
        <v>3463</v>
      </c>
      <c r="E571" s="656" t="s">
        <v>3464</v>
      </c>
      <c r="F571" s="656" t="s">
        <v>3465</v>
      </c>
      <c r="G571" s="656" t="s">
        <v>3466</v>
      </c>
      <c r="H571" s="604"/>
      <c r="I571" s="604"/>
      <c r="J571" s="555" t="s">
        <v>31</v>
      </c>
      <c r="K571" s="604">
        <v>0</v>
      </c>
      <c r="L571" s="604">
        <v>751000000</v>
      </c>
      <c r="M571" s="604" t="s">
        <v>3455</v>
      </c>
      <c r="N571" s="587" t="s">
        <v>2079</v>
      </c>
      <c r="O571" s="1" t="s">
        <v>670</v>
      </c>
      <c r="P571" s="4" t="s">
        <v>139</v>
      </c>
      <c r="Q571" s="559" t="s">
        <v>2539</v>
      </c>
      <c r="R571" s="11" t="s">
        <v>2540</v>
      </c>
      <c r="S571" s="4" t="s">
        <v>1420</v>
      </c>
      <c r="T571" s="4" t="s">
        <v>1384</v>
      </c>
      <c r="U571" s="5">
        <v>5</v>
      </c>
      <c r="V571" s="10">
        <v>810</v>
      </c>
      <c r="W571" s="10">
        <v>4050</v>
      </c>
      <c r="X571" s="10">
        <v>4536</v>
      </c>
      <c r="Y571" s="657"/>
      <c r="Z571" s="1">
        <v>2015</v>
      </c>
      <c r="AA571" s="658"/>
      <c r="AB571" s="1" t="s">
        <v>616</v>
      </c>
      <c r="AC571" s="583"/>
      <c r="AD571" s="583"/>
      <c r="AE571" s="583" t="s">
        <v>3467</v>
      </c>
      <c r="AF571" s="583" t="s">
        <v>168</v>
      </c>
      <c r="AG571" s="583">
        <v>210000079</v>
      </c>
      <c r="AH571" s="583" t="s">
        <v>3468</v>
      </c>
      <c r="AI571" s="583"/>
    </row>
    <row r="572" spans="1:35" ht="102" customHeight="1">
      <c r="A572" s="655" t="s">
        <v>3469</v>
      </c>
      <c r="B572" s="604" t="s">
        <v>169</v>
      </c>
      <c r="C572" s="656" t="s">
        <v>3312</v>
      </c>
      <c r="D572" s="656" t="s">
        <v>3313</v>
      </c>
      <c r="E572" s="656" t="s">
        <v>3314</v>
      </c>
      <c r="F572" s="656" t="s">
        <v>2780</v>
      </c>
      <c r="G572" s="656" t="s">
        <v>2894</v>
      </c>
      <c r="H572" s="604"/>
      <c r="I572" s="604"/>
      <c r="J572" s="555" t="s">
        <v>31</v>
      </c>
      <c r="K572" s="604">
        <v>0</v>
      </c>
      <c r="L572" s="604">
        <v>751000000</v>
      </c>
      <c r="M572" s="604" t="s">
        <v>3455</v>
      </c>
      <c r="N572" s="587" t="s">
        <v>2079</v>
      </c>
      <c r="O572" s="1" t="s">
        <v>670</v>
      </c>
      <c r="P572" s="4" t="s">
        <v>139</v>
      </c>
      <c r="Q572" s="559" t="s">
        <v>2539</v>
      </c>
      <c r="R572" s="11" t="s">
        <v>2540</v>
      </c>
      <c r="S572" s="4" t="s">
        <v>2782</v>
      </c>
      <c r="T572" s="4" t="s">
        <v>2783</v>
      </c>
      <c r="U572" s="5">
        <v>1</v>
      </c>
      <c r="V572" s="10">
        <v>2500</v>
      </c>
      <c r="W572" s="10">
        <v>2500</v>
      </c>
      <c r="X572" s="10">
        <v>2800</v>
      </c>
      <c r="Y572" s="657"/>
      <c r="Z572" s="1">
        <v>2015</v>
      </c>
      <c r="AA572" s="658"/>
      <c r="AB572" s="1" t="s">
        <v>616</v>
      </c>
      <c r="AC572" s="583"/>
      <c r="AD572" s="583"/>
      <c r="AE572" s="583" t="s">
        <v>3470</v>
      </c>
      <c r="AF572" s="583" t="s">
        <v>168</v>
      </c>
      <c r="AG572" s="583">
        <v>210000091</v>
      </c>
      <c r="AH572" s="583" t="s">
        <v>3471</v>
      </c>
      <c r="AI572" s="583"/>
    </row>
    <row r="573" spans="1:35" ht="102" customHeight="1">
      <c r="A573" s="655" t="s">
        <v>3472</v>
      </c>
      <c r="B573" s="604" t="s">
        <v>169</v>
      </c>
      <c r="C573" s="656" t="s">
        <v>2884</v>
      </c>
      <c r="D573" s="656" t="s">
        <v>2885</v>
      </c>
      <c r="E573" s="656" t="s">
        <v>2886</v>
      </c>
      <c r="F573" s="656" t="s">
        <v>2887</v>
      </c>
      <c r="G573" s="656" t="s">
        <v>2888</v>
      </c>
      <c r="H573" s="604"/>
      <c r="I573" s="604"/>
      <c r="J573" s="555" t="s">
        <v>1961</v>
      </c>
      <c r="K573" s="604">
        <v>100</v>
      </c>
      <c r="L573" s="604">
        <v>751000000</v>
      </c>
      <c r="M573" s="604" t="s">
        <v>3455</v>
      </c>
      <c r="N573" s="587" t="s">
        <v>2079</v>
      </c>
      <c r="O573" s="1" t="s">
        <v>670</v>
      </c>
      <c r="P573" s="4" t="s">
        <v>139</v>
      </c>
      <c r="Q573" s="559" t="s">
        <v>2539</v>
      </c>
      <c r="R573" s="11" t="s">
        <v>1875</v>
      </c>
      <c r="S573" s="4" t="s">
        <v>1554</v>
      </c>
      <c r="T573" s="4" t="s">
        <v>2880</v>
      </c>
      <c r="U573" s="5">
        <v>76</v>
      </c>
      <c r="V573" s="10">
        <v>2500</v>
      </c>
      <c r="W573" s="10">
        <v>190000</v>
      </c>
      <c r="X573" s="10">
        <v>212800</v>
      </c>
      <c r="Y573" s="657" t="s">
        <v>720</v>
      </c>
      <c r="Z573" s="1">
        <v>2015</v>
      </c>
      <c r="AA573" s="658"/>
      <c r="AB573" s="1" t="s">
        <v>616</v>
      </c>
      <c r="AC573" s="583"/>
      <c r="AD573" s="583"/>
      <c r="AE573" s="583" t="s">
        <v>3473</v>
      </c>
      <c r="AF573" s="583" t="s">
        <v>168</v>
      </c>
      <c r="AG573" s="583">
        <v>210003490</v>
      </c>
      <c r="AH573" s="583" t="s">
        <v>2890</v>
      </c>
      <c r="AI573" s="583"/>
    </row>
    <row r="574" spans="1:35" ht="102" customHeight="1">
      <c r="A574" s="655" t="s">
        <v>3474</v>
      </c>
      <c r="B574" s="604" t="s">
        <v>169</v>
      </c>
      <c r="C574" s="656" t="s">
        <v>3475</v>
      </c>
      <c r="D574" s="656" t="s">
        <v>3476</v>
      </c>
      <c r="E574" s="656" t="s">
        <v>3476</v>
      </c>
      <c r="F574" s="656" t="s">
        <v>3477</v>
      </c>
      <c r="G574" s="656" t="s">
        <v>3478</v>
      </c>
      <c r="H574" s="604"/>
      <c r="I574" s="604"/>
      <c r="J574" s="555" t="s">
        <v>31</v>
      </c>
      <c r="K574" s="604">
        <v>0</v>
      </c>
      <c r="L574" s="604">
        <v>751000000</v>
      </c>
      <c r="M574" s="604" t="s">
        <v>3455</v>
      </c>
      <c r="N574" s="587" t="s">
        <v>2079</v>
      </c>
      <c r="O574" s="1" t="s">
        <v>670</v>
      </c>
      <c r="P574" s="4" t="s">
        <v>139</v>
      </c>
      <c r="Q574" s="559" t="s">
        <v>2539</v>
      </c>
      <c r="R574" s="11" t="s">
        <v>2540</v>
      </c>
      <c r="S574" s="4" t="s">
        <v>1420</v>
      </c>
      <c r="T574" s="4" t="s">
        <v>1384</v>
      </c>
      <c r="U574" s="5">
        <v>0.8</v>
      </c>
      <c r="V574" s="10">
        <v>1000</v>
      </c>
      <c r="W574" s="10">
        <v>800</v>
      </c>
      <c r="X574" s="10">
        <v>896</v>
      </c>
      <c r="Y574" s="657"/>
      <c r="Z574" s="1">
        <v>2015</v>
      </c>
      <c r="AA574" s="658"/>
      <c r="AB574" s="1" t="s">
        <v>616</v>
      </c>
      <c r="AC574" s="583"/>
      <c r="AD574" s="583"/>
      <c r="AE574" s="583" t="s">
        <v>3479</v>
      </c>
      <c r="AF574" s="583" t="s">
        <v>168</v>
      </c>
      <c r="AG574" s="583">
        <v>210003552</v>
      </c>
      <c r="AH574" s="583" t="s">
        <v>3480</v>
      </c>
      <c r="AI574" s="583"/>
    </row>
    <row r="575" spans="1:35" ht="102" customHeight="1">
      <c r="A575" s="655" t="s">
        <v>3481</v>
      </c>
      <c r="B575" s="604" t="s">
        <v>169</v>
      </c>
      <c r="C575" s="656" t="s">
        <v>3221</v>
      </c>
      <c r="D575" s="656" t="s">
        <v>3222</v>
      </c>
      <c r="E575" s="656" t="s">
        <v>3223</v>
      </c>
      <c r="F575" s="656" t="s">
        <v>3224</v>
      </c>
      <c r="G575" s="656" t="s">
        <v>3225</v>
      </c>
      <c r="H575" s="604"/>
      <c r="I575" s="604"/>
      <c r="J575" s="555" t="s">
        <v>1961</v>
      </c>
      <c r="K575" s="604">
        <v>90</v>
      </c>
      <c r="L575" s="604">
        <v>751000000</v>
      </c>
      <c r="M575" s="604" t="s">
        <v>3455</v>
      </c>
      <c r="N575" s="587" t="s">
        <v>2079</v>
      </c>
      <c r="O575" s="1" t="s">
        <v>670</v>
      </c>
      <c r="P575" s="4" t="s">
        <v>139</v>
      </c>
      <c r="Q575" s="559" t="s">
        <v>2539</v>
      </c>
      <c r="R575" s="11" t="s">
        <v>1875</v>
      </c>
      <c r="S575" s="4" t="s">
        <v>1420</v>
      </c>
      <c r="T575" s="4" t="s">
        <v>1384</v>
      </c>
      <c r="U575" s="5">
        <v>1.8</v>
      </c>
      <c r="V575" s="10">
        <v>1100</v>
      </c>
      <c r="W575" s="10">
        <v>1980</v>
      </c>
      <c r="X575" s="10">
        <v>2217.6</v>
      </c>
      <c r="Y575" s="657" t="s">
        <v>720</v>
      </c>
      <c r="Z575" s="1">
        <v>2015</v>
      </c>
      <c r="AA575" s="658"/>
      <c r="AB575" s="1" t="s">
        <v>616</v>
      </c>
      <c r="AC575" s="583"/>
      <c r="AD575" s="583"/>
      <c r="AE575" s="583" t="s">
        <v>3482</v>
      </c>
      <c r="AF575" s="583" t="s">
        <v>168</v>
      </c>
      <c r="AG575" s="583">
        <v>210003555</v>
      </c>
      <c r="AH575" s="583" t="s">
        <v>3227</v>
      </c>
      <c r="AI575" s="583"/>
    </row>
    <row r="576" spans="1:35" ht="102" customHeight="1">
      <c r="A576" s="655" t="s">
        <v>3483</v>
      </c>
      <c r="B576" s="604" t="s">
        <v>169</v>
      </c>
      <c r="C576" s="656" t="s">
        <v>2921</v>
      </c>
      <c r="D576" s="656" t="s">
        <v>2922</v>
      </c>
      <c r="E576" s="656" t="s">
        <v>2923</v>
      </c>
      <c r="F576" s="656" t="s">
        <v>2924</v>
      </c>
      <c r="G576" s="656" t="s">
        <v>2925</v>
      </c>
      <c r="H576" s="604"/>
      <c r="I576" s="604"/>
      <c r="J576" s="555" t="s">
        <v>31</v>
      </c>
      <c r="K576" s="604">
        <v>0</v>
      </c>
      <c r="L576" s="604">
        <v>751000000</v>
      </c>
      <c r="M576" s="604" t="s">
        <v>3455</v>
      </c>
      <c r="N576" s="587" t="s">
        <v>2079</v>
      </c>
      <c r="O576" s="1" t="s">
        <v>670</v>
      </c>
      <c r="P576" s="4" t="s">
        <v>139</v>
      </c>
      <c r="Q576" s="559" t="s">
        <v>2539</v>
      </c>
      <c r="R576" s="11" t="s">
        <v>2540</v>
      </c>
      <c r="S576" s="4" t="s">
        <v>1420</v>
      </c>
      <c r="T576" s="4" t="s">
        <v>1384</v>
      </c>
      <c r="U576" s="5">
        <v>1</v>
      </c>
      <c r="V576" s="10">
        <v>3000</v>
      </c>
      <c r="W576" s="10">
        <v>3000</v>
      </c>
      <c r="X576" s="10">
        <v>3360</v>
      </c>
      <c r="Y576" s="657"/>
      <c r="Z576" s="1">
        <v>2015</v>
      </c>
      <c r="AA576" s="658"/>
      <c r="AB576" s="1" t="s">
        <v>616</v>
      </c>
      <c r="AC576" s="583"/>
      <c r="AD576" s="583"/>
      <c r="AE576" s="583" t="s">
        <v>3484</v>
      </c>
      <c r="AF576" s="583" t="s">
        <v>168</v>
      </c>
      <c r="AG576" s="583">
        <v>210003561</v>
      </c>
      <c r="AH576" s="583" t="s">
        <v>2927</v>
      </c>
      <c r="AI576" s="583"/>
    </row>
    <row r="577" spans="1:35" ht="102" customHeight="1">
      <c r="A577" s="655" t="s">
        <v>3485</v>
      </c>
      <c r="B577" s="604" t="s">
        <v>169</v>
      </c>
      <c r="C577" s="656" t="s">
        <v>2611</v>
      </c>
      <c r="D577" s="656" t="s">
        <v>2612</v>
      </c>
      <c r="E577" s="656" t="s">
        <v>2613</v>
      </c>
      <c r="F577" s="656" t="s">
        <v>2614</v>
      </c>
      <c r="G577" s="656" t="s">
        <v>2615</v>
      </c>
      <c r="H577" s="604"/>
      <c r="I577" s="604"/>
      <c r="J577" s="555" t="s">
        <v>31</v>
      </c>
      <c r="K577" s="604">
        <v>0</v>
      </c>
      <c r="L577" s="604">
        <v>751000000</v>
      </c>
      <c r="M577" s="604" t="s">
        <v>3455</v>
      </c>
      <c r="N577" s="587" t="s">
        <v>2079</v>
      </c>
      <c r="O577" s="1" t="s">
        <v>670</v>
      </c>
      <c r="P577" s="4" t="s">
        <v>139</v>
      </c>
      <c r="Q577" s="559" t="s">
        <v>2539</v>
      </c>
      <c r="R577" s="11" t="s">
        <v>2540</v>
      </c>
      <c r="S577" s="4" t="s">
        <v>1420</v>
      </c>
      <c r="T577" s="4" t="s">
        <v>1384</v>
      </c>
      <c r="U577" s="5">
        <v>1.5</v>
      </c>
      <c r="V577" s="10">
        <v>17000</v>
      </c>
      <c r="W577" s="10">
        <v>25500</v>
      </c>
      <c r="X577" s="10">
        <v>28560</v>
      </c>
      <c r="Y577" s="657"/>
      <c r="Z577" s="1">
        <v>2015</v>
      </c>
      <c r="AA577" s="658"/>
      <c r="AB577" s="1" t="s">
        <v>616</v>
      </c>
      <c r="AC577" s="583"/>
      <c r="AD577" s="583"/>
      <c r="AE577" s="583" t="s">
        <v>3486</v>
      </c>
      <c r="AF577" s="583" t="s">
        <v>168</v>
      </c>
      <c r="AG577" s="583">
        <v>210003573</v>
      </c>
      <c r="AH577" s="583" t="s">
        <v>2617</v>
      </c>
      <c r="AI577" s="583"/>
    </row>
    <row r="578" spans="1:35" ht="102" customHeight="1">
      <c r="A578" s="655" t="s">
        <v>3487</v>
      </c>
      <c r="B578" s="604" t="s">
        <v>169</v>
      </c>
      <c r="C578" s="656" t="s">
        <v>3488</v>
      </c>
      <c r="D578" s="656" t="s">
        <v>3489</v>
      </c>
      <c r="E578" s="656" t="s">
        <v>3489</v>
      </c>
      <c r="F578" s="656" t="s">
        <v>3490</v>
      </c>
      <c r="G578" s="656" t="s">
        <v>3491</v>
      </c>
      <c r="H578" s="604"/>
      <c r="I578" s="604"/>
      <c r="J578" s="555" t="s">
        <v>1961</v>
      </c>
      <c r="K578" s="604">
        <v>0</v>
      </c>
      <c r="L578" s="604">
        <v>751000000</v>
      </c>
      <c r="M578" s="604" t="s">
        <v>3455</v>
      </c>
      <c r="N578" s="587" t="s">
        <v>2079</v>
      </c>
      <c r="O578" s="1" t="s">
        <v>670</v>
      </c>
      <c r="P578" s="4" t="s">
        <v>139</v>
      </c>
      <c r="Q578" s="559" t="s">
        <v>2539</v>
      </c>
      <c r="R578" s="11" t="s">
        <v>2540</v>
      </c>
      <c r="S578" s="4" t="s">
        <v>1420</v>
      </c>
      <c r="T578" s="4" t="s">
        <v>1384</v>
      </c>
      <c r="U578" s="5">
        <v>6292</v>
      </c>
      <c r="V578" s="10">
        <v>450</v>
      </c>
      <c r="W578" s="10">
        <v>2831400</v>
      </c>
      <c r="X578" s="10">
        <v>3171168</v>
      </c>
      <c r="Y578" s="657"/>
      <c r="Z578" s="1">
        <v>2015</v>
      </c>
      <c r="AA578" s="658"/>
      <c r="AB578" s="1" t="s">
        <v>616</v>
      </c>
      <c r="AC578" s="583"/>
      <c r="AD578" s="583"/>
      <c r="AE578" s="583" t="s">
        <v>3492</v>
      </c>
      <c r="AF578" s="583" t="s">
        <v>168</v>
      </c>
      <c r="AG578" s="583">
        <v>210003611</v>
      </c>
      <c r="AH578" s="583" t="s">
        <v>3493</v>
      </c>
      <c r="AI578" s="583"/>
    </row>
    <row r="579" spans="1:35" ht="102" customHeight="1">
      <c r="A579" s="655" t="s">
        <v>3494</v>
      </c>
      <c r="B579" s="604" t="s">
        <v>169</v>
      </c>
      <c r="C579" s="656" t="s">
        <v>2947</v>
      </c>
      <c r="D579" s="656" t="s">
        <v>2948</v>
      </c>
      <c r="E579" s="656" t="s">
        <v>2948</v>
      </c>
      <c r="F579" s="656" t="s">
        <v>2949</v>
      </c>
      <c r="G579" s="656" t="s">
        <v>2950</v>
      </c>
      <c r="H579" s="604"/>
      <c r="I579" s="604"/>
      <c r="J579" s="555" t="s">
        <v>31</v>
      </c>
      <c r="K579" s="604">
        <v>0</v>
      </c>
      <c r="L579" s="604">
        <v>751000000</v>
      </c>
      <c r="M579" s="604" t="s">
        <v>3455</v>
      </c>
      <c r="N579" s="587" t="s">
        <v>2079</v>
      </c>
      <c r="O579" s="1" t="s">
        <v>670</v>
      </c>
      <c r="P579" s="4" t="s">
        <v>139</v>
      </c>
      <c r="Q579" s="559" t="s">
        <v>2539</v>
      </c>
      <c r="R579" s="11" t="s">
        <v>2540</v>
      </c>
      <c r="S579" s="4" t="s">
        <v>1420</v>
      </c>
      <c r="T579" s="4" t="s">
        <v>1384</v>
      </c>
      <c r="U579" s="5">
        <v>0.1</v>
      </c>
      <c r="V579" s="10">
        <v>35000</v>
      </c>
      <c r="W579" s="10">
        <v>3500</v>
      </c>
      <c r="X579" s="10">
        <v>3920</v>
      </c>
      <c r="Y579" s="657"/>
      <c r="Z579" s="1">
        <v>2015</v>
      </c>
      <c r="AA579" s="658"/>
      <c r="AB579" s="1" t="s">
        <v>616</v>
      </c>
      <c r="AC579" s="583"/>
      <c r="AD579" s="583"/>
      <c r="AE579" s="583" t="s">
        <v>3495</v>
      </c>
      <c r="AF579" s="583" t="s">
        <v>168</v>
      </c>
      <c r="AG579" s="583">
        <v>210003614</v>
      </c>
      <c r="AH579" s="583" t="s">
        <v>2952</v>
      </c>
      <c r="AI579" s="583"/>
    </row>
    <row r="580" spans="1:35" ht="102" customHeight="1">
      <c r="A580" s="655" t="s">
        <v>3496</v>
      </c>
      <c r="B580" s="604" t="s">
        <v>169</v>
      </c>
      <c r="C580" s="656" t="s">
        <v>2961</v>
      </c>
      <c r="D580" s="656" t="s">
        <v>2962</v>
      </c>
      <c r="E580" s="656" t="s">
        <v>2963</v>
      </c>
      <c r="F580" s="656" t="s">
        <v>2964</v>
      </c>
      <c r="G580" s="656" t="s">
        <v>2965</v>
      </c>
      <c r="H580" s="604"/>
      <c r="I580" s="604"/>
      <c r="J580" s="555" t="s">
        <v>31</v>
      </c>
      <c r="K580" s="604">
        <v>0</v>
      </c>
      <c r="L580" s="604">
        <v>751000000</v>
      </c>
      <c r="M580" s="604" t="s">
        <v>3455</v>
      </c>
      <c r="N580" s="587" t="s">
        <v>2079</v>
      </c>
      <c r="O580" s="1" t="s">
        <v>670</v>
      </c>
      <c r="P580" s="4" t="s">
        <v>139</v>
      </c>
      <c r="Q580" s="559" t="s">
        <v>2539</v>
      </c>
      <c r="R580" s="11" t="s">
        <v>2540</v>
      </c>
      <c r="S580" s="4" t="s">
        <v>1420</v>
      </c>
      <c r="T580" s="4" t="s">
        <v>1384</v>
      </c>
      <c r="U580" s="5">
        <v>0.05</v>
      </c>
      <c r="V580" s="10">
        <v>65000</v>
      </c>
      <c r="W580" s="10">
        <v>3250</v>
      </c>
      <c r="X580" s="10">
        <v>3640</v>
      </c>
      <c r="Y580" s="657"/>
      <c r="Z580" s="1">
        <v>2015</v>
      </c>
      <c r="AA580" s="658"/>
      <c r="AB580" s="1" t="s">
        <v>616</v>
      </c>
      <c r="AC580" s="583"/>
      <c r="AD580" s="583"/>
      <c r="AE580" s="583" t="s">
        <v>3497</v>
      </c>
      <c r="AF580" s="583" t="s">
        <v>168</v>
      </c>
      <c r="AG580" s="583">
        <v>210003627</v>
      </c>
      <c r="AH580" s="583" t="s">
        <v>2967</v>
      </c>
      <c r="AI580" s="583"/>
    </row>
    <row r="581" spans="1:35" ht="102" customHeight="1">
      <c r="A581" s="655" t="s">
        <v>3498</v>
      </c>
      <c r="B581" s="604" t="s">
        <v>169</v>
      </c>
      <c r="C581" s="656" t="s">
        <v>2969</v>
      </c>
      <c r="D581" s="656" t="s">
        <v>2970</v>
      </c>
      <c r="E581" s="656" t="s">
        <v>2971</v>
      </c>
      <c r="F581" s="656" t="s">
        <v>2972</v>
      </c>
      <c r="G581" s="656" t="s">
        <v>2973</v>
      </c>
      <c r="H581" s="604"/>
      <c r="I581" s="604"/>
      <c r="J581" s="555" t="s">
        <v>31</v>
      </c>
      <c r="K581" s="604">
        <v>0</v>
      </c>
      <c r="L581" s="604">
        <v>751000000</v>
      </c>
      <c r="M581" s="604" t="s">
        <v>3455</v>
      </c>
      <c r="N581" s="587" t="s">
        <v>2079</v>
      </c>
      <c r="O581" s="1" t="s">
        <v>670</v>
      </c>
      <c r="P581" s="4" t="s">
        <v>139</v>
      </c>
      <c r="Q581" s="559" t="s">
        <v>2539</v>
      </c>
      <c r="R581" s="11" t="s">
        <v>2540</v>
      </c>
      <c r="S581" s="4" t="s">
        <v>1420</v>
      </c>
      <c r="T581" s="4" t="s">
        <v>1384</v>
      </c>
      <c r="U581" s="5">
        <v>0.05</v>
      </c>
      <c r="V581" s="10">
        <v>650000</v>
      </c>
      <c r="W581" s="10">
        <v>32500</v>
      </c>
      <c r="X581" s="10">
        <v>36400</v>
      </c>
      <c r="Y581" s="657"/>
      <c r="Z581" s="1">
        <v>2015</v>
      </c>
      <c r="AA581" s="658"/>
      <c r="AB581" s="1" t="s">
        <v>616</v>
      </c>
      <c r="AC581" s="583"/>
      <c r="AD581" s="583"/>
      <c r="AE581" s="583" t="s">
        <v>3499</v>
      </c>
      <c r="AF581" s="583" t="s">
        <v>168</v>
      </c>
      <c r="AG581" s="583">
        <v>210003628</v>
      </c>
      <c r="AH581" s="583" t="s">
        <v>2975</v>
      </c>
      <c r="AI581" s="583"/>
    </row>
    <row r="582" spans="1:35" ht="102" customHeight="1">
      <c r="A582" s="655" t="s">
        <v>3500</v>
      </c>
      <c r="B582" s="604" t="s">
        <v>169</v>
      </c>
      <c r="C582" s="656" t="s">
        <v>2977</v>
      </c>
      <c r="D582" s="656" t="s">
        <v>2978</v>
      </c>
      <c r="E582" s="656" t="s">
        <v>2979</v>
      </c>
      <c r="F582" s="656" t="s">
        <v>2980</v>
      </c>
      <c r="G582" s="656" t="s">
        <v>2981</v>
      </c>
      <c r="H582" s="604"/>
      <c r="I582" s="604"/>
      <c r="J582" s="555" t="s">
        <v>31</v>
      </c>
      <c r="K582" s="604">
        <v>0</v>
      </c>
      <c r="L582" s="604">
        <v>751000000</v>
      </c>
      <c r="M582" s="604" t="s">
        <v>3455</v>
      </c>
      <c r="N582" s="587" t="s">
        <v>2079</v>
      </c>
      <c r="O582" s="1" t="s">
        <v>670</v>
      </c>
      <c r="P582" s="4" t="s">
        <v>139</v>
      </c>
      <c r="Q582" s="559" t="s">
        <v>2539</v>
      </c>
      <c r="R582" s="11" t="s">
        <v>2540</v>
      </c>
      <c r="S582" s="4" t="s">
        <v>1420</v>
      </c>
      <c r="T582" s="4" t="s">
        <v>1384</v>
      </c>
      <c r="U582" s="5">
        <v>0.05</v>
      </c>
      <c r="V582" s="10">
        <v>480000</v>
      </c>
      <c r="W582" s="10">
        <v>24000</v>
      </c>
      <c r="X582" s="10">
        <v>26880</v>
      </c>
      <c r="Y582" s="657"/>
      <c r="Z582" s="1">
        <v>2015</v>
      </c>
      <c r="AA582" s="658"/>
      <c r="AB582" s="1" t="s">
        <v>616</v>
      </c>
      <c r="AC582" s="583"/>
      <c r="AD582" s="583"/>
      <c r="AE582" s="583" t="s">
        <v>3501</v>
      </c>
      <c r="AF582" s="583" t="s">
        <v>168</v>
      </c>
      <c r="AG582" s="583">
        <v>210003629</v>
      </c>
      <c r="AH582" s="583" t="s">
        <v>2983</v>
      </c>
      <c r="AI582" s="583"/>
    </row>
    <row r="583" spans="1:35" ht="102" customHeight="1">
      <c r="A583" s="655" t="s">
        <v>3502</v>
      </c>
      <c r="B583" s="604" t="s">
        <v>169</v>
      </c>
      <c r="C583" s="656" t="s">
        <v>3503</v>
      </c>
      <c r="D583" s="656" t="s">
        <v>3504</v>
      </c>
      <c r="E583" s="656" t="s">
        <v>3504</v>
      </c>
      <c r="F583" s="656" t="s">
        <v>3505</v>
      </c>
      <c r="G583" s="656" t="s">
        <v>3506</v>
      </c>
      <c r="H583" s="604"/>
      <c r="I583" s="604"/>
      <c r="J583" s="555" t="s">
        <v>31</v>
      </c>
      <c r="K583" s="604">
        <v>0</v>
      </c>
      <c r="L583" s="604">
        <v>751000000</v>
      </c>
      <c r="M583" s="604" t="s">
        <v>3455</v>
      </c>
      <c r="N583" s="587" t="s">
        <v>2079</v>
      </c>
      <c r="O583" s="1" t="s">
        <v>670</v>
      </c>
      <c r="P583" s="4" t="s">
        <v>139</v>
      </c>
      <c r="Q583" s="559" t="s">
        <v>2539</v>
      </c>
      <c r="R583" s="11" t="s">
        <v>2540</v>
      </c>
      <c r="S583" s="4" t="s">
        <v>1928</v>
      </c>
      <c r="T583" s="4" t="s">
        <v>1929</v>
      </c>
      <c r="U583" s="5">
        <v>5</v>
      </c>
      <c r="V583" s="10">
        <v>4000</v>
      </c>
      <c r="W583" s="10">
        <v>20000</v>
      </c>
      <c r="X583" s="10">
        <v>22400</v>
      </c>
      <c r="Y583" s="657"/>
      <c r="Z583" s="1">
        <v>2015</v>
      </c>
      <c r="AA583" s="658"/>
      <c r="AB583" s="1" t="s">
        <v>616</v>
      </c>
      <c r="AC583" s="583"/>
      <c r="AD583" s="583"/>
      <c r="AE583" s="583" t="s">
        <v>3507</v>
      </c>
      <c r="AF583" s="583" t="s">
        <v>168</v>
      </c>
      <c r="AG583" s="583">
        <v>210007606</v>
      </c>
      <c r="AH583" s="583" t="s">
        <v>3508</v>
      </c>
      <c r="AI583" s="583"/>
    </row>
    <row r="584" spans="1:35" ht="102" customHeight="1">
      <c r="A584" s="655" t="s">
        <v>3509</v>
      </c>
      <c r="B584" s="604" t="s">
        <v>169</v>
      </c>
      <c r="C584" s="656" t="s">
        <v>2649</v>
      </c>
      <c r="D584" s="656" t="s">
        <v>2650</v>
      </c>
      <c r="E584" s="656" t="s">
        <v>2651</v>
      </c>
      <c r="F584" s="656" t="s">
        <v>2652</v>
      </c>
      <c r="G584" s="656" t="s">
        <v>2653</v>
      </c>
      <c r="H584" s="604"/>
      <c r="I584" s="604"/>
      <c r="J584" s="555" t="s">
        <v>31</v>
      </c>
      <c r="K584" s="604">
        <v>0</v>
      </c>
      <c r="L584" s="604">
        <v>751000000</v>
      </c>
      <c r="M584" s="604" t="s">
        <v>3455</v>
      </c>
      <c r="N584" s="587" t="s">
        <v>2079</v>
      </c>
      <c r="O584" s="1" t="s">
        <v>670</v>
      </c>
      <c r="P584" s="4" t="s">
        <v>139</v>
      </c>
      <c r="Q584" s="559" t="s">
        <v>2539</v>
      </c>
      <c r="R584" s="11" t="s">
        <v>2540</v>
      </c>
      <c r="S584" s="4" t="s">
        <v>1928</v>
      </c>
      <c r="T584" s="4" t="s">
        <v>1929</v>
      </c>
      <c r="U584" s="5">
        <v>47</v>
      </c>
      <c r="V584" s="10">
        <v>5000</v>
      </c>
      <c r="W584" s="10">
        <v>235000</v>
      </c>
      <c r="X584" s="10">
        <v>263200</v>
      </c>
      <c r="Y584" s="657"/>
      <c r="Z584" s="1">
        <v>2015</v>
      </c>
      <c r="AA584" s="658"/>
      <c r="AB584" s="1" t="s">
        <v>616</v>
      </c>
      <c r="AC584" s="583"/>
      <c r="AD584" s="583"/>
      <c r="AE584" s="583" t="s">
        <v>3510</v>
      </c>
      <c r="AF584" s="583" t="s">
        <v>168</v>
      </c>
      <c r="AG584" s="583">
        <v>210011498</v>
      </c>
      <c r="AH584" s="583" t="s">
        <v>2655</v>
      </c>
      <c r="AI584" s="583"/>
    </row>
    <row r="585" spans="1:35" ht="102" customHeight="1">
      <c r="A585" s="655" t="s">
        <v>3511</v>
      </c>
      <c r="B585" s="604" t="s">
        <v>169</v>
      </c>
      <c r="C585" s="656" t="s">
        <v>3512</v>
      </c>
      <c r="D585" s="656" t="s">
        <v>2597</v>
      </c>
      <c r="E585" s="656" t="s">
        <v>2597</v>
      </c>
      <c r="F585" s="656" t="s">
        <v>3513</v>
      </c>
      <c r="G585" s="656" t="s">
        <v>3514</v>
      </c>
      <c r="H585" s="604"/>
      <c r="I585" s="604"/>
      <c r="J585" s="555" t="s">
        <v>31</v>
      </c>
      <c r="K585" s="604">
        <v>0</v>
      </c>
      <c r="L585" s="604">
        <v>751000000</v>
      </c>
      <c r="M585" s="604" t="s">
        <v>3455</v>
      </c>
      <c r="N585" s="587" t="s">
        <v>2079</v>
      </c>
      <c r="O585" s="1" t="s">
        <v>670</v>
      </c>
      <c r="P585" s="4" t="s">
        <v>139</v>
      </c>
      <c r="Q585" s="559" t="s">
        <v>2539</v>
      </c>
      <c r="R585" s="11" t="s">
        <v>2540</v>
      </c>
      <c r="S585" s="4" t="s">
        <v>1928</v>
      </c>
      <c r="T585" s="4" t="s">
        <v>1929</v>
      </c>
      <c r="U585" s="5">
        <v>2</v>
      </c>
      <c r="V585" s="10">
        <v>1800</v>
      </c>
      <c r="W585" s="10">
        <v>3600</v>
      </c>
      <c r="X585" s="10">
        <v>4032</v>
      </c>
      <c r="Y585" s="657"/>
      <c r="Z585" s="1">
        <v>2015</v>
      </c>
      <c r="AA585" s="658"/>
      <c r="AB585" s="1" t="s">
        <v>616</v>
      </c>
      <c r="AC585" s="583"/>
      <c r="AD585" s="583"/>
      <c r="AE585" s="583" t="s">
        <v>3515</v>
      </c>
      <c r="AF585" s="583" t="s">
        <v>168</v>
      </c>
      <c r="AG585" s="583">
        <v>210011733</v>
      </c>
      <c r="AH585" s="583" t="s">
        <v>3516</v>
      </c>
      <c r="AI585" s="583"/>
    </row>
    <row r="586" spans="1:35" ht="102" customHeight="1">
      <c r="A586" s="655" t="s">
        <v>3517</v>
      </c>
      <c r="B586" s="604" t="s">
        <v>169</v>
      </c>
      <c r="C586" s="656" t="s">
        <v>3064</v>
      </c>
      <c r="D586" s="656" t="s">
        <v>3065</v>
      </c>
      <c r="E586" s="656" t="s">
        <v>3065</v>
      </c>
      <c r="F586" s="656" t="s">
        <v>3066</v>
      </c>
      <c r="G586" s="656" t="s">
        <v>3067</v>
      </c>
      <c r="H586" s="604"/>
      <c r="I586" s="604"/>
      <c r="J586" s="555" t="s">
        <v>1961</v>
      </c>
      <c r="K586" s="604">
        <v>20</v>
      </c>
      <c r="L586" s="604">
        <v>751000000</v>
      </c>
      <c r="M586" s="604" t="s">
        <v>3455</v>
      </c>
      <c r="N586" s="587" t="s">
        <v>2079</v>
      </c>
      <c r="O586" s="1" t="s">
        <v>670</v>
      </c>
      <c r="P586" s="4" t="s">
        <v>139</v>
      </c>
      <c r="Q586" s="559" t="s">
        <v>2539</v>
      </c>
      <c r="R586" s="11" t="s">
        <v>1875</v>
      </c>
      <c r="S586" s="4" t="s">
        <v>1420</v>
      </c>
      <c r="T586" s="4" t="s">
        <v>1384</v>
      </c>
      <c r="U586" s="5">
        <v>15</v>
      </c>
      <c r="V586" s="10">
        <v>700</v>
      </c>
      <c r="W586" s="10">
        <v>10500</v>
      </c>
      <c r="X586" s="10">
        <v>11760</v>
      </c>
      <c r="Y586" s="657" t="s">
        <v>720</v>
      </c>
      <c r="Z586" s="1">
        <v>2015</v>
      </c>
      <c r="AA586" s="658"/>
      <c r="AB586" s="1" t="s">
        <v>616</v>
      </c>
      <c r="AC586" s="583"/>
      <c r="AD586" s="583"/>
      <c r="AE586" s="583" t="s">
        <v>3518</v>
      </c>
      <c r="AF586" s="583" t="s">
        <v>168</v>
      </c>
      <c r="AG586" s="583">
        <v>210013587</v>
      </c>
      <c r="AH586" s="583" t="s">
        <v>3357</v>
      </c>
      <c r="AI586" s="583"/>
    </row>
    <row r="587" spans="1:35" ht="102" customHeight="1">
      <c r="A587" s="655" t="s">
        <v>3519</v>
      </c>
      <c r="B587" s="604" t="s">
        <v>169</v>
      </c>
      <c r="C587" s="656" t="s">
        <v>3520</v>
      </c>
      <c r="D587" s="656" t="s">
        <v>2790</v>
      </c>
      <c r="E587" s="656" t="s">
        <v>2791</v>
      </c>
      <c r="F587" s="656" t="s">
        <v>3521</v>
      </c>
      <c r="G587" s="656" t="s">
        <v>3522</v>
      </c>
      <c r="H587" s="604"/>
      <c r="I587" s="604"/>
      <c r="J587" s="555" t="s">
        <v>1961</v>
      </c>
      <c r="K587" s="604">
        <v>100</v>
      </c>
      <c r="L587" s="604">
        <v>751000000</v>
      </c>
      <c r="M587" s="604" t="s">
        <v>3455</v>
      </c>
      <c r="N587" s="587" t="s">
        <v>2079</v>
      </c>
      <c r="O587" s="1" t="s">
        <v>670</v>
      </c>
      <c r="P587" s="4" t="s">
        <v>139</v>
      </c>
      <c r="Q587" s="559" t="s">
        <v>2539</v>
      </c>
      <c r="R587" s="11" t="s">
        <v>1875</v>
      </c>
      <c r="S587" s="4" t="s">
        <v>3370</v>
      </c>
      <c r="T587" s="4" t="s">
        <v>3371</v>
      </c>
      <c r="U587" s="5">
        <v>200</v>
      </c>
      <c r="V587" s="10">
        <v>10</v>
      </c>
      <c r="W587" s="10">
        <v>2000</v>
      </c>
      <c r="X587" s="10">
        <v>2240</v>
      </c>
      <c r="Y587" s="657" t="s">
        <v>720</v>
      </c>
      <c r="Z587" s="1">
        <v>2015</v>
      </c>
      <c r="AA587" s="658"/>
      <c r="AB587" s="1" t="s">
        <v>616</v>
      </c>
      <c r="AC587" s="583"/>
      <c r="AD587" s="583"/>
      <c r="AE587" s="583" t="s">
        <v>3523</v>
      </c>
      <c r="AF587" s="583" t="s">
        <v>168</v>
      </c>
      <c r="AG587" s="583">
        <v>210013890</v>
      </c>
      <c r="AH587" s="583" t="s">
        <v>3524</v>
      </c>
      <c r="AI587" s="583"/>
    </row>
    <row r="588" spans="1:35" ht="102" customHeight="1">
      <c r="A588" s="655" t="s">
        <v>3525</v>
      </c>
      <c r="B588" s="604" t="s">
        <v>169</v>
      </c>
      <c r="C588" s="656" t="s">
        <v>3383</v>
      </c>
      <c r="D588" s="656" t="s">
        <v>3384</v>
      </c>
      <c r="E588" s="656" t="s">
        <v>3385</v>
      </c>
      <c r="F588" s="656" t="s">
        <v>3386</v>
      </c>
      <c r="G588" s="656" t="s">
        <v>3387</v>
      </c>
      <c r="H588" s="604"/>
      <c r="I588" s="604"/>
      <c r="J588" s="555" t="s">
        <v>31</v>
      </c>
      <c r="K588" s="604">
        <v>0</v>
      </c>
      <c r="L588" s="604">
        <v>751000000</v>
      </c>
      <c r="M588" s="604" t="s">
        <v>3455</v>
      </c>
      <c r="N588" s="587" t="s">
        <v>2079</v>
      </c>
      <c r="O588" s="1" t="s">
        <v>670</v>
      </c>
      <c r="P588" s="4" t="s">
        <v>139</v>
      </c>
      <c r="Q588" s="559" t="s">
        <v>2539</v>
      </c>
      <c r="R588" s="11" t="s">
        <v>2540</v>
      </c>
      <c r="S588" s="4" t="s">
        <v>3370</v>
      </c>
      <c r="T588" s="4" t="s">
        <v>3371</v>
      </c>
      <c r="U588" s="5">
        <v>25</v>
      </c>
      <c r="V588" s="10">
        <v>300</v>
      </c>
      <c r="W588" s="10">
        <v>7500</v>
      </c>
      <c r="X588" s="10">
        <v>8400</v>
      </c>
      <c r="Y588" s="657"/>
      <c r="Z588" s="1">
        <v>2015</v>
      </c>
      <c r="AA588" s="658"/>
      <c r="AB588" s="1" t="s">
        <v>616</v>
      </c>
      <c r="AC588" s="583"/>
      <c r="AD588" s="583"/>
      <c r="AE588" s="583" t="s">
        <v>3526</v>
      </c>
      <c r="AF588" s="583" t="s">
        <v>168</v>
      </c>
      <c r="AG588" s="583">
        <v>210013893</v>
      </c>
      <c r="AH588" s="583" t="s">
        <v>3389</v>
      </c>
      <c r="AI588" s="583"/>
    </row>
    <row r="589" spans="1:35" ht="102" customHeight="1">
      <c r="A589" s="655" t="s">
        <v>3527</v>
      </c>
      <c r="B589" s="604" t="s">
        <v>169</v>
      </c>
      <c r="C589" s="656" t="s">
        <v>2690</v>
      </c>
      <c r="D589" s="656" t="s">
        <v>2691</v>
      </c>
      <c r="E589" s="656" t="s">
        <v>2692</v>
      </c>
      <c r="F589" s="656" t="s">
        <v>2693</v>
      </c>
      <c r="G589" s="656" t="s">
        <v>2694</v>
      </c>
      <c r="H589" s="604"/>
      <c r="I589" s="604"/>
      <c r="J589" s="555" t="s">
        <v>31</v>
      </c>
      <c r="K589" s="604">
        <v>0</v>
      </c>
      <c r="L589" s="604">
        <v>751000000</v>
      </c>
      <c r="M589" s="604" t="s">
        <v>3455</v>
      </c>
      <c r="N589" s="587" t="s">
        <v>2079</v>
      </c>
      <c r="O589" s="1" t="s">
        <v>670</v>
      </c>
      <c r="P589" s="4" t="s">
        <v>139</v>
      </c>
      <c r="Q589" s="559" t="s">
        <v>2539</v>
      </c>
      <c r="R589" s="11" t="s">
        <v>2540</v>
      </c>
      <c r="S589" s="4" t="s">
        <v>1420</v>
      </c>
      <c r="T589" s="4" t="s">
        <v>1384</v>
      </c>
      <c r="U589" s="5">
        <v>2</v>
      </c>
      <c r="V589" s="10">
        <v>7200</v>
      </c>
      <c r="W589" s="10">
        <v>14400</v>
      </c>
      <c r="X589" s="10">
        <v>16128</v>
      </c>
      <c r="Y589" s="657"/>
      <c r="Z589" s="1">
        <v>2015</v>
      </c>
      <c r="AA589" s="658"/>
      <c r="AB589" s="1" t="s">
        <v>616</v>
      </c>
      <c r="AC589" s="583"/>
      <c r="AD589" s="583"/>
      <c r="AE589" s="583" t="s">
        <v>3528</v>
      </c>
      <c r="AF589" s="583" t="s">
        <v>168</v>
      </c>
      <c r="AG589" s="583">
        <v>210014190</v>
      </c>
      <c r="AH589" s="583" t="s">
        <v>2696</v>
      </c>
      <c r="AI589" s="583"/>
    </row>
    <row r="590" spans="1:35" ht="102" customHeight="1">
      <c r="A590" s="655" t="s">
        <v>3529</v>
      </c>
      <c r="B590" s="604" t="s">
        <v>169</v>
      </c>
      <c r="C590" s="656" t="s">
        <v>2718</v>
      </c>
      <c r="D590" s="656" t="s">
        <v>2719</v>
      </c>
      <c r="E590" s="656" t="s">
        <v>2719</v>
      </c>
      <c r="F590" s="656" t="s">
        <v>2720</v>
      </c>
      <c r="G590" s="656" t="s">
        <v>2721</v>
      </c>
      <c r="H590" s="604"/>
      <c r="I590" s="604"/>
      <c r="J590" s="555" t="s">
        <v>31</v>
      </c>
      <c r="K590" s="604">
        <v>0</v>
      </c>
      <c r="L590" s="604">
        <v>751000000</v>
      </c>
      <c r="M590" s="604" t="s">
        <v>3455</v>
      </c>
      <c r="N590" s="587" t="s">
        <v>2079</v>
      </c>
      <c r="O590" s="1" t="s">
        <v>670</v>
      </c>
      <c r="P590" s="4" t="s">
        <v>139</v>
      </c>
      <c r="Q590" s="559" t="s">
        <v>2539</v>
      </c>
      <c r="R590" s="11" t="s">
        <v>2540</v>
      </c>
      <c r="S590" s="4" t="s">
        <v>1928</v>
      </c>
      <c r="T590" s="4" t="s">
        <v>1929</v>
      </c>
      <c r="U590" s="5">
        <v>22</v>
      </c>
      <c r="V590" s="10">
        <v>5000</v>
      </c>
      <c r="W590" s="10">
        <v>110000</v>
      </c>
      <c r="X590" s="10">
        <v>123200</v>
      </c>
      <c r="Y590" s="657"/>
      <c r="Z590" s="1">
        <v>2015</v>
      </c>
      <c r="AA590" s="658"/>
      <c r="AB590" s="1" t="s">
        <v>616</v>
      </c>
      <c r="AC590" s="583"/>
      <c r="AD590" s="583"/>
      <c r="AE590" s="583" t="s">
        <v>3530</v>
      </c>
      <c r="AF590" s="583" t="s">
        <v>168</v>
      </c>
      <c r="AG590" s="583">
        <v>210018030</v>
      </c>
      <c r="AH590" s="583" t="s">
        <v>2723</v>
      </c>
      <c r="AI590" s="583"/>
    </row>
    <row r="591" spans="1:35" ht="102" customHeight="1">
      <c r="A591" s="655" t="s">
        <v>3531</v>
      </c>
      <c r="B591" s="604" t="s">
        <v>169</v>
      </c>
      <c r="C591" s="656" t="s">
        <v>3119</v>
      </c>
      <c r="D591" s="656" t="s">
        <v>3120</v>
      </c>
      <c r="E591" s="656" t="s">
        <v>3121</v>
      </c>
      <c r="F591" s="656" t="s">
        <v>3122</v>
      </c>
      <c r="G591" s="656" t="s">
        <v>3123</v>
      </c>
      <c r="H591" s="604"/>
      <c r="I591" s="604"/>
      <c r="J591" s="555" t="s">
        <v>31</v>
      </c>
      <c r="K591" s="604">
        <v>0</v>
      </c>
      <c r="L591" s="604">
        <v>751000000</v>
      </c>
      <c r="M591" s="604" t="s">
        <v>3455</v>
      </c>
      <c r="N591" s="587" t="s">
        <v>2079</v>
      </c>
      <c r="O591" s="1" t="s">
        <v>670</v>
      </c>
      <c r="P591" s="4" t="s">
        <v>139</v>
      </c>
      <c r="Q591" s="559" t="s">
        <v>2539</v>
      </c>
      <c r="R591" s="11" t="s">
        <v>2540</v>
      </c>
      <c r="S591" s="4" t="s">
        <v>1928</v>
      </c>
      <c r="T591" s="4" t="s">
        <v>1929</v>
      </c>
      <c r="U591" s="5">
        <v>41</v>
      </c>
      <c r="V591" s="10">
        <v>6500</v>
      </c>
      <c r="W591" s="10">
        <v>266500</v>
      </c>
      <c r="X591" s="10">
        <v>298480</v>
      </c>
      <c r="Y591" s="657"/>
      <c r="Z591" s="1">
        <v>2015</v>
      </c>
      <c r="AA591" s="658"/>
      <c r="AB591" s="1" t="s">
        <v>616</v>
      </c>
      <c r="AC591" s="583"/>
      <c r="AD591" s="583"/>
      <c r="AE591" s="583" t="s">
        <v>3532</v>
      </c>
      <c r="AF591" s="583" t="s">
        <v>168</v>
      </c>
      <c r="AG591" s="583">
        <v>210018031</v>
      </c>
      <c r="AH591" s="583" t="s">
        <v>3125</v>
      </c>
      <c r="AI591" s="583"/>
    </row>
    <row r="592" spans="1:35" ht="102" customHeight="1">
      <c r="A592" s="655" t="s">
        <v>3533</v>
      </c>
      <c r="B592" s="604" t="s">
        <v>169</v>
      </c>
      <c r="C592" s="656" t="s">
        <v>3127</v>
      </c>
      <c r="D592" s="656" t="s">
        <v>3128</v>
      </c>
      <c r="E592" s="656" t="s">
        <v>3129</v>
      </c>
      <c r="F592" s="656" t="s">
        <v>3130</v>
      </c>
      <c r="G592" s="656" t="s">
        <v>3131</v>
      </c>
      <c r="H592" s="604"/>
      <c r="I592" s="604"/>
      <c r="J592" s="555" t="s">
        <v>31</v>
      </c>
      <c r="K592" s="604">
        <v>0</v>
      </c>
      <c r="L592" s="604">
        <v>751000000</v>
      </c>
      <c r="M592" s="604" t="s">
        <v>3455</v>
      </c>
      <c r="N592" s="587" t="s">
        <v>2079</v>
      </c>
      <c r="O592" s="1" t="s">
        <v>670</v>
      </c>
      <c r="P592" s="4" t="s">
        <v>139</v>
      </c>
      <c r="Q592" s="559" t="s">
        <v>2539</v>
      </c>
      <c r="R592" s="11" t="s">
        <v>2540</v>
      </c>
      <c r="S592" s="4" t="s">
        <v>1928</v>
      </c>
      <c r="T592" s="4" t="s">
        <v>1929</v>
      </c>
      <c r="U592" s="5">
        <v>60</v>
      </c>
      <c r="V592" s="10">
        <v>7500</v>
      </c>
      <c r="W592" s="10">
        <v>450000</v>
      </c>
      <c r="X592" s="10">
        <v>504000</v>
      </c>
      <c r="Y592" s="657"/>
      <c r="Z592" s="1">
        <v>2015</v>
      </c>
      <c r="AA592" s="658"/>
      <c r="AB592" s="1" t="s">
        <v>616</v>
      </c>
      <c r="AC592" s="583"/>
      <c r="AD592" s="583"/>
      <c r="AE592" s="583" t="s">
        <v>3534</v>
      </c>
      <c r="AF592" s="583" t="s">
        <v>168</v>
      </c>
      <c r="AG592" s="583">
        <v>210018032</v>
      </c>
      <c r="AH592" s="583" t="s">
        <v>3133</v>
      </c>
      <c r="AI592" s="583"/>
    </row>
    <row r="593" spans="1:35" ht="102" customHeight="1">
      <c r="A593" s="655" t="s">
        <v>3535</v>
      </c>
      <c r="B593" s="604" t="s">
        <v>169</v>
      </c>
      <c r="C593" s="656" t="s">
        <v>3536</v>
      </c>
      <c r="D593" s="656" t="s">
        <v>2699</v>
      </c>
      <c r="E593" s="656" t="s">
        <v>2726</v>
      </c>
      <c r="F593" s="656" t="s">
        <v>3537</v>
      </c>
      <c r="G593" s="656" t="s">
        <v>3538</v>
      </c>
      <c r="H593" s="604"/>
      <c r="I593" s="604"/>
      <c r="J593" s="555" t="s">
        <v>31</v>
      </c>
      <c r="K593" s="604">
        <v>0</v>
      </c>
      <c r="L593" s="604">
        <v>751000000</v>
      </c>
      <c r="M593" s="604" t="s">
        <v>3455</v>
      </c>
      <c r="N593" s="587" t="s">
        <v>2079</v>
      </c>
      <c r="O593" s="1" t="s">
        <v>670</v>
      </c>
      <c r="P593" s="4" t="s">
        <v>139</v>
      </c>
      <c r="Q593" s="559" t="s">
        <v>2539</v>
      </c>
      <c r="R593" s="11" t="s">
        <v>2540</v>
      </c>
      <c r="S593" s="4" t="s">
        <v>2729</v>
      </c>
      <c r="T593" s="4" t="s">
        <v>4587</v>
      </c>
      <c r="U593" s="5">
        <v>6</v>
      </c>
      <c r="V593" s="10">
        <v>2900</v>
      </c>
      <c r="W593" s="10">
        <v>17400</v>
      </c>
      <c r="X593" s="10">
        <v>19488</v>
      </c>
      <c r="Y593" s="657"/>
      <c r="Z593" s="1">
        <v>2015</v>
      </c>
      <c r="AA593" s="658"/>
      <c r="AB593" s="1" t="s">
        <v>616</v>
      </c>
      <c r="AC593" s="583"/>
      <c r="AD593" s="583"/>
      <c r="AE593" s="583" t="s">
        <v>3539</v>
      </c>
      <c r="AF593" s="583" t="s">
        <v>168</v>
      </c>
      <c r="AG593" s="583">
        <v>210018896</v>
      </c>
      <c r="AH593" s="583" t="s">
        <v>3540</v>
      </c>
      <c r="AI593" s="583"/>
    </row>
    <row r="594" spans="1:35" ht="102" customHeight="1">
      <c r="A594" s="655" t="s">
        <v>3541</v>
      </c>
      <c r="B594" s="604" t="s">
        <v>169</v>
      </c>
      <c r="C594" s="656" t="s">
        <v>3542</v>
      </c>
      <c r="D594" s="656" t="s">
        <v>2699</v>
      </c>
      <c r="E594" s="656" t="s">
        <v>2726</v>
      </c>
      <c r="F594" s="656" t="s">
        <v>3543</v>
      </c>
      <c r="G594" s="656" t="s">
        <v>3544</v>
      </c>
      <c r="H594" s="604"/>
      <c r="I594" s="604"/>
      <c r="J594" s="555" t="s">
        <v>31</v>
      </c>
      <c r="K594" s="604">
        <v>0</v>
      </c>
      <c r="L594" s="604">
        <v>751000000</v>
      </c>
      <c r="M594" s="604" t="s">
        <v>3455</v>
      </c>
      <c r="N594" s="587" t="s">
        <v>2079</v>
      </c>
      <c r="O594" s="1" t="s">
        <v>670</v>
      </c>
      <c r="P594" s="4" t="s">
        <v>139</v>
      </c>
      <c r="Q594" s="559" t="s">
        <v>2539</v>
      </c>
      <c r="R594" s="11" t="s">
        <v>2540</v>
      </c>
      <c r="S594" s="4" t="s">
        <v>2737</v>
      </c>
      <c r="T594" s="4" t="s">
        <v>4587</v>
      </c>
      <c r="U594" s="5">
        <v>600</v>
      </c>
      <c r="V594" s="10">
        <v>100</v>
      </c>
      <c r="W594" s="10">
        <v>60000</v>
      </c>
      <c r="X594" s="10">
        <v>67200</v>
      </c>
      <c r="Y594" s="657"/>
      <c r="Z594" s="1">
        <v>2015</v>
      </c>
      <c r="AA594" s="658"/>
      <c r="AB594" s="1" t="s">
        <v>616</v>
      </c>
      <c r="AC594" s="583"/>
      <c r="AD594" s="583"/>
      <c r="AE594" s="583" t="s">
        <v>3545</v>
      </c>
      <c r="AF594" s="583" t="s">
        <v>168</v>
      </c>
      <c r="AG594" s="583">
        <v>210018898</v>
      </c>
      <c r="AH594" s="583" t="s">
        <v>3546</v>
      </c>
      <c r="AI594" s="583"/>
    </row>
    <row r="595" spans="1:35" ht="102" customHeight="1">
      <c r="A595" s="655" t="s">
        <v>3547</v>
      </c>
      <c r="B595" s="604" t="s">
        <v>169</v>
      </c>
      <c r="C595" s="656" t="s">
        <v>3548</v>
      </c>
      <c r="D595" s="656" t="s">
        <v>3549</v>
      </c>
      <c r="E595" s="656" t="s">
        <v>3550</v>
      </c>
      <c r="F595" s="656" t="s">
        <v>3551</v>
      </c>
      <c r="G595" s="656" t="s">
        <v>3552</v>
      </c>
      <c r="H595" s="604"/>
      <c r="I595" s="604"/>
      <c r="J595" s="555" t="s">
        <v>31</v>
      </c>
      <c r="K595" s="604">
        <v>0</v>
      </c>
      <c r="L595" s="710">
        <v>271034100</v>
      </c>
      <c r="M595" s="604" t="s">
        <v>2092</v>
      </c>
      <c r="N595" s="587" t="s">
        <v>2079</v>
      </c>
      <c r="O595" s="1" t="s">
        <v>1368</v>
      </c>
      <c r="P595" s="4" t="s">
        <v>139</v>
      </c>
      <c r="Q595" s="559" t="s">
        <v>2539</v>
      </c>
      <c r="R595" s="11" t="s">
        <v>2540</v>
      </c>
      <c r="S595" s="4" t="s">
        <v>1876</v>
      </c>
      <c r="T595" s="4" t="s">
        <v>3553</v>
      </c>
      <c r="U595" s="5">
        <v>1</v>
      </c>
      <c r="V595" s="10">
        <v>50000</v>
      </c>
      <c r="W595" s="10">
        <v>50000</v>
      </c>
      <c r="X595" s="10">
        <v>56000</v>
      </c>
      <c r="Y595" s="657"/>
      <c r="Z595" s="1">
        <v>2015</v>
      </c>
      <c r="AA595" s="658"/>
      <c r="AB595" s="1" t="s">
        <v>616</v>
      </c>
      <c r="AC595" s="583"/>
      <c r="AD595" s="583"/>
      <c r="AE595" s="583" t="s">
        <v>3554</v>
      </c>
      <c r="AF595" s="583" t="s">
        <v>168</v>
      </c>
      <c r="AG595" s="583">
        <v>210011479</v>
      </c>
      <c r="AH595" s="583" t="s">
        <v>3555</v>
      </c>
      <c r="AI595" s="583"/>
    </row>
    <row r="596" spans="1:35" ht="102" customHeight="1">
      <c r="A596" s="655" t="s">
        <v>3556</v>
      </c>
      <c r="B596" s="604" t="s">
        <v>169</v>
      </c>
      <c r="C596" s="656" t="s">
        <v>3557</v>
      </c>
      <c r="D596" s="656" t="s">
        <v>3549</v>
      </c>
      <c r="E596" s="656" t="s">
        <v>3558</v>
      </c>
      <c r="F596" s="656" t="s">
        <v>3559</v>
      </c>
      <c r="G596" s="656" t="s">
        <v>3560</v>
      </c>
      <c r="H596" s="604"/>
      <c r="I596" s="604"/>
      <c r="J596" s="555" t="s">
        <v>31</v>
      </c>
      <c r="K596" s="604">
        <v>0</v>
      </c>
      <c r="L596" s="605">
        <v>271034100</v>
      </c>
      <c r="M596" s="604" t="s">
        <v>2092</v>
      </c>
      <c r="N596" s="587" t="s">
        <v>2079</v>
      </c>
      <c r="O596" s="1" t="s">
        <v>1368</v>
      </c>
      <c r="P596" s="4" t="s">
        <v>139</v>
      </c>
      <c r="Q596" s="559" t="s">
        <v>2539</v>
      </c>
      <c r="R596" s="11" t="s">
        <v>2540</v>
      </c>
      <c r="S596" s="4" t="s">
        <v>1876</v>
      </c>
      <c r="T596" s="4" t="s">
        <v>3553</v>
      </c>
      <c r="U596" s="5">
        <v>1</v>
      </c>
      <c r="V596" s="10">
        <v>50000</v>
      </c>
      <c r="W596" s="10">
        <v>50000</v>
      </c>
      <c r="X596" s="10">
        <v>56000</v>
      </c>
      <c r="Y596" s="657"/>
      <c r="Z596" s="1">
        <v>2015</v>
      </c>
      <c r="AA596" s="658"/>
      <c r="AB596" s="1" t="s">
        <v>616</v>
      </c>
      <c r="AC596" s="583"/>
      <c r="AD596" s="583"/>
      <c r="AE596" s="583" t="s">
        <v>3561</v>
      </c>
      <c r="AF596" s="583" t="s">
        <v>168</v>
      </c>
      <c r="AG596" s="583">
        <v>210011481</v>
      </c>
      <c r="AH596" s="583" t="s">
        <v>3562</v>
      </c>
      <c r="AI596" s="583"/>
    </row>
    <row r="597" spans="1:35" ht="102" customHeight="1">
      <c r="A597" s="655" t="s">
        <v>3563</v>
      </c>
      <c r="B597" s="604" t="s">
        <v>169</v>
      </c>
      <c r="C597" s="656" t="s">
        <v>3564</v>
      </c>
      <c r="D597" s="656" t="s">
        <v>3549</v>
      </c>
      <c r="E597" s="656" t="s">
        <v>3558</v>
      </c>
      <c r="F597" s="656" t="s">
        <v>3565</v>
      </c>
      <c r="G597" s="656" t="s">
        <v>3566</v>
      </c>
      <c r="H597" s="604"/>
      <c r="I597" s="604"/>
      <c r="J597" s="555" t="s">
        <v>31</v>
      </c>
      <c r="K597" s="604">
        <v>0</v>
      </c>
      <c r="L597" s="605">
        <v>271034100</v>
      </c>
      <c r="M597" s="604" t="s">
        <v>2092</v>
      </c>
      <c r="N597" s="587" t="s">
        <v>2079</v>
      </c>
      <c r="O597" s="1" t="s">
        <v>1368</v>
      </c>
      <c r="P597" s="4" t="s">
        <v>139</v>
      </c>
      <c r="Q597" s="559" t="s">
        <v>2539</v>
      </c>
      <c r="R597" s="11" t="s">
        <v>2540</v>
      </c>
      <c r="S597" s="4" t="s">
        <v>1876</v>
      </c>
      <c r="T597" s="4" t="s">
        <v>3553</v>
      </c>
      <c r="U597" s="5">
        <v>1</v>
      </c>
      <c r="V597" s="10">
        <v>50000</v>
      </c>
      <c r="W597" s="10">
        <v>50000</v>
      </c>
      <c r="X597" s="10">
        <v>56000</v>
      </c>
      <c r="Y597" s="657"/>
      <c r="Z597" s="1">
        <v>2015</v>
      </c>
      <c r="AA597" s="658"/>
      <c r="AB597" s="1" t="s">
        <v>616</v>
      </c>
      <c r="AC597" s="583"/>
      <c r="AD597" s="583"/>
      <c r="AE597" s="583" t="s">
        <v>3567</v>
      </c>
      <c r="AF597" s="583" t="s">
        <v>168</v>
      </c>
      <c r="AG597" s="583">
        <v>210011484</v>
      </c>
      <c r="AH597" s="583" t="s">
        <v>3568</v>
      </c>
      <c r="AI597" s="583"/>
    </row>
    <row r="598" spans="1:35" ht="102" customHeight="1">
      <c r="A598" s="655" t="s">
        <v>3569</v>
      </c>
      <c r="B598" s="604" t="s">
        <v>169</v>
      </c>
      <c r="C598" s="656" t="s">
        <v>3570</v>
      </c>
      <c r="D598" s="656" t="s">
        <v>3549</v>
      </c>
      <c r="E598" s="656" t="s">
        <v>3558</v>
      </c>
      <c r="F598" s="656" t="s">
        <v>3571</v>
      </c>
      <c r="G598" s="656" t="s">
        <v>3572</v>
      </c>
      <c r="H598" s="604"/>
      <c r="I598" s="604"/>
      <c r="J598" s="555" t="s">
        <v>31</v>
      </c>
      <c r="K598" s="604">
        <v>0</v>
      </c>
      <c r="L598" s="605">
        <v>271034100</v>
      </c>
      <c r="M598" s="604" t="s">
        <v>2092</v>
      </c>
      <c r="N598" s="587" t="s">
        <v>2079</v>
      </c>
      <c r="O598" s="1" t="s">
        <v>1368</v>
      </c>
      <c r="P598" s="4" t="s">
        <v>139</v>
      </c>
      <c r="Q598" s="559" t="s">
        <v>2539</v>
      </c>
      <c r="R598" s="11" t="s">
        <v>2540</v>
      </c>
      <c r="S598" s="4" t="s">
        <v>1876</v>
      </c>
      <c r="T598" s="4" t="s">
        <v>3553</v>
      </c>
      <c r="U598" s="5">
        <v>1</v>
      </c>
      <c r="V598" s="10">
        <v>50000</v>
      </c>
      <c r="W598" s="10">
        <v>50000</v>
      </c>
      <c r="X598" s="10">
        <v>56000</v>
      </c>
      <c r="Y598" s="657"/>
      <c r="Z598" s="1">
        <v>2015</v>
      </c>
      <c r="AA598" s="658"/>
      <c r="AB598" s="1" t="s">
        <v>616</v>
      </c>
      <c r="AC598" s="583"/>
      <c r="AD598" s="583"/>
      <c r="AE598" s="583" t="s">
        <v>3573</v>
      </c>
      <c r="AF598" s="583" t="s">
        <v>168</v>
      </c>
      <c r="AG598" s="583">
        <v>210011485</v>
      </c>
      <c r="AH598" s="583" t="s">
        <v>3574</v>
      </c>
      <c r="AI598" s="583"/>
    </row>
    <row r="599" spans="1:35" ht="102" customHeight="1">
      <c r="A599" s="655" t="s">
        <v>3575</v>
      </c>
      <c r="B599" s="604" t="s">
        <v>169</v>
      </c>
      <c r="C599" s="656" t="s">
        <v>3576</v>
      </c>
      <c r="D599" s="656" t="s">
        <v>3549</v>
      </c>
      <c r="E599" s="656" t="s">
        <v>3558</v>
      </c>
      <c r="F599" s="656" t="s">
        <v>3577</v>
      </c>
      <c r="G599" s="656" t="s">
        <v>3578</v>
      </c>
      <c r="H599" s="604"/>
      <c r="I599" s="604"/>
      <c r="J599" s="555" t="s">
        <v>31</v>
      </c>
      <c r="K599" s="604">
        <v>0</v>
      </c>
      <c r="L599" s="605">
        <v>271034100</v>
      </c>
      <c r="M599" s="604" t="s">
        <v>2092</v>
      </c>
      <c r="N599" s="587" t="s">
        <v>2079</v>
      </c>
      <c r="O599" s="1" t="s">
        <v>1368</v>
      </c>
      <c r="P599" s="4" t="s">
        <v>139</v>
      </c>
      <c r="Q599" s="559" t="s">
        <v>2539</v>
      </c>
      <c r="R599" s="11" t="s">
        <v>2540</v>
      </c>
      <c r="S599" s="4" t="s">
        <v>1876</v>
      </c>
      <c r="T599" s="4" t="s">
        <v>3553</v>
      </c>
      <c r="U599" s="5">
        <v>1</v>
      </c>
      <c r="V599" s="10">
        <v>50000</v>
      </c>
      <c r="W599" s="10">
        <v>50000</v>
      </c>
      <c r="X599" s="10">
        <v>56000</v>
      </c>
      <c r="Y599" s="657"/>
      <c r="Z599" s="1">
        <v>2015</v>
      </c>
      <c r="AA599" s="658"/>
      <c r="AB599" s="1" t="s">
        <v>616</v>
      </c>
      <c r="AC599" s="583"/>
      <c r="AD599" s="583"/>
      <c r="AE599" s="583" t="s">
        <v>3579</v>
      </c>
      <c r="AF599" s="583" t="s">
        <v>168</v>
      </c>
      <c r="AG599" s="583">
        <v>210011487</v>
      </c>
      <c r="AH599" s="583" t="s">
        <v>3580</v>
      </c>
      <c r="AI599" s="583"/>
    </row>
    <row r="600" spans="1:35" ht="102" customHeight="1">
      <c r="A600" s="655" t="s">
        <v>3581</v>
      </c>
      <c r="B600" s="604" t="s">
        <v>169</v>
      </c>
      <c r="C600" s="656" t="s">
        <v>2657</v>
      </c>
      <c r="D600" s="656" t="s">
        <v>2658</v>
      </c>
      <c r="E600" s="656" t="s">
        <v>2659</v>
      </c>
      <c r="F600" s="656" t="s">
        <v>2660</v>
      </c>
      <c r="G600" s="656" t="s">
        <v>2661</v>
      </c>
      <c r="H600" s="604"/>
      <c r="I600" s="604"/>
      <c r="J600" s="555" t="s">
        <v>31</v>
      </c>
      <c r="K600" s="604">
        <v>0</v>
      </c>
      <c r="L600" s="605">
        <v>271034100</v>
      </c>
      <c r="M600" s="604" t="s">
        <v>2092</v>
      </c>
      <c r="N600" s="587" t="s">
        <v>2079</v>
      </c>
      <c r="O600" s="1" t="s">
        <v>1368</v>
      </c>
      <c r="P600" s="4" t="s">
        <v>139</v>
      </c>
      <c r="Q600" s="559" t="s">
        <v>2539</v>
      </c>
      <c r="R600" s="11" t="s">
        <v>2540</v>
      </c>
      <c r="S600" s="4" t="s">
        <v>1928</v>
      </c>
      <c r="T600" s="4" t="s">
        <v>1929</v>
      </c>
      <c r="U600" s="5">
        <v>4</v>
      </c>
      <c r="V600" s="10">
        <v>15000</v>
      </c>
      <c r="W600" s="10">
        <v>60000</v>
      </c>
      <c r="X600" s="10">
        <v>67200</v>
      </c>
      <c r="Y600" s="657"/>
      <c r="Z600" s="1">
        <v>2015</v>
      </c>
      <c r="AA600" s="658"/>
      <c r="AB600" s="1" t="s">
        <v>616</v>
      </c>
      <c r="AC600" s="583"/>
      <c r="AD600" s="583"/>
      <c r="AE600" s="583" t="s">
        <v>3582</v>
      </c>
      <c r="AF600" s="583" t="s">
        <v>168</v>
      </c>
      <c r="AG600" s="583">
        <v>210012131</v>
      </c>
      <c r="AH600" s="583" t="s">
        <v>2663</v>
      </c>
      <c r="AI600" s="583"/>
    </row>
    <row r="601" spans="1:35" ht="102" customHeight="1">
      <c r="A601" s="655" t="s">
        <v>3583</v>
      </c>
      <c r="B601" s="604" t="s">
        <v>169</v>
      </c>
      <c r="C601" s="656" t="s">
        <v>2681</v>
      </c>
      <c r="D601" s="656" t="s">
        <v>2682</v>
      </c>
      <c r="E601" s="656" t="s">
        <v>2683</v>
      </c>
      <c r="F601" s="656" t="s">
        <v>2684</v>
      </c>
      <c r="G601" s="656" t="s">
        <v>2685</v>
      </c>
      <c r="H601" s="604"/>
      <c r="I601" s="604"/>
      <c r="J601" s="555" t="s">
        <v>1961</v>
      </c>
      <c r="K601" s="604">
        <v>100</v>
      </c>
      <c r="L601" s="605">
        <v>271034100</v>
      </c>
      <c r="M601" s="604" t="s">
        <v>2092</v>
      </c>
      <c r="N601" s="587" t="s">
        <v>2079</v>
      </c>
      <c r="O601" s="1" t="s">
        <v>1368</v>
      </c>
      <c r="P601" s="4" t="s">
        <v>139</v>
      </c>
      <c r="Q601" s="559" t="s">
        <v>2539</v>
      </c>
      <c r="R601" s="11" t="s">
        <v>1875</v>
      </c>
      <c r="S601" s="4" t="s">
        <v>1428</v>
      </c>
      <c r="T601" s="4" t="s">
        <v>2686</v>
      </c>
      <c r="U601" s="5">
        <v>2</v>
      </c>
      <c r="V601" s="10">
        <v>18300</v>
      </c>
      <c r="W601" s="10">
        <v>36600</v>
      </c>
      <c r="X601" s="10">
        <v>40992</v>
      </c>
      <c r="Y601" s="657" t="s">
        <v>720</v>
      </c>
      <c r="Z601" s="1">
        <v>2015</v>
      </c>
      <c r="AA601" s="658"/>
      <c r="AB601" s="1" t="s">
        <v>616</v>
      </c>
      <c r="AC601" s="583"/>
      <c r="AD601" s="583"/>
      <c r="AE601" s="583" t="s">
        <v>3584</v>
      </c>
      <c r="AF601" s="583" t="s">
        <v>168</v>
      </c>
      <c r="AG601" s="583">
        <v>210013850</v>
      </c>
      <c r="AH601" s="583" t="s">
        <v>2688</v>
      </c>
      <c r="AI601" s="583"/>
    </row>
    <row r="602" spans="1:35" ht="102" customHeight="1">
      <c r="A602" s="655" t="s">
        <v>3585</v>
      </c>
      <c r="B602" s="604" t="s">
        <v>169</v>
      </c>
      <c r="C602" s="656" t="s">
        <v>3586</v>
      </c>
      <c r="D602" s="656" t="s">
        <v>3549</v>
      </c>
      <c r="E602" s="656" t="s">
        <v>3558</v>
      </c>
      <c r="F602" s="656" t="s">
        <v>3587</v>
      </c>
      <c r="G602" s="656" t="s">
        <v>3588</v>
      </c>
      <c r="H602" s="604"/>
      <c r="I602" s="604"/>
      <c r="J602" s="555" t="s">
        <v>31</v>
      </c>
      <c r="K602" s="604">
        <v>0</v>
      </c>
      <c r="L602" s="605">
        <v>271034100</v>
      </c>
      <c r="M602" s="604" t="s">
        <v>2092</v>
      </c>
      <c r="N602" s="587" t="s">
        <v>2079</v>
      </c>
      <c r="O602" s="1" t="s">
        <v>1368</v>
      </c>
      <c r="P602" s="4" t="s">
        <v>139</v>
      </c>
      <c r="Q602" s="559" t="s">
        <v>2539</v>
      </c>
      <c r="R602" s="11" t="s">
        <v>2540</v>
      </c>
      <c r="S602" s="4" t="s">
        <v>1876</v>
      </c>
      <c r="T602" s="4" t="s">
        <v>3553</v>
      </c>
      <c r="U602" s="5">
        <v>1</v>
      </c>
      <c r="V602" s="10">
        <v>50000</v>
      </c>
      <c r="W602" s="10">
        <v>50000</v>
      </c>
      <c r="X602" s="10">
        <v>56000</v>
      </c>
      <c r="Y602" s="657"/>
      <c r="Z602" s="1">
        <v>2015</v>
      </c>
      <c r="AA602" s="658"/>
      <c r="AB602" s="1" t="s">
        <v>616</v>
      </c>
      <c r="AC602" s="583"/>
      <c r="AD602" s="583"/>
      <c r="AE602" s="583" t="s">
        <v>3589</v>
      </c>
      <c r="AF602" s="583" t="s">
        <v>168</v>
      </c>
      <c r="AG602" s="583">
        <v>210014186</v>
      </c>
      <c r="AH602" s="583" t="s">
        <v>3590</v>
      </c>
      <c r="AI602" s="583"/>
    </row>
    <row r="603" spans="1:35" ht="102" customHeight="1">
      <c r="A603" s="655" t="s">
        <v>3591</v>
      </c>
      <c r="B603" s="604" t="s">
        <v>169</v>
      </c>
      <c r="C603" s="656" t="s">
        <v>2690</v>
      </c>
      <c r="D603" s="656" t="s">
        <v>2691</v>
      </c>
      <c r="E603" s="656" t="s">
        <v>2692</v>
      </c>
      <c r="F603" s="656" t="s">
        <v>2693</v>
      </c>
      <c r="G603" s="656" t="s">
        <v>2694</v>
      </c>
      <c r="H603" s="604"/>
      <c r="I603" s="604"/>
      <c r="J603" s="555" t="s">
        <v>31</v>
      </c>
      <c r="K603" s="604">
        <v>0</v>
      </c>
      <c r="L603" s="605">
        <v>271034100</v>
      </c>
      <c r="M603" s="604" t="s">
        <v>2092</v>
      </c>
      <c r="N603" s="587" t="s">
        <v>2079</v>
      </c>
      <c r="O603" s="1" t="s">
        <v>1368</v>
      </c>
      <c r="P603" s="4" t="s">
        <v>139</v>
      </c>
      <c r="Q603" s="559" t="s">
        <v>2539</v>
      </c>
      <c r="R603" s="11" t="s">
        <v>2540</v>
      </c>
      <c r="S603" s="4" t="s">
        <v>1420</v>
      </c>
      <c r="T603" s="4" t="s">
        <v>1384</v>
      </c>
      <c r="U603" s="5">
        <v>1</v>
      </c>
      <c r="V603" s="10">
        <v>7200</v>
      </c>
      <c r="W603" s="10">
        <v>7200</v>
      </c>
      <c r="X603" s="10">
        <v>8064</v>
      </c>
      <c r="Y603" s="657"/>
      <c r="Z603" s="1">
        <v>2015</v>
      </c>
      <c r="AA603" s="658"/>
      <c r="AB603" s="1" t="s">
        <v>616</v>
      </c>
      <c r="AC603" s="583"/>
      <c r="AD603" s="583"/>
      <c r="AE603" s="583" t="s">
        <v>3592</v>
      </c>
      <c r="AF603" s="583" t="s">
        <v>168</v>
      </c>
      <c r="AG603" s="583">
        <v>210014190</v>
      </c>
      <c r="AH603" s="583" t="s">
        <v>2696</v>
      </c>
      <c r="AI603" s="583"/>
    </row>
    <row r="604" spans="1:35" ht="102" customHeight="1">
      <c r="A604" s="655" t="s">
        <v>3593</v>
      </c>
      <c r="B604" s="604" t="s">
        <v>169</v>
      </c>
      <c r="C604" s="656" t="s">
        <v>2718</v>
      </c>
      <c r="D604" s="656" t="s">
        <v>2719</v>
      </c>
      <c r="E604" s="656" t="s">
        <v>2719</v>
      </c>
      <c r="F604" s="656" t="s">
        <v>2720</v>
      </c>
      <c r="G604" s="656" t="s">
        <v>2721</v>
      </c>
      <c r="H604" s="604"/>
      <c r="I604" s="604"/>
      <c r="J604" s="555" t="s">
        <v>31</v>
      </c>
      <c r="K604" s="604">
        <v>0</v>
      </c>
      <c r="L604" s="605">
        <v>271034100</v>
      </c>
      <c r="M604" s="604" t="s">
        <v>2092</v>
      </c>
      <c r="N604" s="587" t="s">
        <v>2079</v>
      </c>
      <c r="O604" s="1" t="s">
        <v>1368</v>
      </c>
      <c r="P604" s="4" t="s">
        <v>139</v>
      </c>
      <c r="Q604" s="559" t="s">
        <v>2539</v>
      </c>
      <c r="R604" s="11" t="s">
        <v>2540</v>
      </c>
      <c r="S604" s="4" t="s">
        <v>1928</v>
      </c>
      <c r="T604" s="4" t="s">
        <v>1929</v>
      </c>
      <c r="U604" s="5">
        <v>100</v>
      </c>
      <c r="V604" s="10">
        <v>5000</v>
      </c>
      <c r="W604" s="10">
        <v>500000</v>
      </c>
      <c r="X604" s="10">
        <v>560000</v>
      </c>
      <c r="Y604" s="657"/>
      <c r="Z604" s="1">
        <v>2015</v>
      </c>
      <c r="AA604" s="658"/>
      <c r="AB604" s="1" t="s">
        <v>616</v>
      </c>
      <c r="AC604" s="583"/>
      <c r="AD604" s="583"/>
      <c r="AE604" s="583" t="s">
        <v>3594</v>
      </c>
      <c r="AF604" s="583" t="s">
        <v>168</v>
      </c>
      <c r="AG604" s="583">
        <v>210018030</v>
      </c>
      <c r="AH604" s="583" t="s">
        <v>2723</v>
      </c>
      <c r="AI604" s="583"/>
    </row>
    <row r="605" spans="1:35" ht="102" customHeight="1">
      <c r="A605" s="655" t="s">
        <v>3595</v>
      </c>
      <c r="B605" s="604" t="s">
        <v>169</v>
      </c>
      <c r="C605" s="656" t="s">
        <v>2764</v>
      </c>
      <c r="D605" s="656" t="s">
        <v>2765</v>
      </c>
      <c r="E605" s="656" t="s">
        <v>2766</v>
      </c>
      <c r="F605" s="656" t="s">
        <v>2767</v>
      </c>
      <c r="G605" s="656" t="s">
        <v>2768</v>
      </c>
      <c r="H605" s="604"/>
      <c r="I605" s="604"/>
      <c r="J605" s="555" t="s">
        <v>31</v>
      </c>
      <c r="K605" s="604">
        <v>0</v>
      </c>
      <c r="L605" s="605">
        <v>271034100</v>
      </c>
      <c r="M605" s="604" t="s">
        <v>2092</v>
      </c>
      <c r="N605" s="587" t="s">
        <v>2079</v>
      </c>
      <c r="O605" s="1" t="s">
        <v>1369</v>
      </c>
      <c r="P605" s="4" t="s">
        <v>139</v>
      </c>
      <c r="Q605" s="559" t="s">
        <v>2539</v>
      </c>
      <c r="R605" s="11" t="s">
        <v>2540</v>
      </c>
      <c r="S605" s="4" t="s">
        <v>1928</v>
      </c>
      <c r="T605" s="4" t="s">
        <v>1929</v>
      </c>
      <c r="U605" s="5">
        <v>20</v>
      </c>
      <c r="V605" s="10">
        <v>1500</v>
      </c>
      <c r="W605" s="10">
        <v>30000</v>
      </c>
      <c r="X605" s="10">
        <v>33600</v>
      </c>
      <c r="Y605" s="657"/>
      <c r="Z605" s="1">
        <v>2015</v>
      </c>
      <c r="AA605" s="658"/>
      <c r="AB605" s="1" t="s">
        <v>616</v>
      </c>
      <c r="AC605" s="583"/>
      <c r="AD605" s="583"/>
      <c r="AE605" s="583" t="s">
        <v>3596</v>
      </c>
      <c r="AF605" s="583" t="s">
        <v>168</v>
      </c>
      <c r="AG605" s="583">
        <v>210021600</v>
      </c>
      <c r="AH605" s="583" t="s">
        <v>3451</v>
      </c>
      <c r="AI605" s="583"/>
    </row>
    <row r="606" spans="1:35" ht="102" customHeight="1">
      <c r="A606" s="655" t="s">
        <v>3597</v>
      </c>
      <c r="B606" s="604" t="s">
        <v>169</v>
      </c>
      <c r="C606" s="656" t="s">
        <v>2764</v>
      </c>
      <c r="D606" s="656" t="s">
        <v>2765</v>
      </c>
      <c r="E606" s="656" t="s">
        <v>2766</v>
      </c>
      <c r="F606" s="656" t="s">
        <v>2767</v>
      </c>
      <c r="G606" s="656" t="s">
        <v>2768</v>
      </c>
      <c r="H606" s="604"/>
      <c r="I606" s="604"/>
      <c r="J606" s="555" t="s">
        <v>31</v>
      </c>
      <c r="K606" s="604">
        <v>0</v>
      </c>
      <c r="L606" s="605">
        <v>271034100</v>
      </c>
      <c r="M606" s="604" t="s">
        <v>2092</v>
      </c>
      <c r="N606" s="587" t="s">
        <v>2079</v>
      </c>
      <c r="O606" s="1" t="s">
        <v>1368</v>
      </c>
      <c r="P606" s="4" t="s">
        <v>139</v>
      </c>
      <c r="Q606" s="559" t="s">
        <v>2539</v>
      </c>
      <c r="R606" s="11" t="s">
        <v>2540</v>
      </c>
      <c r="S606" s="4" t="s">
        <v>1928</v>
      </c>
      <c r="T606" s="4" t="s">
        <v>1929</v>
      </c>
      <c r="U606" s="5">
        <v>50</v>
      </c>
      <c r="V606" s="10">
        <v>1500</v>
      </c>
      <c r="W606" s="10">
        <v>75000</v>
      </c>
      <c r="X606" s="10">
        <v>84000</v>
      </c>
      <c r="Y606" s="657"/>
      <c r="Z606" s="1">
        <v>2015</v>
      </c>
      <c r="AA606" s="658"/>
      <c r="AB606" s="1" t="s">
        <v>616</v>
      </c>
      <c r="AC606" s="583"/>
      <c r="AD606" s="583"/>
      <c r="AE606" s="583" t="s">
        <v>3596</v>
      </c>
      <c r="AF606" s="583" t="s">
        <v>168</v>
      </c>
      <c r="AG606" s="583">
        <v>210021600</v>
      </c>
      <c r="AH606" s="583" t="s">
        <v>3451</v>
      </c>
      <c r="AI606" s="583"/>
    </row>
    <row r="607" spans="1:35" ht="102" customHeight="1">
      <c r="A607" s="655" t="s">
        <v>3598</v>
      </c>
      <c r="B607" s="604" t="s">
        <v>169</v>
      </c>
      <c r="C607" s="656" t="s">
        <v>2764</v>
      </c>
      <c r="D607" s="656" t="s">
        <v>2765</v>
      </c>
      <c r="E607" s="656" t="s">
        <v>2766</v>
      </c>
      <c r="F607" s="656" t="s">
        <v>2767</v>
      </c>
      <c r="G607" s="656" t="s">
        <v>2768</v>
      </c>
      <c r="H607" s="604"/>
      <c r="I607" s="604"/>
      <c r="J607" s="555" t="s">
        <v>31</v>
      </c>
      <c r="K607" s="604">
        <v>0</v>
      </c>
      <c r="L607" s="605">
        <v>271034100</v>
      </c>
      <c r="M607" s="604" t="s">
        <v>2092</v>
      </c>
      <c r="N607" s="587" t="s">
        <v>2079</v>
      </c>
      <c r="O607" s="1" t="s">
        <v>1369</v>
      </c>
      <c r="P607" s="4" t="s">
        <v>139</v>
      </c>
      <c r="Q607" s="559" t="s">
        <v>2539</v>
      </c>
      <c r="R607" s="11" t="s">
        <v>2540</v>
      </c>
      <c r="S607" s="4" t="s">
        <v>1928</v>
      </c>
      <c r="T607" s="4" t="s">
        <v>1929</v>
      </c>
      <c r="U607" s="5">
        <v>13</v>
      </c>
      <c r="V607" s="10">
        <v>1500</v>
      </c>
      <c r="W607" s="10">
        <v>19500</v>
      </c>
      <c r="X607" s="10">
        <v>21840</v>
      </c>
      <c r="Y607" s="657"/>
      <c r="Z607" s="1">
        <v>2015</v>
      </c>
      <c r="AA607" s="658"/>
      <c r="AB607" s="1" t="s">
        <v>616</v>
      </c>
      <c r="AC607" s="583"/>
      <c r="AD607" s="583"/>
      <c r="AE607" s="583" t="s">
        <v>3599</v>
      </c>
      <c r="AF607" s="583" t="s">
        <v>168</v>
      </c>
      <c r="AG607" s="583">
        <v>210021611</v>
      </c>
      <c r="AH607" s="583" t="s">
        <v>2770</v>
      </c>
      <c r="AI607" s="583"/>
    </row>
    <row r="608" spans="1:35" ht="102" customHeight="1">
      <c r="A608" s="655" t="s">
        <v>3600</v>
      </c>
      <c r="B608" s="604" t="s">
        <v>169</v>
      </c>
      <c r="C608" s="656" t="s">
        <v>2764</v>
      </c>
      <c r="D608" s="656" t="s">
        <v>2765</v>
      </c>
      <c r="E608" s="656" t="s">
        <v>2766</v>
      </c>
      <c r="F608" s="656" t="s">
        <v>2767</v>
      </c>
      <c r="G608" s="656" t="s">
        <v>2768</v>
      </c>
      <c r="H608" s="604"/>
      <c r="I608" s="604"/>
      <c r="J608" s="555" t="s">
        <v>31</v>
      </c>
      <c r="K608" s="604">
        <v>0</v>
      </c>
      <c r="L608" s="605">
        <v>271034100</v>
      </c>
      <c r="M608" s="604" t="s">
        <v>2092</v>
      </c>
      <c r="N608" s="587" t="s">
        <v>2079</v>
      </c>
      <c r="O608" s="1" t="s">
        <v>1368</v>
      </c>
      <c r="P608" s="4" t="s">
        <v>139</v>
      </c>
      <c r="Q608" s="559" t="s">
        <v>2539</v>
      </c>
      <c r="R608" s="11" t="s">
        <v>2540</v>
      </c>
      <c r="S608" s="4" t="s">
        <v>1928</v>
      </c>
      <c r="T608" s="4" t="s">
        <v>1929</v>
      </c>
      <c r="U608" s="5">
        <v>50</v>
      </c>
      <c r="V608" s="10">
        <v>1500</v>
      </c>
      <c r="W608" s="10">
        <v>75000</v>
      </c>
      <c r="X608" s="10">
        <v>84000</v>
      </c>
      <c r="Y608" s="657"/>
      <c r="Z608" s="1">
        <v>2015</v>
      </c>
      <c r="AA608" s="658"/>
      <c r="AB608" s="1" t="s">
        <v>616</v>
      </c>
      <c r="AC608" s="583"/>
      <c r="AD608" s="583"/>
      <c r="AE608" s="583" t="s">
        <v>3599</v>
      </c>
      <c r="AF608" s="583" t="s">
        <v>168</v>
      </c>
      <c r="AG608" s="583">
        <v>210021611</v>
      </c>
      <c r="AH608" s="583" t="s">
        <v>2770</v>
      </c>
      <c r="AI608" s="583"/>
    </row>
    <row r="609" spans="1:35" ht="102" customHeight="1">
      <c r="A609" s="655" t="s">
        <v>3601</v>
      </c>
      <c r="B609" s="604" t="s">
        <v>169</v>
      </c>
      <c r="C609" s="656" t="s">
        <v>3602</v>
      </c>
      <c r="D609" s="656" t="s">
        <v>3549</v>
      </c>
      <c r="E609" s="656" t="s">
        <v>3558</v>
      </c>
      <c r="F609" s="656" t="s">
        <v>3603</v>
      </c>
      <c r="G609" s="656" t="s">
        <v>3604</v>
      </c>
      <c r="H609" s="604"/>
      <c r="I609" s="604"/>
      <c r="J609" s="555" t="s">
        <v>31</v>
      </c>
      <c r="K609" s="604">
        <v>0</v>
      </c>
      <c r="L609" s="605">
        <v>271034100</v>
      </c>
      <c r="M609" s="604" t="s">
        <v>2092</v>
      </c>
      <c r="N609" s="587" t="s">
        <v>2079</v>
      </c>
      <c r="O609" s="1" t="s">
        <v>1368</v>
      </c>
      <c r="P609" s="4" t="s">
        <v>139</v>
      </c>
      <c r="Q609" s="559" t="s">
        <v>2539</v>
      </c>
      <c r="R609" s="11" t="s">
        <v>2540</v>
      </c>
      <c r="S609" s="4" t="s">
        <v>1876</v>
      </c>
      <c r="T609" s="4" t="s">
        <v>3553</v>
      </c>
      <c r="U609" s="5">
        <v>2</v>
      </c>
      <c r="V609" s="10">
        <v>30000</v>
      </c>
      <c r="W609" s="10">
        <v>60000</v>
      </c>
      <c r="X609" s="10">
        <v>67200</v>
      </c>
      <c r="Y609" s="657"/>
      <c r="Z609" s="1">
        <v>2015</v>
      </c>
      <c r="AA609" s="658"/>
      <c r="AB609" s="1" t="s">
        <v>616</v>
      </c>
      <c r="AC609" s="583"/>
      <c r="AD609" s="583"/>
      <c r="AE609" s="583" t="s">
        <v>3605</v>
      </c>
      <c r="AF609" s="583" t="s">
        <v>168</v>
      </c>
      <c r="AG609" s="583">
        <v>210023149</v>
      </c>
      <c r="AH609" s="583" t="s">
        <v>3606</v>
      </c>
      <c r="AI609" s="583"/>
    </row>
    <row r="610" spans="1:35" ht="102" customHeight="1">
      <c r="A610" s="655" t="s">
        <v>3607</v>
      </c>
      <c r="B610" s="604" t="s">
        <v>169</v>
      </c>
      <c r="C610" s="656" t="s">
        <v>3608</v>
      </c>
      <c r="D610" s="656" t="s">
        <v>3549</v>
      </c>
      <c r="E610" s="656" t="s">
        <v>3558</v>
      </c>
      <c r="F610" s="656" t="s">
        <v>3609</v>
      </c>
      <c r="G610" s="656" t="s">
        <v>3610</v>
      </c>
      <c r="H610" s="604"/>
      <c r="I610" s="604"/>
      <c r="J610" s="555" t="s">
        <v>31</v>
      </c>
      <c r="K610" s="604">
        <v>0</v>
      </c>
      <c r="L610" s="605">
        <v>271034100</v>
      </c>
      <c r="M610" s="604" t="s">
        <v>2092</v>
      </c>
      <c r="N610" s="587" t="s">
        <v>2079</v>
      </c>
      <c r="O610" s="1" t="s">
        <v>1368</v>
      </c>
      <c r="P610" s="4" t="s">
        <v>139</v>
      </c>
      <c r="Q610" s="559" t="s">
        <v>2539</v>
      </c>
      <c r="R610" s="11" t="s">
        <v>2540</v>
      </c>
      <c r="S610" s="4" t="s">
        <v>1876</v>
      </c>
      <c r="T610" s="4" t="s">
        <v>3553</v>
      </c>
      <c r="U610" s="5">
        <v>1</v>
      </c>
      <c r="V610" s="10">
        <v>310000</v>
      </c>
      <c r="W610" s="10">
        <v>310000</v>
      </c>
      <c r="X610" s="10">
        <v>347200</v>
      </c>
      <c r="Y610" s="657"/>
      <c r="Z610" s="1">
        <v>2015</v>
      </c>
      <c r="AA610" s="658"/>
      <c r="AB610" s="1" t="s">
        <v>616</v>
      </c>
      <c r="AC610" s="583"/>
      <c r="AD610" s="583"/>
      <c r="AE610" s="583" t="s">
        <v>3611</v>
      </c>
      <c r="AF610" s="583" t="s">
        <v>168</v>
      </c>
      <c r="AG610" s="583">
        <v>210023150</v>
      </c>
      <c r="AH610" s="583" t="s">
        <v>3612</v>
      </c>
      <c r="AI610" s="583"/>
    </row>
    <row r="611" spans="1:35" ht="102" customHeight="1">
      <c r="A611" s="655" t="s">
        <v>3613</v>
      </c>
      <c r="B611" s="604" t="s">
        <v>169</v>
      </c>
      <c r="C611" s="656" t="s">
        <v>3614</v>
      </c>
      <c r="D611" s="656" t="s">
        <v>3549</v>
      </c>
      <c r="E611" s="656" t="s">
        <v>3558</v>
      </c>
      <c r="F611" s="656" t="s">
        <v>3615</v>
      </c>
      <c r="G611" s="656" t="s">
        <v>3616</v>
      </c>
      <c r="H611" s="604"/>
      <c r="I611" s="604"/>
      <c r="J611" s="555" t="s">
        <v>31</v>
      </c>
      <c r="K611" s="604">
        <v>0</v>
      </c>
      <c r="L611" s="605">
        <v>271034100</v>
      </c>
      <c r="M611" s="604" t="s">
        <v>2092</v>
      </c>
      <c r="N611" s="587" t="s">
        <v>2079</v>
      </c>
      <c r="O611" s="1" t="s">
        <v>1368</v>
      </c>
      <c r="P611" s="4" t="s">
        <v>139</v>
      </c>
      <c r="Q611" s="559" t="s">
        <v>2539</v>
      </c>
      <c r="R611" s="11" t="s">
        <v>2540</v>
      </c>
      <c r="S611" s="4" t="s">
        <v>1876</v>
      </c>
      <c r="T611" s="4" t="s">
        <v>3553</v>
      </c>
      <c r="U611" s="5">
        <v>3</v>
      </c>
      <c r="V611" s="10">
        <v>90000</v>
      </c>
      <c r="W611" s="10">
        <v>270000</v>
      </c>
      <c r="X611" s="10">
        <v>302400</v>
      </c>
      <c r="Y611" s="657"/>
      <c r="Z611" s="1">
        <v>2015</v>
      </c>
      <c r="AA611" s="658"/>
      <c r="AB611" s="1" t="s">
        <v>616</v>
      </c>
      <c r="AC611" s="583"/>
      <c r="AD611" s="583"/>
      <c r="AE611" s="583" t="s">
        <v>3617</v>
      </c>
      <c r="AF611" s="583" t="s">
        <v>168</v>
      </c>
      <c r="AG611" s="583">
        <v>210023151</v>
      </c>
      <c r="AH611" s="583" t="s">
        <v>3618</v>
      </c>
      <c r="AI611" s="583"/>
    </row>
    <row r="612" spans="1:35" ht="102" customHeight="1">
      <c r="A612" s="655" t="s">
        <v>3619</v>
      </c>
      <c r="B612" s="604" t="s">
        <v>169</v>
      </c>
      <c r="C612" s="656" t="s">
        <v>3620</v>
      </c>
      <c r="D612" s="656" t="s">
        <v>3549</v>
      </c>
      <c r="E612" s="656" t="s">
        <v>3558</v>
      </c>
      <c r="F612" s="656" t="s">
        <v>3621</v>
      </c>
      <c r="G612" s="656" t="s">
        <v>3622</v>
      </c>
      <c r="H612" s="604"/>
      <c r="I612" s="604"/>
      <c r="J612" s="555" t="s">
        <v>31</v>
      </c>
      <c r="K612" s="604">
        <v>0</v>
      </c>
      <c r="L612" s="605">
        <v>271034100</v>
      </c>
      <c r="M612" s="604" t="s">
        <v>2092</v>
      </c>
      <c r="N612" s="587" t="s">
        <v>2079</v>
      </c>
      <c r="O612" s="1" t="s">
        <v>1368</v>
      </c>
      <c r="P612" s="4" t="s">
        <v>139</v>
      </c>
      <c r="Q612" s="559" t="s">
        <v>2539</v>
      </c>
      <c r="R612" s="11" t="s">
        <v>2540</v>
      </c>
      <c r="S612" s="4" t="s">
        <v>1876</v>
      </c>
      <c r="T612" s="4" t="s">
        <v>3553</v>
      </c>
      <c r="U612" s="5">
        <v>1</v>
      </c>
      <c r="V612" s="10">
        <v>90000</v>
      </c>
      <c r="W612" s="10">
        <v>90000</v>
      </c>
      <c r="X612" s="10">
        <v>100800</v>
      </c>
      <c r="Y612" s="657"/>
      <c r="Z612" s="1">
        <v>2015</v>
      </c>
      <c r="AA612" s="658"/>
      <c r="AB612" s="1" t="s">
        <v>616</v>
      </c>
      <c r="AC612" s="583"/>
      <c r="AD612" s="583"/>
      <c r="AE612" s="583" t="s">
        <v>3623</v>
      </c>
      <c r="AF612" s="583" t="s">
        <v>168</v>
      </c>
      <c r="AG612" s="583">
        <v>210023152</v>
      </c>
      <c r="AH612" s="583" t="s">
        <v>3624</v>
      </c>
      <c r="AI612" s="583"/>
    </row>
    <row r="613" spans="1:35" ht="102" customHeight="1">
      <c r="A613" s="655" t="s">
        <v>3625</v>
      </c>
      <c r="B613" s="604" t="s">
        <v>169</v>
      </c>
      <c r="C613" s="656" t="s">
        <v>3626</v>
      </c>
      <c r="D613" s="656" t="s">
        <v>3549</v>
      </c>
      <c r="E613" s="656" t="s">
        <v>3558</v>
      </c>
      <c r="F613" s="656" t="s">
        <v>3627</v>
      </c>
      <c r="G613" s="656" t="s">
        <v>3628</v>
      </c>
      <c r="H613" s="604"/>
      <c r="I613" s="604"/>
      <c r="J613" s="555" t="s">
        <v>31</v>
      </c>
      <c r="K613" s="604">
        <v>0</v>
      </c>
      <c r="L613" s="605">
        <v>271034100</v>
      </c>
      <c r="M613" s="604" t="s">
        <v>2092</v>
      </c>
      <c r="N613" s="587" t="s">
        <v>2079</v>
      </c>
      <c r="O613" s="1" t="s">
        <v>1368</v>
      </c>
      <c r="P613" s="4" t="s">
        <v>139</v>
      </c>
      <c r="Q613" s="559" t="s">
        <v>2539</v>
      </c>
      <c r="R613" s="11" t="s">
        <v>2540</v>
      </c>
      <c r="S613" s="4" t="s">
        <v>1876</v>
      </c>
      <c r="T613" s="4" t="s">
        <v>3553</v>
      </c>
      <c r="U613" s="5">
        <v>1</v>
      </c>
      <c r="V613" s="10">
        <v>27000</v>
      </c>
      <c r="W613" s="10">
        <v>27000</v>
      </c>
      <c r="X613" s="10">
        <v>30240</v>
      </c>
      <c r="Y613" s="657"/>
      <c r="Z613" s="1">
        <v>2015</v>
      </c>
      <c r="AA613" s="658"/>
      <c r="AB613" s="1" t="s">
        <v>616</v>
      </c>
      <c r="AC613" s="583"/>
      <c r="AD613" s="583"/>
      <c r="AE613" s="583" t="s">
        <v>3629</v>
      </c>
      <c r="AF613" s="583" t="s">
        <v>168</v>
      </c>
      <c r="AG613" s="583">
        <v>210023153</v>
      </c>
      <c r="AH613" s="583" t="s">
        <v>3630</v>
      </c>
      <c r="AI613" s="583"/>
    </row>
    <row r="614" spans="1:35" ht="102" customHeight="1">
      <c r="A614" s="655" t="s">
        <v>3631</v>
      </c>
      <c r="B614" s="604" t="s">
        <v>169</v>
      </c>
      <c r="C614" s="656" t="s">
        <v>3632</v>
      </c>
      <c r="D614" s="656" t="s">
        <v>3549</v>
      </c>
      <c r="E614" s="656" t="s">
        <v>3558</v>
      </c>
      <c r="F614" s="656" t="s">
        <v>3633</v>
      </c>
      <c r="G614" s="656" t="s">
        <v>3634</v>
      </c>
      <c r="H614" s="604"/>
      <c r="I614" s="604"/>
      <c r="J614" s="555" t="s">
        <v>31</v>
      </c>
      <c r="K614" s="604">
        <v>0</v>
      </c>
      <c r="L614" s="605">
        <v>271034100</v>
      </c>
      <c r="M614" s="604" t="s">
        <v>2092</v>
      </c>
      <c r="N614" s="587" t="s">
        <v>2079</v>
      </c>
      <c r="O614" s="1" t="s">
        <v>1368</v>
      </c>
      <c r="P614" s="4" t="s">
        <v>139</v>
      </c>
      <c r="Q614" s="559" t="s">
        <v>2539</v>
      </c>
      <c r="R614" s="11" t="s">
        <v>2540</v>
      </c>
      <c r="S614" s="4" t="s">
        <v>1876</v>
      </c>
      <c r="T614" s="4" t="s">
        <v>3553</v>
      </c>
      <c r="U614" s="5">
        <v>3</v>
      </c>
      <c r="V614" s="10">
        <v>100000</v>
      </c>
      <c r="W614" s="10">
        <v>300000</v>
      </c>
      <c r="X614" s="10">
        <v>336000</v>
      </c>
      <c r="Y614" s="657"/>
      <c r="Z614" s="1">
        <v>2015</v>
      </c>
      <c r="AA614" s="658"/>
      <c r="AB614" s="1" t="s">
        <v>616</v>
      </c>
      <c r="AC614" s="583"/>
      <c r="AD614" s="583"/>
      <c r="AE614" s="583" t="s">
        <v>3635</v>
      </c>
      <c r="AF614" s="583" t="s">
        <v>168</v>
      </c>
      <c r="AG614" s="583">
        <v>210023154</v>
      </c>
      <c r="AH614" s="583" t="s">
        <v>3636</v>
      </c>
      <c r="AI614" s="583"/>
    </row>
    <row r="615" spans="1:35" ht="102" customHeight="1">
      <c r="A615" s="655" t="s">
        <v>3637</v>
      </c>
      <c r="B615" s="604" t="s">
        <v>169</v>
      </c>
      <c r="C615" s="656" t="s">
        <v>3576</v>
      </c>
      <c r="D615" s="656" t="s">
        <v>3549</v>
      </c>
      <c r="E615" s="656" t="s">
        <v>3558</v>
      </c>
      <c r="F615" s="656" t="s">
        <v>3577</v>
      </c>
      <c r="G615" s="656" t="s">
        <v>3578</v>
      </c>
      <c r="H615" s="604"/>
      <c r="I615" s="604"/>
      <c r="J615" s="555" t="s">
        <v>31</v>
      </c>
      <c r="K615" s="604">
        <v>0</v>
      </c>
      <c r="L615" s="605">
        <v>271034100</v>
      </c>
      <c r="M615" s="604" t="s">
        <v>2092</v>
      </c>
      <c r="N615" s="587" t="s">
        <v>2079</v>
      </c>
      <c r="O615" s="1" t="s">
        <v>1368</v>
      </c>
      <c r="P615" s="4" t="s">
        <v>139</v>
      </c>
      <c r="Q615" s="559" t="s">
        <v>2539</v>
      </c>
      <c r="R615" s="11" t="s">
        <v>2540</v>
      </c>
      <c r="S615" s="4" t="s">
        <v>1876</v>
      </c>
      <c r="T615" s="4" t="s">
        <v>3553</v>
      </c>
      <c r="U615" s="5">
        <v>2</v>
      </c>
      <c r="V615" s="10">
        <v>50000</v>
      </c>
      <c r="W615" s="10">
        <v>100000</v>
      </c>
      <c r="X615" s="10">
        <v>112000</v>
      </c>
      <c r="Y615" s="657"/>
      <c r="Z615" s="1">
        <v>2015</v>
      </c>
      <c r="AA615" s="658"/>
      <c r="AB615" s="1" t="s">
        <v>616</v>
      </c>
      <c r="AC615" s="583"/>
      <c r="AD615" s="583"/>
      <c r="AE615" s="583" t="s">
        <v>3638</v>
      </c>
      <c r="AF615" s="583" t="s">
        <v>168</v>
      </c>
      <c r="AG615" s="583">
        <v>210023155</v>
      </c>
      <c r="AH615" s="583" t="s">
        <v>3639</v>
      </c>
      <c r="AI615" s="583"/>
    </row>
    <row r="616" spans="1:35" ht="102" customHeight="1">
      <c r="A616" s="655" t="s">
        <v>3640</v>
      </c>
      <c r="B616" s="604" t="s">
        <v>169</v>
      </c>
      <c r="C616" s="656" t="s">
        <v>3570</v>
      </c>
      <c r="D616" s="656" t="s">
        <v>3549</v>
      </c>
      <c r="E616" s="656" t="s">
        <v>3558</v>
      </c>
      <c r="F616" s="656" t="s">
        <v>3571</v>
      </c>
      <c r="G616" s="656" t="s">
        <v>3572</v>
      </c>
      <c r="H616" s="604"/>
      <c r="I616" s="604"/>
      <c r="J616" s="555" t="s">
        <v>31</v>
      </c>
      <c r="K616" s="604">
        <v>0</v>
      </c>
      <c r="L616" s="605">
        <v>271034100</v>
      </c>
      <c r="M616" s="604" t="s">
        <v>2092</v>
      </c>
      <c r="N616" s="587" t="s">
        <v>2079</v>
      </c>
      <c r="O616" s="1" t="s">
        <v>1368</v>
      </c>
      <c r="P616" s="4" t="s">
        <v>139</v>
      </c>
      <c r="Q616" s="559" t="s">
        <v>2539</v>
      </c>
      <c r="R616" s="11" t="s">
        <v>2540</v>
      </c>
      <c r="S616" s="4" t="s">
        <v>2710</v>
      </c>
      <c r="T616" s="4" t="s">
        <v>2711</v>
      </c>
      <c r="U616" s="5">
        <v>2</v>
      </c>
      <c r="V616" s="10">
        <v>85000</v>
      </c>
      <c r="W616" s="10">
        <v>170000</v>
      </c>
      <c r="X616" s="10">
        <v>190400</v>
      </c>
      <c r="Y616" s="657"/>
      <c r="Z616" s="1">
        <v>2015</v>
      </c>
      <c r="AA616" s="658"/>
      <c r="AB616" s="1" t="s">
        <v>616</v>
      </c>
      <c r="AC616" s="583"/>
      <c r="AD616" s="583"/>
      <c r="AE616" s="583" t="s">
        <v>3641</v>
      </c>
      <c r="AF616" s="583" t="s">
        <v>168</v>
      </c>
      <c r="AG616" s="583">
        <v>210023156</v>
      </c>
      <c r="AH616" s="583" t="s">
        <v>3642</v>
      </c>
      <c r="AI616" s="583"/>
    </row>
    <row r="617" spans="1:35" ht="102" customHeight="1">
      <c r="A617" s="655" t="s">
        <v>3643</v>
      </c>
      <c r="B617" s="604" t="s">
        <v>169</v>
      </c>
      <c r="C617" s="656" t="s">
        <v>3644</v>
      </c>
      <c r="D617" s="656" t="s">
        <v>3549</v>
      </c>
      <c r="E617" s="656" t="s">
        <v>3558</v>
      </c>
      <c r="F617" s="656" t="s">
        <v>3645</v>
      </c>
      <c r="G617" s="656" t="s">
        <v>3646</v>
      </c>
      <c r="H617" s="604"/>
      <c r="I617" s="604"/>
      <c r="J617" s="555" t="s">
        <v>31</v>
      </c>
      <c r="K617" s="604">
        <v>0</v>
      </c>
      <c r="L617" s="605">
        <v>271034100</v>
      </c>
      <c r="M617" s="604" t="s">
        <v>2092</v>
      </c>
      <c r="N617" s="587" t="s">
        <v>2079</v>
      </c>
      <c r="O617" s="1" t="s">
        <v>1368</v>
      </c>
      <c r="P617" s="4" t="s">
        <v>139</v>
      </c>
      <c r="Q617" s="559" t="s">
        <v>2539</v>
      </c>
      <c r="R617" s="11" t="s">
        <v>2540</v>
      </c>
      <c r="S617" s="4" t="s">
        <v>2710</v>
      </c>
      <c r="T617" s="4" t="s">
        <v>2711</v>
      </c>
      <c r="U617" s="5">
        <v>2</v>
      </c>
      <c r="V617" s="10">
        <v>85000</v>
      </c>
      <c r="W617" s="10">
        <v>170000</v>
      </c>
      <c r="X617" s="10">
        <v>190400</v>
      </c>
      <c r="Y617" s="657"/>
      <c r="Z617" s="1">
        <v>2015</v>
      </c>
      <c r="AA617" s="658"/>
      <c r="AB617" s="1" t="s">
        <v>616</v>
      </c>
      <c r="AC617" s="583"/>
      <c r="AD617" s="583"/>
      <c r="AE617" s="583" t="s">
        <v>3647</v>
      </c>
      <c r="AF617" s="583" t="s">
        <v>168</v>
      </c>
      <c r="AG617" s="583">
        <v>210023157</v>
      </c>
      <c r="AH617" s="583" t="s">
        <v>3648</v>
      </c>
      <c r="AI617" s="583"/>
    </row>
    <row r="618" spans="1:35" ht="102" customHeight="1">
      <c r="A618" s="655" t="s">
        <v>3649</v>
      </c>
      <c r="B618" s="604" t="s">
        <v>169</v>
      </c>
      <c r="C618" s="656" t="s">
        <v>3644</v>
      </c>
      <c r="D618" s="656" t="s">
        <v>3549</v>
      </c>
      <c r="E618" s="656" t="s">
        <v>3558</v>
      </c>
      <c r="F618" s="656" t="s">
        <v>3645</v>
      </c>
      <c r="G618" s="656" t="s">
        <v>3646</v>
      </c>
      <c r="H618" s="604"/>
      <c r="I618" s="604"/>
      <c r="J618" s="555" t="s">
        <v>31</v>
      </c>
      <c r="K618" s="604">
        <v>0</v>
      </c>
      <c r="L618" s="605">
        <v>271034100</v>
      </c>
      <c r="M618" s="604" t="s">
        <v>2092</v>
      </c>
      <c r="N618" s="587" t="s">
        <v>2079</v>
      </c>
      <c r="O618" s="1" t="s">
        <v>1368</v>
      </c>
      <c r="P618" s="4" t="s">
        <v>139</v>
      </c>
      <c r="Q618" s="559" t="s">
        <v>2539</v>
      </c>
      <c r="R618" s="11" t="s">
        <v>2540</v>
      </c>
      <c r="S618" s="4" t="s">
        <v>2710</v>
      </c>
      <c r="T618" s="4" t="s">
        <v>2711</v>
      </c>
      <c r="U618" s="5">
        <v>1</v>
      </c>
      <c r="V618" s="10">
        <v>85000</v>
      </c>
      <c r="W618" s="10">
        <v>85000</v>
      </c>
      <c r="X618" s="10">
        <v>95200</v>
      </c>
      <c r="Y618" s="657"/>
      <c r="Z618" s="1">
        <v>2015</v>
      </c>
      <c r="AA618" s="658"/>
      <c r="AB618" s="1" t="s">
        <v>616</v>
      </c>
      <c r="AC618" s="583"/>
      <c r="AD618" s="583"/>
      <c r="AE618" s="583" t="s">
        <v>3650</v>
      </c>
      <c r="AF618" s="583" t="s">
        <v>168</v>
      </c>
      <c r="AG618" s="583">
        <v>210023158</v>
      </c>
      <c r="AH618" s="583" t="s">
        <v>3651</v>
      </c>
      <c r="AI618" s="583"/>
    </row>
    <row r="619" spans="1:35" ht="102" customHeight="1">
      <c r="A619" s="655" t="s">
        <v>3652</v>
      </c>
      <c r="B619" s="604" t="s">
        <v>169</v>
      </c>
      <c r="C619" s="656" t="s">
        <v>3557</v>
      </c>
      <c r="D619" s="656" t="s">
        <v>3549</v>
      </c>
      <c r="E619" s="656" t="s">
        <v>3558</v>
      </c>
      <c r="F619" s="656" t="s">
        <v>3559</v>
      </c>
      <c r="G619" s="656" t="s">
        <v>3560</v>
      </c>
      <c r="H619" s="604"/>
      <c r="I619" s="604"/>
      <c r="J619" s="555" t="s">
        <v>31</v>
      </c>
      <c r="K619" s="604">
        <v>0</v>
      </c>
      <c r="L619" s="605">
        <v>271034100</v>
      </c>
      <c r="M619" s="604" t="s">
        <v>2092</v>
      </c>
      <c r="N619" s="587" t="s">
        <v>2079</v>
      </c>
      <c r="O619" s="1" t="s">
        <v>1368</v>
      </c>
      <c r="P619" s="4" t="s">
        <v>139</v>
      </c>
      <c r="Q619" s="559" t="s">
        <v>2539</v>
      </c>
      <c r="R619" s="11" t="s">
        <v>2540</v>
      </c>
      <c r="S619" s="4" t="s">
        <v>2710</v>
      </c>
      <c r="T619" s="4" t="s">
        <v>2711</v>
      </c>
      <c r="U619" s="5">
        <v>2</v>
      </c>
      <c r="V619" s="10">
        <v>85000</v>
      </c>
      <c r="W619" s="10">
        <v>170000</v>
      </c>
      <c r="X619" s="10">
        <v>190400</v>
      </c>
      <c r="Y619" s="657"/>
      <c r="Z619" s="1">
        <v>2015</v>
      </c>
      <c r="AA619" s="658"/>
      <c r="AB619" s="1" t="s">
        <v>616</v>
      </c>
      <c r="AC619" s="583"/>
      <c r="AD619" s="583"/>
      <c r="AE619" s="583" t="s">
        <v>3653</v>
      </c>
      <c r="AF619" s="583" t="s">
        <v>168</v>
      </c>
      <c r="AG619" s="583">
        <v>210023159</v>
      </c>
      <c r="AH619" s="583" t="s">
        <v>3654</v>
      </c>
      <c r="AI619" s="583"/>
    </row>
    <row r="620" spans="1:35" ht="102" customHeight="1">
      <c r="A620" s="655" t="s">
        <v>3655</v>
      </c>
      <c r="B620" s="604" t="s">
        <v>169</v>
      </c>
      <c r="C620" s="656" t="s">
        <v>3586</v>
      </c>
      <c r="D620" s="656" t="s">
        <v>3549</v>
      </c>
      <c r="E620" s="656" t="s">
        <v>3558</v>
      </c>
      <c r="F620" s="656" t="s">
        <v>3587</v>
      </c>
      <c r="G620" s="656" t="s">
        <v>3588</v>
      </c>
      <c r="H620" s="604"/>
      <c r="I620" s="604"/>
      <c r="J620" s="555" t="s">
        <v>31</v>
      </c>
      <c r="K620" s="604">
        <v>0</v>
      </c>
      <c r="L620" s="605">
        <v>271034100</v>
      </c>
      <c r="M620" s="604" t="s">
        <v>2092</v>
      </c>
      <c r="N620" s="587" t="s">
        <v>2079</v>
      </c>
      <c r="O620" s="1" t="s">
        <v>1368</v>
      </c>
      <c r="P620" s="4" t="s">
        <v>139</v>
      </c>
      <c r="Q620" s="559" t="s">
        <v>2539</v>
      </c>
      <c r="R620" s="11" t="s">
        <v>2540</v>
      </c>
      <c r="S620" s="4" t="s">
        <v>2710</v>
      </c>
      <c r="T620" s="4" t="s">
        <v>2711</v>
      </c>
      <c r="U620" s="5">
        <v>4</v>
      </c>
      <c r="V620" s="10">
        <v>85000</v>
      </c>
      <c r="W620" s="10">
        <v>340000</v>
      </c>
      <c r="X620" s="10">
        <v>380800</v>
      </c>
      <c r="Y620" s="657"/>
      <c r="Z620" s="1">
        <v>2015</v>
      </c>
      <c r="AA620" s="658"/>
      <c r="AB620" s="1" t="s">
        <v>616</v>
      </c>
      <c r="AC620" s="583"/>
      <c r="AD620" s="583"/>
      <c r="AE620" s="583" t="s">
        <v>3656</v>
      </c>
      <c r="AF620" s="583" t="s">
        <v>168</v>
      </c>
      <c r="AG620" s="583">
        <v>210023160</v>
      </c>
      <c r="AH620" s="583" t="s">
        <v>3657</v>
      </c>
      <c r="AI620" s="583"/>
    </row>
    <row r="621" spans="1:35" ht="102" customHeight="1">
      <c r="A621" s="655" t="s">
        <v>3658</v>
      </c>
      <c r="B621" s="604" t="s">
        <v>169</v>
      </c>
      <c r="C621" s="656" t="s">
        <v>3659</v>
      </c>
      <c r="D621" s="656" t="s">
        <v>3660</v>
      </c>
      <c r="E621" s="656" t="s">
        <v>3661</v>
      </c>
      <c r="F621" s="656" t="s">
        <v>3662</v>
      </c>
      <c r="G621" s="656" t="s">
        <v>3663</v>
      </c>
      <c r="H621" s="604"/>
      <c r="I621" s="604"/>
      <c r="J621" s="555" t="s">
        <v>31</v>
      </c>
      <c r="K621" s="604">
        <v>0</v>
      </c>
      <c r="L621" s="605">
        <v>271034100</v>
      </c>
      <c r="M621" s="604" t="s">
        <v>2092</v>
      </c>
      <c r="N621" s="587" t="s">
        <v>2079</v>
      </c>
      <c r="O621" s="1" t="s">
        <v>1368</v>
      </c>
      <c r="P621" s="4" t="s">
        <v>139</v>
      </c>
      <c r="Q621" s="559" t="s">
        <v>2539</v>
      </c>
      <c r="R621" s="11" t="s">
        <v>2540</v>
      </c>
      <c r="S621" s="4" t="s">
        <v>1928</v>
      </c>
      <c r="T621" s="4" t="s">
        <v>1929</v>
      </c>
      <c r="U621" s="5">
        <v>1</v>
      </c>
      <c r="V621" s="10">
        <v>350000</v>
      </c>
      <c r="W621" s="10">
        <v>350000</v>
      </c>
      <c r="X621" s="10">
        <v>392000</v>
      </c>
      <c r="Y621" s="657"/>
      <c r="Z621" s="1">
        <v>2015</v>
      </c>
      <c r="AA621" s="658"/>
      <c r="AB621" s="1" t="s">
        <v>616</v>
      </c>
      <c r="AC621" s="583"/>
      <c r="AD621" s="583"/>
      <c r="AE621" s="583" t="s">
        <v>3664</v>
      </c>
      <c r="AF621" s="583" t="s">
        <v>168</v>
      </c>
      <c r="AG621" s="583">
        <v>210024386</v>
      </c>
      <c r="AH621" s="583" t="s">
        <v>3665</v>
      </c>
      <c r="AI621" s="583"/>
    </row>
    <row r="622" spans="1:35" ht="102" customHeight="1">
      <c r="A622" s="655" t="s">
        <v>3666</v>
      </c>
      <c r="B622" s="604" t="s">
        <v>169</v>
      </c>
      <c r="C622" s="656" t="s">
        <v>2875</v>
      </c>
      <c r="D622" s="656" t="s">
        <v>2876</v>
      </c>
      <c r="E622" s="656" t="s">
        <v>2877</v>
      </c>
      <c r="F622" s="656" t="s">
        <v>2878</v>
      </c>
      <c r="G622" s="656" t="s">
        <v>2879</v>
      </c>
      <c r="H622" s="604"/>
      <c r="I622" s="604"/>
      <c r="J622" s="555" t="s">
        <v>1961</v>
      </c>
      <c r="K622" s="604">
        <v>98</v>
      </c>
      <c r="L622" s="604">
        <v>431010000</v>
      </c>
      <c r="M622" s="604" t="s">
        <v>2153</v>
      </c>
      <c r="N622" s="587" t="s">
        <v>2079</v>
      </c>
      <c r="O622" s="1" t="s">
        <v>691</v>
      </c>
      <c r="P622" s="4" t="s">
        <v>139</v>
      </c>
      <c r="Q622" s="559" t="s">
        <v>2539</v>
      </c>
      <c r="R622" s="11" t="s">
        <v>1875</v>
      </c>
      <c r="S622" s="4" t="s">
        <v>1554</v>
      </c>
      <c r="T622" s="4" t="s">
        <v>2880</v>
      </c>
      <c r="U622" s="5">
        <v>5</v>
      </c>
      <c r="V622" s="10">
        <v>1000</v>
      </c>
      <c r="W622" s="10">
        <v>5000</v>
      </c>
      <c r="X622" s="10">
        <v>5600</v>
      </c>
      <c r="Y622" s="657" t="s">
        <v>720</v>
      </c>
      <c r="Z622" s="1">
        <v>2015</v>
      </c>
      <c r="AA622" s="658"/>
      <c r="AB622" s="1" t="s">
        <v>616</v>
      </c>
      <c r="AC622" s="583"/>
      <c r="AD622" s="583"/>
      <c r="AE622" s="583" t="s">
        <v>3667</v>
      </c>
      <c r="AF622" s="583" t="s">
        <v>168</v>
      </c>
      <c r="AG622" s="583">
        <v>210003488</v>
      </c>
      <c r="AH622" s="583" t="s">
        <v>2882</v>
      </c>
      <c r="AI622" s="583"/>
    </row>
    <row r="623" spans="1:35" ht="102" customHeight="1">
      <c r="A623" s="655" t="s">
        <v>3668</v>
      </c>
      <c r="B623" s="604" t="s">
        <v>169</v>
      </c>
      <c r="C623" s="656" t="s">
        <v>3255</v>
      </c>
      <c r="D623" s="656" t="s">
        <v>3256</v>
      </c>
      <c r="E623" s="656" t="s">
        <v>3257</v>
      </c>
      <c r="F623" s="656" t="s">
        <v>3258</v>
      </c>
      <c r="G623" s="656" t="s">
        <v>3259</v>
      </c>
      <c r="H623" s="604"/>
      <c r="I623" s="604"/>
      <c r="J623" s="555" t="s">
        <v>31</v>
      </c>
      <c r="K623" s="604">
        <v>0</v>
      </c>
      <c r="L623" s="604">
        <v>431010000</v>
      </c>
      <c r="M623" s="604" t="s">
        <v>2153</v>
      </c>
      <c r="N623" s="587" t="s">
        <v>2079</v>
      </c>
      <c r="O623" s="1" t="s">
        <v>691</v>
      </c>
      <c r="P623" s="4" t="s">
        <v>139</v>
      </c>
      <c r="Q623" s="559" t="s">
        <v>2539</v>
      </c>
      <c r="R623" s="11" t="s">
        <v>2540</v>
      </c>
      <c r="S623" s="4" t="s">
        <v>1420</v>
      </c>
      <c r="T623" s="4" t="s">
        <v>1384</v>
      </c>
      <c r="U623" s="5">
        <v>22</v>
      </c>
      <c r="V623" s="10">
        <v>1000</v>
      </c>
      <c r="W623" s="10">
        <v>22000</v>
      </c>
      <c r="X623" s="10">
        <v>24640</v>
      </c>
      <c r="Y623" s="657"/>
      <c r="Z623" s="1">
        <v>2015</v>
      </c>
      <c r="AA623" s="658"/>
      <c r="AB623" s="1" t="s">
        <v>616</v>
      </c>
      <c r="AC623" s="583"/>
      <c r="AD623" s="583"/>
      <c r="AE623" s="583" t="s">
        <v>3669</v>
      </c>
      <c r="AF623" s="583" t="s">
        <v>168</v>
      </c>
      <c r="AG623" s="583">
        <v>210003575</v>
      </c>
      <c r="AH623" s="583" t="s">
        <v>3256</v>
      </c>
      <c r="AI623" s="583"/>
    </row>
    <row r="624" spans="1:35" ht="102" customHeight="1">
      <c r="A624" s="655" t="s">
        <v>3670</v>
      </c>
      <c r="B624" s="604" t="s">
        <v>169</v>
      </c>
      <c r="C624" s="656" t="s">
        <v>3671</v>
      </c>
      <c r="D624" s="656" t="s">
        <v>2885</v>
      </c>
      <c r="E624" s="656" t="s">
        <v>2886</v>
      </c>
      <c r="F624" s="656" t="s">
        <v>3672</v>
      </c>
      <c r="G624" s="656" t="s">
        <v>3673</v>
      </c>
      <c r="H624" s="604"/>
      <c r="I624" s="604"/>
      <c r="J624" s="555" t="s">
        <v>31</v>
      </c>
      <c r="K624" s="604">
        <v>0</v>
      </c>
      <c r="L624" s="604">
        <v>471010000</v>
      </c>
      <c r="M624" s="604" t="s">
        <v>4620</v>
      </c>
      <c r="N624" s="587" t="s">
        <v>2079</v>
      </c>
      <c r="O624" s="1" t="s">
        <v>676</v>
      </c>
      <c r="P624" s="4" t="s">
        <v>139</v>
      </c>
      <c r="Q624" s="559" t="s">
        <v>2539</v>
      </c>
      <c r="R624" s="11" t="s">
        <v>2540</v>
      </c>
      <c r="S624" s="4" t="s">
        <v>1554</v>
      </c>
      <c r="T624" s="4" t="s">
        <v>2880</v>
      </c>
      <c r="U624" s="5">
        <v>30.02</v>
      </c>
      <c r="V624" s="10">
        <v>4300</v>
      </c>
      <c r="W624" s="10">
        <v>129086</v>
      </c>
      <c r="X624" s="10">
        <v>144576.32000000001</v>
      </c>
      <c r="Y624" s="657"/>
      <c r="Z624" s="1">
        <v>2015</v>
      </c>
      <c r="AA624" s="658"/>
      <c r="AB624" s="1" t="s">
        <v>616</v>
      </c>
      <c r="AC624" s="583"/>
      <c r="AD624" s="583"/>
      <c r="AE624" s="583" t="s">
        <v>3674</v>
      </c>
      <c r="AF624" s="583" t="s">
        <v>168</v>
      </c>
      <c r="AG624" s="583">
        <v>210000000</v>
      </c>
      <c r="AH624" s="583" t="s">
        <v>3675</v>
      </c>
      <c r="AI624" s="583"/>
    </row>
    <row r="625" spans="1:35" ht="102" customHeight="1">
      <c r="A625" s="655" t="s">
        <v>3676</v>
      </c>
      <c r="B625" s="604" t="s">
        <v>169</v>
      </c>
      <c r="C625" s="656" t="s">
        <v>2534</v>
      </c>
      <c r="D625" s="656" t="s">
        <v>2535</v>
      </c>
      <c r="E625" s="656" t="s">
        <v>2536</v>
      </c>
      <c r="F625" s="656" t="s">
        <v>2537</v>
      </c>
      <c r="G625" s="656" t="s">
        <v>2538</v>
      </c>
      <c r="H625" s="604"/>
      <c r="I625" s="604"/>
      <c r="J625" s="555" t="s">
        <v>31</v>
      </c>
      <c r="K625" s="604">
        <v>0</v>
      </c>
      <c r="L625" s="604">
        <v>471010000</v>
      </c>
      <c r="M625" s="604" t="s">
        <v>4620</v>
      </c>
      <c r="N625" s="587" t="s">
        <v>2079</v>
      </c>
      <c r="O625" s="1" t="s">
        <v>676</v>
      </c>
      <c r="P625" s="4" t="s">
        <v>139</v>
      </c>
      <c r="Q625" s="559" t="s">
        <v>2539</v>
      </c>
      <c r="R625" s="11" t="s">
        <v>2540</v>
      </c>
      <c r="S625" s="4" t="s">
        <v>1420</v>
      </c>
      <c r="T625" s="4" t="s">
        <v>1384</v>
      </c>
      <c r="U625" s="5">
        <v>10.8</v>
      </c>
      <c r="V625" s="10">
        <v>650</v>
      </c>
      <c r="W625" s="10">
        <v>7020</v>
      </c>
      <c r="X625" s="10">
        <v>7862.4</v>
      </c>
      <c r="Y625" s="657"/>
      <c r="Z625" s="1">
        <v>2015</v>
      </c>
      <c r="AA625" s="658"/>
      <c r="AB625" s="1" t="s">
        <v>616</v>
      </c>
      <c r="AC625" s="583"/>
      <c r="AD625" s="583"/>
      <c r="AE625" s="583" t="s">
        <v>3677</v>
      </c>
      <c r="AF625" s="583" t="s">
        <v>168</v>
      </c>
      <c r="AG625" s="583">
        <v>210000048</v>
      </c>
      <c r="AH625" s="583" t="s">
        <v>2542</v>
      </c>
      <c r="AI625" s="583"/>
    </row>
    <row r="626" spans="1:35" ht="102" customHeight="1">
      <c r="A626" s="655" t="s">
        <v>3678</v>
      </c>
      <c r="B626" s="604" t="s">
        <v>169</v>
      </c>
      <c r="C626" s="656" t="s">
        <v>2545</v>
      </c>
      <c r="D626" s="656" t="s">
        <v>2546</v>
      </c>
      <c r="E626" s="656" t="s">
        <v>2547</v>
      </c>
      <c r="F626" s="656" t="s">
        <v>2548</v>
      </c>
      <c r="G626" s="656" t="s">
        <v>2549</v>
      </c>
      <c r="H626" s="604"/>
      <c r="I626" s="604"/>
      <c r="J626" s="555" t="s">
        <v>31</v>
      </c>
      <c r="K626" s="604">
        <v>0</v>
      </c>
      <c r="L626" s="604">
        <v>471010000</v>
      </c>
      <c r="M626" s="604" t="s">
        <v>4620</v>
      </c>
      <c r="N626" s="587" t="s">
        <v>2079</v>
      </c>
      <c r="O626" s="1" t="s">
        <v>676</v>
      </c>
      <c r="P626" s="4" t="s">
        <v>139</v>
      </c>
      <c r="Q626" s="559" t="s">
        <v>2539</v>
      </c>
      <c r="R626" s="11" t="s">
        <v>2540</v>
      </c>
      <c r="S626" s="4" t="s">
        <v>1420</v>
      </c>
      <c r="T626" s="4" t="s">
        <v>1384</v>
      </c>
      <c r="U626" s="5">
        <v>9.6</v>
      </c>
      <c r="V626" s="10">
        <v>500</v>
      </c>
      <c r="W626" s="10">
        <v>4800</v>
      </c>
      <c r="X626" s="10">
        <v>5376</v>
      </c>
      <c r="Y626" s="657"/>
      <c r="Z626" s="1">
        <v>2015</v>
      </c>
      <c r="AA626" s="658"/>
      <c r="AB626" s="1" t="s">
        <v>616</v>
      </c>
      <c r="AC626" s="583"/>
      <c r="AD626" s="583"/>
      <c r="AE626" s="583" t="s">
        <v>3679</v>
      </c>
      <c r="AF626" s="583" t="s">
        <v>168</v>
      </c>
      <c r="AG626" s="583">
        <v>210000052</v>
      </c>
      <c r="AH626" s="583" t="s">
        <v>2551</v>
      </c>
      <c r="AI626" s="583"/>
    </row>
    <row r="627" spans="1:35" ht="102" customHeight="1">
      <c r="A627" s="655" t="s">
        <v>3680</v>
      </c>
      <c r="B627" s="604" t="s">
        <v>169</v>
      </c>
      <c r="C627" s="656" t="s">
        <v>2570</v>
      </c>
      <c r="D627" s="656" t="s">
        <v>2571</v>
      </c>
      <c r="E627" s="656" t="s">
        <v>2572</v>
      </c>
      <c r="F627" s="656" t="s">
        <v>2573</v>
      </c>
      <c r="G627" s="656" t="s">
        <v>2574</v>
      </c>
      <c r="H627" s="604"/>
      <c r="I627" s="604"/>
      <c r="J627" s="555" t="s">
        <v>31</v>
      </c>
      <c r="K627" s="604">
        <v>0</v>
      </c>
      <c r="L627" s="604">
        <v>471010000</v>
      </c>
      <c r="M627" s="604" t="s">
        <v>4620</v>
      </c>
      <c r="N627" s="587" t="s">
        <v>2079</v>
      </c>
      <c r="O627" s="1" t="s">
        <v>676</v>
      </c>
      <c r="P627" s="4" t="s">
        <v>139</v>
      </c>
      <c r="Q627" s="559" t="s">
        <v>2539</v>
      </c>
      <c r="R627" s="11" t="s">
        <v>2540</v>
      </c>
      <c r="S627" s="4" t="s">
        <v>1420</v>
      </c>
      <c r="T627" s="4" t="s">
        <v>1384</v>
      </c>
      <c r="U627" s="5">
        <v>25</v>
      </c>
      <c r="V627" s="10">
        <v>1500</v>
      </c>
      <c r="W627" s="10">
        <v>37500</v>
      </c>
      <c r="X627" s="10">
        <v>42000</v>
      </c>
      <c r="Y627" s="657"/>
      <c r="Z627" s="1">
        <v>2015</v>
      </c>
      <c r="AA627" s="658"/>
      <c r="AB627" s="1" t="s">
        <v>616</v>
      </c>
      <c r="AC627" s="583"/>
      <c r="AD627" s="583"/>
      <c r="AE627" s="583" t="s">
        <v>3681</v>
      </c>
      <c r="AF627" s="583" t="s">
        <v>168</v>
      </c>
      <c r="AG627" s="583">
        <v>210000063</v>
      </c>
      <c r="AH627" s="583" t="s">
        <v>2576</v>
      </c>
      <c r="AI627" s="583"/>
    </row>
    <row r="628" spans="1:35" ht="102" customHeight="1">
      <c r="A628" s="655" t="s">
        <v>3682</v>
      </c>
      <c r="B628" s="604" t="s">
        <v>169</v>
      </c>
      <c r="C628" s="656" t="s">
        <v>2578</v>
      </c>
      <c r="D628" s="656" t="s">
        <v>2579</v>
      </c>
      <c r="E628" s="656" t="s">
        <v>2580</v>
      </c>
      <c r="F628" s="656" t="s">
        <v>2581</v>
      </c>
      <c r="G628" s="656" t="s">
        <v>2582</v>
      </c>
      <c r="H628" s="604"/>
      <c r="I628" s="604"/>
      <c r="J628" s="555" t="s">
        <v>31</v>
      </c>
      <c r="K628" s="604">
        <v>0</v>
      </c>
      <c r="L628" s="604">
        <v>471010000</v>
      </c>
      <c r="M628" s="604" t="s">
        <v>4620</v>
      </c>
      <c r="N628" s="587" t="s">
        <v>2079</v>
      </c>
      <c r="O628" s="1" t="s">
        <v>676</v>
      </c>
      <c r="P628" s="4" t="s">
        <v>139</v>
      </c>
      <c r="Q628" s="559" t="s">
        <v>2539</v>
      </c>
      <c r="R628" s="11" t="s">
        <v>2540</v>
      </c>
      <c r="S628" s="4" t="s">
        <v>2583</v>
      </c>
      <c r="T628" s="4" t="s">
        <v>2584</v>
      </c>
      <c r="U628" s="5">
        <v>0.05</v>
      </c>
      <c r="V628" s="10">
        <v>200000</v>
      </c>
      <c r="W628" s="10">
        <v>10000</v>
      </c>
      <c r="X628" s="10">
        <v>11200</v>
      </c>
      <c r="Y628" s="657"/>
      <c r="Z628" s="1">
        <v>2015</v>
      </c>
      <c r="AA628" s="658"/>
      <c r="AB628" s="1" t="s">
        <v>616</v>
      </c>
      <c r="AC628" s="583"/>
      <c r="AD628" s="583"/>
      <c r="AE628" s="583" t="s">
        <v>3683</v>
      </c>
      <c r="AF628" s="583" t="s">
        <v>168</v>
      </c>
      <c r="AG628" s="583">
        <v>210000082</v>
      </c>
      <c r="AH628" s="583" t="s">
        <v>2586</v>
      </c>
      <c r="AI628" s="583"/>
    </row>
    <row r="629" spans="1:35" ht="102" customHeight="1">
      <c r="A629" s="655" t="s">
        <v>3684</v>
      </c>
      <c r="B629" s="604" t="s">
        <v>169</v>
      </c>
      <c r="C629" s="656" t="s">
        <v>3195</v>
      </c>
      <c r="D629" s="656" t="s">
        <v>3196</v>
      </c>
      <c r="E629" s="656" t="s">
        <v>3197</v>
      </c>
      <c r="F629" s="656" t="s">
        <v>3198</v>
      </c>
      <c r="G629" s="656" t="s">
        <v>3199</v>
      </c>
      <c r="H629" s="604"/>
      <c r="I629" s="604"/>
      <c r="J629" s="555" t="s">
        <v>31</v>
      </c>
      <c r="K629" s="604">
        <v>0</v>
      </c>
      <c r="L629" s="604">
        <v>471010000</v>
      </c>
      <c r="M629" s="604" t="s">
        <v>4620</v>
      </c>
      <c r="N629" s="587" t="s">
        <v>2079</v>
      </c>
      <c r="O629" s="1" t="s">
        <v>676</v>
      </c>
      <c r="P629" s="4" t="s">
        <v>139</v>
      </c>
      <c r="Q629" s="559" t="s">
        <v>2539</v>
      </c>
      <c r="R629" s="11" t="s">
        <v>2540</v>
      </c>
      <c r="S629" s="4" t="s">
        <v>1420</v>
      </c>
      <c r="T629" s="4" t="s">
        <v>1384</v>
      </c>
      <c r="U629" s="5">
        <v>1</v>
      </c>
      <c r="V629" s="10">
        <v>7000</v>
      </c>
      <c r="W629" s="10">
        <v>7000</v>
      </c>
      <c r="X629" s="10">
        <v>7840</v>
      </c>
      <c r="Y629" s="657"/>
      <c r="Z629" s="1">
        <v>2015</v>
      </c>
      <c r="AA629" s="658"/>
      <c r="AB629" s="1" t="s">
        <v>616</v>
      </c>
      <c r="AC629" s="583"/>
      <c r="AD629" s="583"/>
      <c r="AE629" s="583" t="s">
        <v>3685</v>
      </c>
      <c r="AF629" s="583" t="s">
        <v>168</v>
      </c>
      <c r="AG629" s="583">
        <v>210000089</v>
      </c>
      <c r="AH629" s="583" t="s">
        <v>3201</v>
      </c>
      <c r="AI629" s="583"/>
    </row>
    <row r="630" spans="1:35" ht="102" customHeight="1">
      <c r="A630" s="655" t="s">
        <v>3686</v>
      </c>
      <c r="B630" s="604" t="s">
        <v>169</v>
      </c>
      <c r="C630" s="656" t="s">
        <v>3687</v>
      </c>
      <c r="D630" s="656" t="s">
        <v>2986</v>
      </c>
      <c r="E630" s="656" t="s">
        <v>2987</v>
      </c>
      <c r="F630" s="656" t="s">
        <v>3688</v>
      </c>
      <c r="G630" s="656" t="s">
        <v>3689</v>
      </c>
      <c r="H630" s="604"/>
      <c r="I630" s="604"/>
      <c r="J630" s="555" t="s">
        <v>31</v>
      </c>
      <c r="K630" s="604">
        <v>0</v>
      </c>
      <c r="L630" s="604">
        <v>471010000</v>
      </c>
      <c r="M630" s="604" t="s">
        <v>4620</v>
      </c>
      <c r="N630" s="587" t="s">
        <v>2079</v>
      </c>
      <c r="O630" s="1" t="s">
        <v>676</v>
      </c>
      <c r="P630" s="4" t="s">
        <v>139</v>
      </c>
      <c r="Q630" s="559" t="s">
        <v>2539</v>
      </c>
      <c r="R630" s="11" t="s">
        <v>2540</v>
      </c>
      <c r="S630" s="4" t="s">
        <v>2710</v>
      </c>
      <c r="T630" s="4" t="s">
        <v>2711</v>
      </c>
      <c r="U630" s="5">
        <v>12</v>
      </c>
      <c r="V630" s="10">
        <v>700</v>
      </c>
      <c r="W630" s="10">
        <v>8400</v>
      </c>
      <c r="X630" s="10">
        <v>9408</v>
      </c>
      <c r="Y630" s="657"/>
      <c r="Z630" s="1">
        <v>2015</v>
      </c>
      <c r="AA630" s="658"/>
      <c r="AB630" s="1" t="s">
        <v>616</v>
      </c>
      <c r="AC630" s="583"/>
      <c r="AD630" s="583"/>
      <c r="AE630" s="583" t="s">
        <v>3690</v>
      </c>
      <c r="AF630" s="583" t="s">
        <v>168</v>
      </c>
      <c r="AG630" s="583">
        <v>210000430</v>
      </c>
      <c r="AH630" s="583" t="s">
        <v>3691</v>
      </c>
      <c r="AI630" s="583"/>
    </row>
    <row r="631" spans="1:35" ht="102" customHeight="1">
      <c r="A631" s="655" t="s">
        <v>3692</v>
      </c>
      <c r="B631" s="604" t="s">
        <v>169</v>
      </c>
      <c r="C631" s="656" t="s">
        <v>2588</v>
      </c>
      <c r="D631" s="656" t="s">
        <v>2589</v>
      </c>
      <c r="E631" s="656" t="s">
        <v>2590</v>
      </c>
      <c r="F631" s="656" t="s">
        <v>2591</v>
      </c>
      <c r="G631" s="656" t="s">
        <v>2592</v>
      </c>
      <c r="H631" s="604"/>
      <c r="I631" s="604"/>
      <c r="J631" s="555" t="s">
        <v>31</v>
      </c>
      <c r="K631" s="604">
        <v>0</v>
      </c>
      <c r="L631" s="604">
        <v>471010000</v>
      </c>
      <c r="M631" s="604" t="s">
        <v>4620</v>
      </c>
      <c r="N631" s="587" t="s">
        <v>2079</v>
      </c>
      <c r="O631" s="1" t="s">
        <v>676</v>
      </c>
      <c r="P631" s="4" t="s">
        <v>139</v>
      </c>
      <c r="Q631" s="559" t="s">
        <v>2539</v>
      </c>
      <c r="R631" s="11" t="s">
        <v>2540</v>
      </c>
      <c r="S631" s="4" t="s">
        <v>1928</v>
      </c>
      <c r="T631" s="4" t="s">
        <v>1929</v>
      </c>
      <c r="U631" s="5">
        <v>4</v>
      </c>
      <c r="V631" s="10">
        <v>18300</v>
      </c>
      <c r="W631" s="10">
        <v>73200</v>
      </c>
      <c r="X631" s="10">
        <v>81984</v>
      </c>
      <c r="Y631" s="657"/>
      <c r="Z631" s="1">
        <v>2015</v>
      </c>
      <c r="AA631" s="658"/>
      <c r="AB631" s="1" t="s">
        <v>616</v>
      </c>
      <c r="AC631" s="583"/>
      <c r="AD631" s="583"/>
      <c r="AE631" s="583" t="s">
        <v>3693</v>
      </c>
      <c r="AF631" s="583" t="s">
        <v>168</v>
      </c>
      <c r="AG631" s="583">
        <v>210001050</v>
      </c>
      <c r="AH631" s="583" t="s">
        <v>2594</v>
      </c>
      <c r="AI631" s="583"/>
    </row>
    <row r="632" spans="1:35" ht="102" customHeight="1">
      <c r="A632" s="655" t="s">
        <v>3694</v>
      </c>
      <c r="B632" s="604" t="s">
        <v>169</v>
      </c>
      <c r="C632" s="656" t="s">
        <v>2823</v>
      </c>
      <c r="D632" s="656" t="s">
        <v>2824</v>
      </c>
      <c r="E632" s="656" t="s">
        <v>2825</v>
      </c>
      <c r="F632" s="656" t="s">
        <v>2826</v>
      </c>
      <c r="G632" s="656" t="s">
        <v>2827</v>
      </c>
      <c r="H632" s="604"/>
      <c r="I632" s="604"/>
      <c r="J632" s="555" t="s">
        <v>31</v>
      </c>
      <c r="K632" s="604">
        <v>0</v>
      </c>
      <c r="L632" s="604">
        <v>471010000</v>
      </c>
      <c r="M632" s="604" t="s">
        <v>4620</v>
      </c>
      <c r="N632" s="587" t="s">
        <v>2079</v>
      </c>
      <c r="O632" s="1" t="s">
        <v>676</v>
      </c>
      <c r="P632" s="4" t="s">
        <v>139</v>
      </c>
      <c r="Q632" s="559" t="s">
        <v>2539</v>
      </c>
      <c r="R632" s="11" t="s">
        <v>2540</v>
      </c>
      <c r="S632" s="4" t="s">
        <v>1928</v>
      </c>
      <c r="T632" s="4" t="s">
        <v>1929</v>
      </c>
      <c r="U632" s="5">
        <v>1</v>
      </c>
      <c r="V632" s="10">
        <v>600</v>
      </c>
      <c r="W632" s="10">
        <v>600</v>
      </c>
      <c r="X632" s="10">
        <v>672</v>
      </c>
      <c r="Y632" s="657"/>
      <c r="Z632" s="1">
        <v>2015</v>
      </c>
      <c r="AA632" s="658"/>
      <c r="AB632" s="1" t="s">
        <v>616</v>
      </c>
      <c r="AC632" s="583"/>
      <c r="AD632" s="583"/>
      <c r="AE632" s="583" t="s">
        <v>3695</v>
      </c>
      <c r="AF632" s="583" t="s">
        <v>168</v>
      </c>
      <c r="AG632" s="583">
        <v>210001061</v>
      </c>
      <c r="AH632" s="583" t="s">
        <v>2829</v>
      </c>
      <c r="AI632" s="583"/>
    </row>
    <row r="633" spans="1:35" ht="102" customHeight="1">
      <c r="A633" s="655" t="s">
        <v>3696</v>
      </c>
      <c r="B633" s="604" t="s">
        <v>169</v>
      </c>
      <c r="C633" s="656" t="s">
        <v>2868</v>
      </c>
      <c r="D633" s="656" t="s">
        <v>2869</v>
      </c>
      <c r="E633" s="656" t="s">
        <v>2869</v>
      </c>
      <c r="F633" s="656" t="s">
        <v>2870</v>
      </c>
      <c r="G633" s="656" t="s">
        <v>2871</v>
      </c>
      <c r="H633" s="604"/>
      <c r="I633" s="604"/>
      <c r="J633" s="555" t="s">
        <v>31</v>
      </c>
      <c r="K633" s="604">
        <v>0</v>
      </c>
      <c r="L633" s="604">
        <v>471010000</v>
      </c>
      <c r="M633" s="604" t="s">
        <v>4620</v>
      </c>
      <c r="N633" s="587" t="s">
        <v>2079</v>
      </c>
      <c r="O633" s="1" t="s">
        <v>676</v>
      </c>
      <c r="P633" s="4" t="s">
        <v>139</v>
      </c>
      <c r="Q633" s="559" t="s">
        <v>2539</v>
      </c>
      <c r="R633" s="11" t="s">
        <v>2540</v>
      </c>
      <c r="S633" s="4" t="s">
        <v>1420</v>
      </c>
      <c r="T633" s="4" t="s">
        <v>1384</v>
      </c>
      <c r="U633" s="5">
        <v>0.7</v>
      </c>
      <c r="V633" s="10">
        <v>4000</v>
      </c>
      <c r="W633" s="10">
        <v>2800</v>
      </c>
      <c r="X633" s="10">
        <v>3136</v>
      </c>
      <c r="Y633" s="657"/>
      <c r="Z633" s="1">
        <v>2015</v>
      </c>
      <c r="AA633" s="658"/>
      <c r="AB633" s="1" t="s">
        <v>616</v>
      </c>
      <c r="AC633" s="583"/>
      <c r="AD633" s="583"/>
      <c r="AE633" s="583" t="s">
        <v>3697</v>
      </c>
      <c r="AF633" s="583" t="s">
        <v>168</v>
      </c>
      <c r="AG633" s="583">
        <v>210003487</v>
      </c>
      <c r="AH633" s="583" t="s">
        <v>2873</v>
      </c>
      <c r="AI633" s="583"/>
    </row>
    <row r="634" spans="1:35" ht="102" customHeight="1">
      <c r="A634" s="655" t="s">
        <v>3698</v>
      </c>
      <c r="B634" s="604" t="s">
        <v>169</v>
      </c>
      <c r="C634" s="656" t="s">
        <v>2875</v>
      </c>
      <c r="D634" s="656" t="s">
        <v>2876</v>
      </c>
      <c r="E634" s="656" t="s">
        <v>2877</v>
      </c>
      <c r="F634" s="656" t="s">
        <v>2878</v>
      </c>
      <c r="G634" s="656" t="s">
        <v>2879</v>
      </c>
      <c r="H634" s="604"/>
      <c r="I634" s="604"/>
      <c r="J634" s="555" t="s">
        <v>1961</v>
      </c>
      <c r="K634" s="604">
        <v>98</v>
      </c>
      <c r="L634" s="604">
        <v>471010000</v>
      </c>
      <c r="M634" s="604" t="s">
        <v>4620</v>
      </c>
      <c r="N634" s="587" t="s">
        <v>2079</v>
      </c>
      <c r="O634" s="1" t="s">
        <v>676</v>
      </c>
      <c r="P634" s="4" t="s">
        <v>139</v>
      </c>
      <c r="Q634" s="559" t="s">
        <v>2539</v>
      </c>
      <c r="R634" s="11" t="s">
        <v>1875</v>
      </c>
      <c r="S634" s="4" t="s">
        <v>1554</v>
      </c>
      <c r="T634" s="4" t="s">
        <v>2880</v>
      </c>
      <c r="U634" s="5">
        <v>25</v>
      </c>
      <c r="V634" s="10">
        <v>1000</v>
      </c>
      <c r="W634" s="10">
        <v>25000</v>
      </c>
      <c r="X634" s="10">
        <v>28000</v>
      </c>
      <c r="Y634" s="657" t="s">
        <v>720</v>
      </c>
      <c r="Z634" s="1">
        <v>2015</v>
      </c>
      <c r="AA634" s="658"/>
      <c r="AB634" s="1" t="s">
        <v>616</v>
      </c>
      <c r="AC634" s="583"/>
      <c r="AD634" s="583"/>
      <c r="AE634" s="583" t="s">
        <v>3699</v>
      </c>
      <c r="AF634" s="583" t="s">
        <v>168</v>
      </c>
      <c r="AG634" s="583">
        <v>210003488</v>
      </c>
      <c r="AH634" s="583" t="s">
        <v>2882</v>
      </c>
      <c r="AI634" s="583"/>
    </row>
    <row r="635" spans="1:35" ht="102" customHeight="1">
      <c r="A635" s="655" t="s">
        <v>3700</v>
      </c>
      <c r="B635" s="604" t="s">
        <v>169</v>
      </c>
      <c r="C635" s="656" t="s">
        <v>2884</v>
      </c>
      <c r="D635" s="656" t="s">
        <v>2885</v>
      </c>
      <c r="E635" s="656" t="s">
        <v>2886</v>
      </c>
      <c r="F635" s="656" t="s">
        <v>2887</v>
      </c>
      <c r="G635" s="656" t="s">
        <v>2888</v>
      </c>
      <c r="H635" s="604"/>
      <c r="I635" s="604"/>
      <c r="J635" s="555" t="s">
        <v>1961</v>
      </c>
      <c r="K635" s="604">
        <v>100</v>
      </c>
      <c r="L635" s="604">
        <v>471010000</v>
      </c>
      <c r="M635" s="604" t="s">
        <v>4620</v>
      </c>
      <c r="N635" s="587" t="s">
        <v>2079</v>
      </c>
      <c r="O635" s="1" t="s">
        <v>676</v>
      </c>
      <c r="P635" s="4" t="s">
        <v>139</v>
      </c>
      <c r="Q635" s="559" t="s">
        <v>2539</v>
      </c>
      <c r="R635" s="11" t="s">
        <v>1875</v>
      </c>
      <c r="S635" s="4" t="s">
        <v>1554</v>
      </c>
      <c r="T635" s="4" t="s">
        <v>2880</v>
      </c>
      <c r="U635" s="5">
        <v>45</v>
      </c>
      <c r="V635" s="10">
        <v>2500</v>
      </c>
      <c r="W635" s="10">
        <v>112500</v>
      </c>
      <c r="X635" s="10">
        <v>126000</v>
      </c>
      <c r="Y635" s="657" t="s">
        <v>720</v>
      </c>
      <c r="Z635" s="1">
        <v>2015</v>
      </c>
      <c r="AA635" s="658"/>
      <c r="AB635" s="1" t="s">
        <v>616</v>
      </c>
      <c r="AC635" s="583"/>
      <c r="AD635" s="583"/>
      <c r="AE635" s="583" t="s">
        <v>3701</v>
      </c>
      <c r="AF635" s="583" t="s">
        <v>168</v>
      </c>
      <c r="AG635" s="583">
        <v>210003490</v>
      </c>
      <c r="AH635" s="583" t="s">
        <v>2890</v>
      </c>
      <c r="AI635" s="583"/>
    </row>
    <row r="636" spans="1:35" ht="102" customHeight="1">
      <c r="A636" s="655" t="s">
        <v>3702</v>
      </c>
      <c r="B636" s="604" t="s">
        <v>169</v>
      </c>
      <c r="C636" s="656" t="s">
        <v>2892</v>
      </c>
      <c r="D636" s="656" t="s">
        <v>2893</v>
      </c>
      <c r="E636" s="656" t="s">
        <v>2893</v>
      </c>
      <c r="F636" s="656" t="s">
        <v>2780</v>
      </c>
      <c r="G636" s="656" t="s">
        <v>2894</v>
      </c>
      <c r="H636" s="604"/>
      <c r="I636" s="604"/>
      <c r="J636" s="555" t="s">
        <v>31</v>
      </c>
      <c r="K636" s="604">
        <v>0</v>
      </c>
      <c r="L636" s="604">
        <v>471010000</v>
      </c>
      <c r="M636" s="604" t="s">
        <v>4620</v>
      </c>
      <c r="N636" s="587" t="s">
        <v>2079</v>
      </c>
      <c r="O636" s="1" t="s">
        <v>676</v>
      </c>
      <c r="P636" s="4" t="s">
        <v>139</v>
      </c>
      <c r="Q636" s="559" t="s">
        <v>2539</v>
      </c>
      <c r="R636" s="11" t="s">
        <v>2540</v>
      </c>
      <c r="S636" s="4" t="s">
        <v>2710</v>
      </c>
      <c r="T636" s="4" t="s">
        <v>2711</v>
      </c>
      <c r="U636" s="5">
        <v>3</v>
      </c>
      <c r="V636" s="10">
        <v>16500</v>
      </c>
      <c r="W636" s="10">
        <v>49500</v>
      </c>
      <c r="X636" s="10">
        <v>55440</v>
      </c>
      <c r="Y636" s="657"/>
      <c r="Z636" s="1">
        <v>2015</v>
      </c>
      <c r="AA636" s="658"/>
      <c r="AB636" s="1" t="s">
        <v>616</v>
      </c>
      <c r="AC636" s="583"/>
      <c r="AD636" s="583"/>
      <c r="AE636" s="583" t="s">
        <v>3703</v>
      </c>
      <c r="AF636" s="583" t="s">
        <v>168</v>
      </c>
      <c r="AG636" s="583">
        <v>210003543</v>
      </c>
      <c r="AH636" s="583" t="s">
        <v>2896</v>
      </c>
      <c r="AI636" s="583"/>
    </row>
    <row r="637" spans="1:35" ht="102" customHeight="1">
      <c r="A637" s="655" t="s">
        <v>3704</v>
      </c>
      <c r="B637" s="604" t="s">
        <v>169</v>
      </c>
      <c r="C637" s="656" t="s">
        <v>2905</v>
      </c>
      <c r="D637" s="656" t="s">
        <v>2906</v>
      </c>
      <c r="E637" s="656" t="s">
        <v>2907</v>
      </c>
      <c r="F637" s="656" t="s">
        <v>2908</v>
      </c>
      <c r="G637" s="656" t="s">
        <v>2909</v>
      </c>
      <c r="H637" s="604"/>
      <c r="I637" s="604"/>
      <c r="J637" s="555" t="s">
        <v>31</v>
      </c>
      <c r="K637" s="604">
        <v>0</v>
      </c>
      <c r="L637" s="604">
        <v>471010000</v>
      </c>
      <c r="M637" s="604" t="s">
        <v>4620</v>
      </c>
      <c r="N637" s="587" t="s">
        <v>2079</v>
      </c>
      <c r="O637" s="1" t="s">
        <v>676</v>
      </c>
      <c r="P637" s="4" t="s">
        <v>139</v>
      </c>
      <c r="Q637" s="559" t="s">
        <v>2539</v>
      </c>
      <c r="R637" s="11" t="s">
        <v>2540</v>
      </c>
      <c r="S637" s="4" t="s">
        <v>1420</v>
      </c>
      <c r="T637" s="4" t="s">
        <v>1384</v>
      </c>
      <c r="U637" s="5">
        <v>0.5</v>
      </c>
      <c r="V637" s="10">
        <v>5800</v>
      </c>
      <c r="W637" s="10">
        <v>2900</v>
      </c>
      <c r="X637" s="10">
        <v>3248</v>
      </c>
      <c r="Y637" s="657"/>
      <c r="Z637" s="1">
        <v>2015</v>
      </c>
      <c r="AA637" s="658"/>
      <c r="AB637" s="1" t="s">
        <v>616</v>
      </c>
      <c r="AC637" s="583"/>
      <c r="AD637" s="583"/>
      <c r="AE637" s="583" t="s">
        <v>3705</v>
      </c>
      <c r="AF637" s="583" t="s">
        <v>168</v>
      </c>
      <c r="AG637" s="583">
        <v>210003551</v>
      </c>
      <c r="AH637" s="583" t="s">
        <v>2911</v>
      </c>
      <c r="AI637" s="583"/>
    </row>
    <row r="638" spans="1:35" ht="102" customHeight="1">
      <c r="A638" s="655" t="s">
        <v>3706</v>
      </c>
      <c r="B638" s="604" t="s">
        <v>169</v>
      </c>
      <c r="C638" s="656" t="s">
        <v>3707</v>
      </c>
      <c r="D638" s="656" t="s">
        <v>2798</v>
      </c>
      <c r="E638" s="656" t="s">
        <v>2799</v>
      </c>
      <c r="F638" s="656" t="s">
        <v>3708</v>
      </c>
      <c r="G638" s="656" t="s">
        <v>3709</v>
      </c>
      <c r="H638" s="604"/>
      <c r="I638" s="604"/>
      <c r="J638" s="555" t="s">
        <v>31</v>
      </c>
      <c r="K638" s="604">
        <v>0</v>
      </c>
      <c r="L638" s="604">
        <v>471010000</v>
      </c>
      <c r="M638" s="604" t="s">
        <v>4620</v>
      </c>
      <c r="N638" s="587" t="s">
        <v>2079</v>
      </c>
      <c r="O638" s="1" t="s">
        <v>676</v>
      </c>
      <c r="P638" s="4" t="s">
        <v>139</v>
      </c>
      <c r="Q638" s="559" t="s">
        <v>2539</v>
      </c>
      <c r="R638" s="11" t="s">
        <v>2540</v>
      </c>
      <c r="S638" s="4" t="s">
        <v>1420</v>
      </c>
      <c r="T638" s="4" t="s">
        <v>1384</v>
      </c>
      <c r="U638" s="5">
        <v>0.5</v>
      </c>
      <c r="V638" s="10">
        <v>1200</v>
      </c>
      <c r="W638" s="10">
        <v>600</v>
      </c>
      <c r="X638" s="10">
        <v>672</v>
      </c>
      <c r="Y638" s="657"/>
      <c r="Z638" s="1">
        <v>2015</v>
      </c>
      <c r="AA638" s="658"/>
      <c r="AB638" s="1" t="s">
        <v>616</v>
      </c>
      <c r="AC638" s="583"/>
      <c r="AD638" s="583"/>
      <c r="AE638" s="583" t="s">
        <v>3710</v>
      </c>
      <c r="AF638" s="583" t="s">
        <v>168</v>
      </c>
      <c r="AG638" s="583">
        <v>210003558</v>
      </c>
      <c r="AH638" s="583" t="s">
        <v>3711</v>
      </c>
      <c r="AI638" s="583"/>
    </row>
    <row r="639" spans="1:35" ht="102" customHeight="1">
      <c r="A639" s="655" t="s">
        <v>3712</v>
      </c>
      <c r="B639" s="604" t="s">
        <v>169</v>
      </c>
      <c r="C639" s="656" t="s">
        <v>2611</v>
      </c>
      <c r="D639" s="656" t="s">
        <v>2612</v>
      </c>
      <c r="E639" s="656" t="s">
        <v>2613</v>
      </c>
      <c r="F639" s="656" t="s">
        <v>2614</v>
      </c>
      <c r="G639" s="656" t="s">
        <v>2615</v>
      </c>
      <c r="H639" s="604"/>
      <c r="I639" s="604"/>
      <c r="J639" s="555" t="s">
        <v>31</v>
      </c>
      <c r="K639" s="604">
        <v>0</v>
      </c>
      <c r="L639" s="604">
        <v>471010000</v>
      </c>
      <c r="M639" s="604" t="s">
        <v>4620</v>
      </c>
      <c r="N639" s="587" t="s">
        <v>2079</v>
      </c>
      <c r="O639" s="1" t="s">
        <v>676</v>
      </c>
      <c r="P639" s="4" t="s">
        <v>139</v>
      </c>
      <c r="Q639" s="559" t="s">
        <v>2539</v>
      </c>
      <c r="R639" s="11" t="s">
        <v>2540</v>
      </c>
      <c r="S639" s="4" t="s">
        <v>1420</v>
      </c>
      <c r="T639" s="4" t="s">
        <v>1384</v>
      </c>
      <c r="U639" s="5">
        <v>4</v>
      </c>
      <c r="V639" s="10">
        <v>2400</v>
      </c>
      <c r="W639" s="10">
        <v>9600</v>
      </c>
      <c r="X639" s="10">
        <v>10752</v>
      </c>
      <c r="Y639" s="657"/>
      <c r="Z639" s="1">
        <v>2015</v>
      </c>
      <c r="AA639" s="658"/>
      <c r="AB639" s="1" t="s">
        <v>616</v>
      </c>
      <c r="AC639" s="583"/>
      <c r="AD639" s="583"/>
      <c r="AE639" s="583" t="s">
        <v>3713</v>
      </c>
      <c r="AF639" s="583" t="s">
        <v>168</v>
      </c>
      <c r="AG639" s="583">
        <v>210003574</v>
      </c>
      <c r="AH639" s="583" t="s">
        <v>2930</v>
      </c>
      <c r="AI639" s="583"/>
    </row>
    <row r="640" spans="1:35" ht="102" customHeight="1">
      <c r="A640" s="655" t="s">
        <v>3714</v>
      </c>
      <c r="B640" s="604" t="s">
        <v>169</v>
      </c>
      <c r="C640" s="656" t="s">
        <v>2619</v>
      </c>
      <c r="D640" s="656" t="s">
        <v>2620</v>
      </c>
      <c r="E640" s="656" t="s">
        <v>2621</v>
      </c>
      <c r="F640" s="656" t="s">
        <v>2622</v>
      </c>
      <c r="G640" s="656" t="s">
        <v>2623</v>
      </c>
      <c r="H640" s="604"/>
      <c r="I640" s="604"/>
      <c r="J640" s="555" t="s">
        <v>31</v>
      </c>
      <c r="K640" s="604">
        <v>0</v>
      </c>
      <c r="L640" s="604">
        <v>471010000</v>
      </c>
      <c r="M640" s="604" t="s">
        <v>4620</v>
      </c>
      <c r="N640" s="587" t="s">
        <v>2079</v>
      </c>
      <c r="O640" s="1" t="s">
        <v>676</v>
      </c>
      <c r="P640" s="4" t="s">
        <v>139</v>
      </c>
      <c r="Q640" s="559" t="s">
        <v>2539</v>
      </c>
      <c r="R640" s="11" t="s">
        <v>2540</v>
      </c>
      <c r="S640" s="4" t="s">
        <v>1420</v>
      </c>
      <c r="T640" s="4" t="s">
        <v>1384</v>
      </c>
      <c r="U640" s="5">
        <v>0.2</v>
      </c>
      <c r="V640" s="10">
        <v>1500</v>
      </c>
      <c r="W640" s="10">
        <v>300</v>
      </c>
      <c r="X640" s="10">
        <v>336</v>
      </c>
      <c r="Y640" s="657"/>
      <c r="Z640" s="1">
        <v>2015</v>
      </c>
      <c r="AA640" s="658"/>
      <c r="AB640" s="1" t="s">
        <v>616</v>
      </c>
      <c r="AC640" s="583"/>
      <c r="AD640" s="583"/>
      <c r="AE640" s="583" t="s">
        <v>3715</v>
      </c>
      <c r="AF640" s="583" t="s">
        <v>168</v>
      </c>
      <c r="AG640" s="583">
        <v>210003576</v>
      </c>
      <c r="AH640" s="583" t="s">
        <v>2625</v>
      </c>
      <c r="AI640" s="583"/>
    </row>
    <row r="641" spans="1:35" ht="102" customHeight="1">
      <c r="A641" s="655" t="s">
        <v>3716</v>
      </c>
      <c r="B641" s="604" t="s">
        <v>169</v>
      </c>
      <c r="C641" s="656" t="s">
        <v>2939</v>
      </c>
      <c r="D641" s="656" t="s">
        <v>2940</v>
      </c>
      <c r="E641" s="656" t="s">
        <v>2941</v>
      </c>
      <c r="F641" s="656" t="s">
        <v>2942</v>
      </c>
      <c r="G641" s="656" t="s">
        <v>2943</v>
      </c>
      <c r="H641" s="604"/>
      <c r="I641" s="604"/>
      <c r="J641" s="555" t="s">
        <v>31</v>
      </c>
      <c r="K641" s="604">
        <v>0</v>
      </c>
      <c r="L641" s="604">
        <v>471010000</v>
      </c>
      <c r="M641" s="604" t="s">
        <v>4620</v>
      </c>
      <c r="N641" s="587" t="s">
        <v>2079</v>
      </c>
      <c r="O641" s="1" t="s">
        <v>676</v>
      </c>
      <c r="P641" s="4" t="s">
        <v>139</v>
      </c>
      <c r="Q641" s="559" t="s">
        <v>2539</v>
      </c>
      <c r="R641" s="11" t="s">
        <v>2540</v>
      </c>
      <c r="S641" s="4" t="s">
        <v>1420</v>
      </c>
      <c r="T641" s="4" t="s">
        <v>1384</v>
      </c>
      <c r="U641" s="5">
        <v>0.5</v>
      </c>
      <c r="V641" s="10">
        <v>6000</v>
      </c>
      <c r="W641" s="10">
        <v>3000</v>
      </c>
      <c r="X641" s="10">
        <v>3360</v>
      </c>
      <c r="Y641" s="657"/>
      <c r="Z641" s="1">
        <v>2015</v>
      </c>
      <c r="AA641" s="658"/>
      <c r="AB641" s="1" t="s">
        <v>616</v>
      </c>
      <c r="AC641" s="583"/>
      <c r="AD641" s="583"/>
      <c r="AE641" s="583" t="s">
        <v>3717</v>
      </c>
      <c r="AF641" s="583" t="s">
        <v>168</v>
      </c>
      <c r="AG641" s="583">
        <v>210003592</v>
      </c>
      <c r="AH641" s="583" t="s">
        <v>2945</v>
      </c>
      <c r="AI641" s="583"/>
    </row>
    <row r="642" spans="1:35" ht="102" customHeight="1">
      <c r="A642" s="655" t="s">
        <v>3718</v>
      </c>
      <c r="B642" s="604" t="s">
        <v>169</v>
      </c>
      <c r="C642" s="656" t="s">
        <v>3719</v>
      </c>
      <c r="D642" s="656" t="s">
        <v>3720</v>
      </c>
      <c r="E642" s="656" t="s">
        <v>3721</v>
      </c>
      <c r="F642" s="656" t="s">
        <v>3722</v>
      </c>
      <c r="G642" s="656" t="s">
        <v>3723</v>
      </c>
      <c r="H642" s="604"/>
      <c r="I642" s="604"/>
      <c r="J642" s="555" t="s">
        <v>31</v>
      </c>
      <c r="K642" s="604">
        <v>0</v>
      </c>
      <c r="L642" s="604">
        <v>471010000</v>
      </c>
      <c r="M642" s="604" t="s">
        <v>4620</v>
      </c>
      <c r="N642" s="587" t="s">
        <v>2079</v>
      </c>
      <c r="O642" s="1" t="s">
        <v>676</v>
      </c>
      <c r="P642" s="4" t="s">
        <v>139</v>
      </c>
      <c r="Q642" s="559" t="s">
        <v>2539</v>
      </c>
      <c r="R642" s="11" t="s">
        <v>2540</v>
      </c>
      <c r="S642" s="4" t="s">
        <v>1554</v>
      </c>
      <c r="T642" s="4" t="s">
        <v>2880</v>
      </c>
      <c r="U642" s="5">
        <v>7</v>
      </c>
      <c r="V642" s="10">
        <v>4700</v>
      </c>
      <c r="W642" s="10">
        <v>32900</v>
      </c>
      <c r="X642" s="10">
        <v>36848</v>
      </c>
      <c r="Y642" s="657"/>
      <c r="Z642" s="1">
        <v>2015</v>
      </c>
      <c r="AA642" s="658"/>
      <c r="AB642" s="1" t="s">
        <v>616</v>
      </c>
      <c r="AC642" s="583"/>
      <c r="AD642" s="583"/>
      <c r="AE642" s="583" t="s">
        <v>3724</v>
      </c>
      <c r="AF642" s="583" t="s">
        <v>168</v>
      </c>
      <c r="AG642" s="583">
        <v>210003610</v>
      </c>
      <c r="AH642" s="583" t="s">
        <v>3725</v>
      </c>
      <c r="AI642" s="583"/>
    </row>
    <row r="643" spans="1:35" ht="102" customHeight="1">
      <c r="A643" s="655" t="s">
        <v>3726</v>
      </c>
      <c r="B643" s="604" t="s">
        <v>169</v>
      </c>
      <c r="C643" s="656" t="s">
        <v>2947</v>
      </c>
      <c r="D643" s="656" t="s">
        <v>2948</v>
      </c>
      <c r="E643" s="656" t="s">
        <v>2948</v>
      </c>
      <c r="F643" s="656" t="s">
        <v>2949</v>
      </c>
      <c r="G643" s="656" t="s">
        <v>2950</v>
      </c>
      <c r="H643" s="604"/>
      <c r="I643" s="604"/>
      <c r="J643" s="555" t="s">
        <v>31</v>
      </c>
      <c r="K643" s="604">
        <v>0</v>
      </c>
      <c r="L643" s="604">
        <v>471010000</v>
      </c>
      <c r="M643" s="604" t="s">
        <v>4620</v>
      </c>
      <c r="N643" s="587" t="s">
        <v>2079</v>
      </c>
      <c r="O643" s="1" t="s">
        <v>676</v>
      </c>
      <c r="P643" s="4" t="s">
        <v>139</v>
      </c>
      <c r="Q643" s="559" t="s">
        <v>2539</v>
      </c>
      <c r="R643" s="11" t="s">
        <v>2540</v>
      </c>
      <c r="S643" s="4" t="s">
        <v>1420</v>
      </c>
      <c r="T643" s="4" t="s">
        <v>1384</v>
      </c>
      <c r="U643" s="5">
        <v>0.1</v>
      </c>
      <c r="V643" s="10">
        <v>35000</v>
      </c>
      <c r="W643" s="10">
        <v>3500</v>
      </c>
      <c r="X643" s="10">
        <v>3920</v>
      </c>
      <c r="Y643" s="657"/>
      <c r="Z643" s="1">
        <v>2015</v>
      </c>
      <c r="AA643" s="658"/>
      <c r="AB643" s="1" t="s">
        <v>616</v>
      </c>
      <c r="AC643" s="583"/>
      <c r="AD643" s="583"/>
      <c r="AE643" s="583" t="s">
        <v>3727</v>
      </c>
      <c r="AF643" s="583" t="s">
        <v>168</v>
      </c>
      <c r="AG643" s="583">
        <v>210003614</v>
      </c>
      <c r="AH643" s="583" t="s">
        <v>2952</v>
      </c>
      <c r="AI643" s="583"/>
    </row>
    <row r="644" spans="1:35" ht="102" customHeight="1">
      <c r="A644" s="655" t="s">
        <v>3728</v>
      </c>
      <c r="B644" s="604" t="s">
        <v>169</v>
      </c>
      <c r="C644" s="656" t="s">
        <v>3729</v>
      </c>
      <c r="D644" s="656" t="s">
        <v>3730</v>
      </c>
      <c r="E644" s="656" t="s">
        <v>3731</v>
      </c>
      <c r="F644" s="656" t="s">
        <v>3732</v>
      </c>
      <c r="G644" s="656" t="s">
        <v>3733</v>
      </c>
      <c r="H644" s="604"/>
      <c r="I644" s="604"/>
      <c r="J644" s="555" t="s">
        <v>31</v>
      </c>
      <c r="K644" s="604">
        <v>0</v>
      </c>
      <c r="L644" s="604">
        <v>471010000</v>
      </c>
      <c r="M644" s="604" t="s">
        <v>4620</v>
      </c>
      <c r="N644" s="587" t="s">
        <v>2079</v>
      </c>
      <c r="O644" s="1" t="s">
        <v>676</v>
      </c>
      <c r="P644" s="4" t="s">
        <v>139</v>
      </c>
      <c r="Q644" s="559" t="s">
        <v>2539</v>
      </c>
      <c r="R644" s="11" t="s">
        <v>2540</v>
      </c>
      <c r="S644" s="4" t="s">
        <v>1420</v>
      </c>
      <c r="T644" s="4" t="s">
        <v>1384</v>
      </c>
      <c r="U644" s="5">
        <v>2</v>
      </c>
      <c r="V644" s="10">
        <v>6800</v>
      </c>
      <c r="W644" s="10">
        <v>13600</v>
      </c>
      <c r="X644" s="10">
        <v>15232</v>
      </c>
      <c r="Y644" s="657"/>
      <c r="Z644" s="1">
        <v>2015</v>
      </c>
      <c r="AA644" s="658"/>
      <c r="AB644" s="1" t="s">
        <v>616</v>
      </c>
      <c r="AC644" s="583"/>
      <c r="AD644" s="583"/>
      <c r="AE644" s="583" t="s">
        <v>3734</v>
      </c>
      <c r="AF644" s="583" t="s">
        <v>168</v>
      </c>
      <c r="AG644" s="583">
        <v>210003618</v>
      </c>
      <c r="AH644" s="583" t="s">
        <v>3735</v>
      </c>
      <c r="AI644" s="583"/>
    </row>
    <row r="645" spans="1:35" ht="102" customHeight="1">
      <c r="A645" s="655" t="s">
        <v>3736</v>
      </c>
      <c r="B645" s="604" t="s">
        <v>169</v>
      </c>
      <c r="C645" s="656" t="s">
        <v>2961</v>
      </c>
      <c r="D645" s="656" t="s">
        <v>2962</v>
      </c>
      <c r="E645" s="656" t="s">
        <v>2963</v>
      </c>
      <c r="F645" s="656" t="s">
        <v>2964</v>
      </c>
      <c r="G645" s="656" t="s">
        <v>2965</v>
      </c>
      <c r="H645" s="604"/>
      <c r="I645" s="604"/>
      <c r="J645" s="555" t="s">
        <v>31</v>
      </c>
      <c r="K645" s="604">
        <v>0</v>
      </c>
      <c r="L645" s="604">
        <v>471010000</v>
      </c>
      <c r="M645" s="604" t="s">
        <v>4620</v>
      </c>
      <c r="N645" s="587" t="s">
        <v>2079</v>
      </c>
      <c r="O645" s="1" t="s">
        <v>676</v>
      </c>
      <c r="P645" s="4" t="s">
        <v>139</v>
      </c>
      <c r="Q645" s="559" t="s">
        <v>2539</v>
      </c>
      <c r="R645" s="11" t="s">
        <v>2540</v>
      </c>
      <c r="S645" s="4" t="s">
        <v>1420</v>
      </c>
      <c r="T645" s="4" t="s">
        <v>1384</v>
      </c>
      <c r="U645" s="5">
        <v>0.05</v>
      </c>
      <c r="V645" s="10">
        <v>65000</v>
      </c>
      <c r="W645" s="10">
        <v>3250</v>
      </c>
      <c r="X645" s="10">
        <v>3640</v>
      </c>
      <c r="Y645" s="657"/>
      <c r="Z645" s="1">
        <v>2015</v>
      </c>
      <c r="AA645" s="658"/>
      <c r="AB645" s="1" t="s">
        <v>616</v>
      </c>
      <c r="AC645" s="583"/>
      <c r="AD645" s="583"/>
      <c r="AE645" s="583" t="s">
        <v>3737</v>
      </c>
      <c r="AF645" s="583" t="s">
        <v>168</v>
      </c>
      <c r="AG645" s="583">
        <v>210003627</v>
      </c>
      <c r="AH645" s="583" t="s">
        <v>2967</v>
      </c>
      <c r="AI645" s="583"/>
    </row>
    <row r="646" spans="1:35" ht="102" customHeight="1">
      <c r="A646" s="655" t="s">
        <v>3738</v>
      </c>
      <c r="B646" s="604" t="s">
        <v>169</v>
      </c>
      <c r="C646" s="656" t="s">
        <v>2969</v>
      </c>
      <c r="D646" s="656" t="s">
        <v>2970</v>
      </c>
      <c r="E646" s="656" t="s">
        <v>2971</v>
      </c>
      <c r="F646" s="656" t="s">
        <v>2972</v>
      </c>
      <c r="G646" s="656" t="s">
        <v>2973</v>
      </c>
      <c r="H646" s="604"/>
      <c r="I646" s="604"/>
      <c r="J646" s="555" t="s">
        <v>31</v>
      </c>
      <c r="K646" s="604">
        <v>0</v>
      </c>
      <c r="L646" s="604">
        <v>471010000</v>
      </c>
      <c r="M646" s="604" t="s">
        <v>4620</v>
      </c>
      <c r="N646" s="587" t="s">
        <v>2079</v>
      </c>
      <c r="O646" s="1" t="s">
        <v>676</v>
      </c>
      <c r="P646" s="4" t="s">
        <v>139</v>
      </c>
      <c r="Q646" s="559" t="s">
        <v>2539</v>
      </c>
      <c r="R646" s="11" t="s">
        <v>2540</v>
      </c>
      <c r="S646" s="4" t="s">
        <v>1420</v>
      </c>
      <c r="T646" s="4" t="s">
        <v>1384</v>
      </c>
      <c r="U646" s="5">
        <v>0.1</v>
      </c>
      <c r="V646" s="10">
        <v>650000</v>
      </c>
      <c r="W646" s="10">
        <v>65000</v>
      </c>
      <c r="X646" s="10">
        <v>72800</v>
      </c>
      <c r="Y646" s="657"/>
      <c r="Z646" s="1">
        <v>2015</v>
      </c>
      <c r="AA646" s="658"/>
      <c r="AB646" s="1" t="s">
        <v>616</v>
      </c>
      <c r="AC646" s="583"/>
      <c r="AD646" s="583"/>
      <c r="AE646" s="583" t="s">
        <v>3739</v>
      </c>
      <c r="AF646" s="583" t="s">
        <v>168</v>
      </c>
      <c r="AG646" s="583">
        <v>210003628</v>
      </c>
      <c r="AH646" s="583" t="s">
        <v>2975</v>
      </c>
      <c r="AI646" s="583"/>
    </row>
    <row r="647" spans="1:35" ht="102" customHeight="1">
      <c r="A647" s="655" t="s">
        <v>3740</v>
      </c>
      <c r="B647" s="604" t="s">
        <v>169</v>
      </c>
      <c r="C647" s="656" t="s">
        <v>2977</v>
      </c>
      <c r="D647" s="656" t="s">
        <v>2978</v>
      </c>
      <c r="E647" s="656" t="s">
        <v>2979</v>
      </c>
      <c r="F647" s="656" t="s">
        <v>2980</v>
      </c>
      <c r="G647" s="656" t="s">
        <v>2981</v>
      </c>
      <c r="H647" s="604"/>
      <c r="I647" s="604"/>
      <c r="J647" s="555" t="s">
        <v>31</v>
      </c>
      <c r="K647" s="604">
        <v>0</v>
      </c>
      <c r="L647" s="604">
        <v>471010000</v>
      </c>
      <c r="M647" s="604" t="s">
        <v>4620</v>
      </c>
      <c r="N647" s="587" t="s">
        <v>2079</v>
      </c>
      <c r="O647" s="1" t="s">
        <v>676</v>
      </c>
      <c r="P647" s="4" t="s">
        <v>139</v>
      </c>
      <c r="Q647" s="559" t="s">
        <v>2539</v>
      </c>
      <c r="R647" s="11" t="s">
        <v>2540</v>
      </c>
      <c r="S647" s="4" t="s">
        <v>1420</v>
      </c>
      <c r="T647" s="4" t="s">
        <v>1384</v>
      </c>
      <c r="U647" s="5">
        <v>0.05</v>
      </c>
      <c r="V647" s="10">
        <v>480000</v>
      </c>
      <c r="W647" s="10">
        <v>24000</v>
      </c>
      <c r="X647" s="10">
        <v>26880</v>
      </c>
      <c r="Y647" s="657"/>
      <c r="Z647" s="1">
        <v>2015</v>
      </c>
      <c r="AA647" s="658"/>
      <c r="AB647" s="1" t="s">
        <v>616</v>
      </c>
      <c r="AC647" s="583"/>
      <c r="AD647" s="583"/>
      <c r="AE647" s="583" t="s">
        <v>3741</v>
      </c>
      <c r="AF647" s="583" t="s">
        <v>168</v>
      </c>
      <c r="AG647" s="583">
        <v>210003629</v>
      </c>
      <c r="AH647" s="583" t="s">
        <v>2983</v>
      </c>
      <c r="AI647" s="583"/>
    </row>
    <row r="648" spans="1:35" ht="102" customHeight="1">
      <c r="A648" s="655" t="s">
        <v>3742</v>
      </c>
      <c r="B648" s="604" t="s">
        <v>169</v>
      </c>
      <c r="C648" s="656" t="s">
        <v>3009</v>
      </c>
      <c r="D648" s="656" t="s">
        <v>3010</v>
      </c>
      <c r="E648" s="656" t="s">
        <v>3010</v>
      </c>
      <c r="F648" s="656" t="s">
        <v>3011</v>
      </c>
      <c r="G648" s="656" t="s">
        <v>3012</v>
      </c>
      <c r="H648" s="604"/>
      <c r="I648" s="604"/>
      <c r="J648" s="555" t="s">
        <v>31</v>
      </c>
      <c r="K648" s="604">
        <v>0</v>
      </c>
      <c r="L648" s="604">
        <v>471010000</v>
      </c>
      <c r="M648" s="604" t="s">
        <v>4620</v>
      </c>
      <c r="N648" s="587" t="s">
        <v>2079</v>
      </c>
      <c r="O648" s="1" t="s">
        <v>676</v>
      </c>
      <c r="P648" s="4" t="s">
        <v>139</v>
      </c>
      <c r="Q648" s="559" t="s">
        <v>2539</v>
      </c>
      <c r="R648" s="11" t="s">
        <v>2540</v>
      </c>
      <c r="S648" s="4" t="s">
        <v>1928</v>
      </c>
      <c r="T648" s="4" t="s">
        <v>1929</v>
      </c>
      <c r="U648" s="5">
        <v>6</v>
      </c>
      <c r="V648" s="10">
        <v>28000</v>
      </c>
      <c r="W648" s="10">
        <v>168000</v>
      </c>
      <c r="X648" s="10">
        <v>188160</v>
      </c>
      <c r="Y648" s="657"/>
      <c r="Z648" s="1">
        <v>2015</v>
      </c>
      <c r="AA648" s="658"/>
      <c r="AB648" s="1" t="s">
        <v>616</v>
      </c>
      <c r="AC648" s="583"/>
      <c r="AD648" s="583"/>
      <c r="AE648" s="583" t="s">
        <v>3743</v>
      </c>
      <c r="AF648" s="583" t="s">
        <v>168</v>
      </c>
      <c r="AG648" s="583">
        <v>210004771</v>
      </c>
      <c r="AH648" s="583" t="s">
        <v>3014</v>
      </c>
      <c r="AI648" s="583"/>
    </row>
    <row r="649" spans="1:35" ht="102" customHeight="1">
      <c r="A649" s="655" t="s">
        <v>3744</v>
      </c>
      <c r="B649" s="604" t="s">
        <v>169</v>
      </c>
      <c r="C649" s="656" t="s">
        <v>3745</v>
      </c>
      <c r="D649" s="656" t="s">
        <v>3017</v>
      </c>
      <c r="E649" s="656" t="s">
        <v>3017</v>
      </c>
      <c r="F649" s="656" t="s">
        <v>3746</v>
      </c>
      <c r="G649" s="656" t="s">
        <v>3747</v>
      </c>
      <c r="H649" s="604"/>
      <c r="I649" s="604"/>
      <c r="J649" s="555" t="s">
        <v>31</v>
      </c>
      <c r="K649" s="604">
        <v>0</v>
      </c>
      <c r="L649" s="604">
        <v>471010000</v>
      </c>
      <c r="M649" s="604" t="s">
        <v>4620</v>
      </c>
      <c r="N649" s="587" t="s">
        <v>2079</v>
      </c>
      <c r="O649" s="1" t="s">
        <v>676</v>
      </c>
      <c r="P649" s="4" t="s">
        <v>139</v>
      </c>
      <c r="Q649" s="559" t="s">
        <v>2539</v>
      </c>
      <c r="R649" s="11" t="s">
        <v>2540</v>
      </c>
      <c r="S649" s="4" t="s">
        <v>1928</v>
      </c>
      <c r="T649" s="4" t="s">
        <v>1929</v>
      </c>
      <c r="U649" s="5">
        <v>1</v>
      </c>
      <c r="V649" s="10">
        <v>800</v>
      </c>
      <c r="W649" s="10">
        <v>800</v>
      </c>
      <c r="X649" s="10">
        <v>896</v>
      </c>
      <c r="Y649" s="657"/>
      <c r="Z649" s="1">
        <v>2015</v>
      </c>
      <c r="AA649" s="658"/>
      <c r="AB649" s="1" t="s">
        <v>616</v>
      </c>
      <c r="AC649" s="583"/>
      <c r="AD649" s="583"/>
      <c r="AE649" s="583" t="s">
        <v>3748</v>
      </c>
      <c r="AF649" s="583" t="s">
        <v>168</v>
      </c>
      <c r="AG649" s="583">
        <v>210004775</v>
      </c>
      <c r="AH649" s="583" t="s">
        <v>3749</v>
      </c>
      <c r="AI649" s="583"/>
    </row>
    <row r="650" spans="1:35" ht="102" customHeight="1">
      <c r="A650" s="655" t="s">
        <v>3750</v>
      </c>
      <c r="B650" s="604" t="s">
        <v>169</v>
      </c>
      <c r="C650" s="656" t="s">
        <v>3751</v>
      </c>
      <c r="D650" s="656" t="s">
        <v>3017</v>
      </c>
      <c r="E650" s="656" t="s">
        <v>3017</v>
      </c>
      <c r="F650" s="656" t="s">
        <v>3752</v>
      </c>
      <c r="G650" s="656" t="s">
        <v>3753</v>
      </c>
      <c r="H650" s="604"/>
      <c r="I650" s="604"/>
      <c r="J650" s="555" t="s">
        <v>31</v>
      </c>
      <c r="K650" s="604">
        <v>0</v>
      </c>
      <c r="L650" s="604">
        <v>471010000</v>
      </c>
      <c r="M650" s="604" t="s">
        <v>4620</v>
      </c>
      <c r="N650" s="587" t="s">
        <v>2079</v>
      </c>
      <c r="O650" s="1" t="s">
        <v>676</v>
      </c>
      <c r="P650" s="4" t="s">
        <v>139</v>
      </c>
      <c r="Q650" s="559" t="s">
        <v>2539</v>
      </c>
      <c r="R650" s="11" t="s">
        <v>2540</v>
      </c>
      <c r="S650" s="4" t="s">
        <v>1928</v>
      </c>
      <c r="T650" s="4" t="s">
        <v>1929</v>
      </c>
      <c r="U650" s="5">
        <v>1</v>
      </c>
      <c r="V650" s="10">
        <v>2000</v>
      </c>
      <c r="W650" s="10">
        <v>2000</v>
      </c>
      <c r="X650" s="10">
        <v>2240</v>
      </c>
      <c r="Y650" s="657"/>
      <c r="Z650" s="1">
        <v>2015</v>
      </c>
      <c r="AA650" s="658"/>
      <c r="AB650" s="1" t="s">
        <v>616</v>
      </c>
      <c r="AC650" s="583"/>
      <c r="AD650" s="583"/>
      <c r="AE650" s="583" t="s">
        <v>3754</v>
      </c>
      <c r="AF650" s="583" t="s">
        <v>168</v>
      </c>
      <c r="AG650" s="583">
        <v>210004776</v>
      </c>
      <c r="AH650" s="583" t="s">
        <v>3755</v>
      </c>
      <c r="AI650" s="583"/>
    </row>
    <row r="651" spans="1:35" ht="102" customHeight="1">
      <c r="A651" s="655" t="s">
        <v>3756</v>
      </c>
      <c r="B651" s="604" t="s">
        <v>169</v>
      </c>
      <c r="C651" s="656" t="s">
        <v>3023</v>
      </c>
      <c r="D651" s="656" t="s">
        <v>3017</v>
      </c>
      <c r="E651" s="656" t="s">
        <v>3017</v>
      </c>
      <c r="F651" s="656" t="s">
        <v>3024</v>
      </c>
      <c r="G651" s="656" t="s">
        <v>3025</v>
      </c>
      <c r="H651" s="604"/>
      <c r="I651" s="604"/>
      <c r="J651" s="555" t="s">
        <v>31</v>
      </c>
      <c r="K651" s="604">
        <v>0</v>
      </c>
      <c r="L651" s="604">
        <v>471010000</v>
      </c>
      <c r="M651" s="604" t="s">
        <v>4620</v>
      </c>
      <c r="N651" s="587" t="s">
        <v>2079</v>
      </c>
      <c r="O651" s="1" t="s">
        <v>676</v>
      </c>
      <c r="P651" s="4" t="s">
        <v>139</v>
      </c>
      <c r="Q651" s="559" t="s">
        <v>2539</v>
      </c>
      <c r="R651" s="11" t="s">
        <v>2540</v>
      </c>
      <c r="S651" s="4" t="s">
        <v>1928</v>
      </c>
      <c r="T651" s="4" t="s">
        <v>1929</v>
      </c>
      <c r="U651" s="5">
        <v>1</v>
      </c>
      <c r="V651" s="10">
        <v>1300</v>
      </c>
      <c r="W651" s="10">
        <v>1300</v>
      </c>
      <c r="X651" s="10">
        <v>1456</v>
      </c>
      <c r="Y651" s="657"/>
      <c r="Z651" s="1">
        <v>2015</v>
      </c>
      <c r="AA651" s="658"/>
      <c r="AB651" s="1" t="s">
        <v>616</v>
      </c>
      <c r="AC651" s="583"/>
      <c r="AD651" s="583"/>
      <c r="AE651" s="583" t="s">
        <v>3757</v>
      </c>
      <c r="AF651" s="583" t="s">
        <v>168</v>
      </c>
      <c r="AG651" s="583">
        <v>210004777</v>
      </c>
      <c r="AH651" s="583" t="s">
        <v>3027</v>
      </c>
      <c r="AI651" s="583"/>
    </row>
    <row r="652" spans="1:35" ht="102" customHeight="1">
      <c r="A652" s="655" t="s">
        <v>3758</v>
      </c>
      <c r="B652" s="604" t="s">
        <v>169</v>
      </c>
      <c r="C652" s="656" t="s">
        <v>3029</v>
      </c>
      <c r="D652" s="656" t="s">
        <v>3017</v>
      </c>
      <c r="E652" s="656" t="s">
        <v>3017</v>
      </c>
      <c r="F652" s="656" t="s">
        <v>3030</v>
      </c>
      <c r="G652" s="656" t="s">
        <v>3031</v>
      </c>
      <c r="H652" s="604"/>
      <c r="I652" s="604"/>
      <c r="J652" s="555" t="s">
        <v>31</v>
      </c>
      <c r="K652" s="604">
        <v>0</v>
      </c>
      <c r="L652" s="604">
        <v>471010000</v>
      </c>
      <c r="M652" s="604" t="s">
        <v>4620</v>
      </c>
      <c r="N652" s="587" t="s">
        <v>2079</v>
      </c>
      <c r="O652" s="1" t="s">
        <v>676</v>
      </c>
      <c r="P652" s="4" t="s">
        <v>139</v>
      </c>
      <c r="Q652" s="559" t="s">
        <v>2539</v>
      </c>
      <c r="R652" s="11" t="s">
        <v>2540</v>
      </c>
      <c r="S652" s="4" t="s">
        <v>1928</v>
      </c>
      <c r="T652" s="4" t="s">
        <v>1929</v>
      </c>
      <c r="U652" s="5">
        <v>1</v>
      </c>
      <c r="V652" s="10">
        <v>2000</v>
      </c>
      <c r="W652" s="10">
        <v>2000</v>
      </c>
      <c r="X652" s="10">
        <v>2240</v>
      </c>
      <c r="Y652" s="657"/>
      <c r="Z652" s="1">
        <v>2015</v>
      </c>
      <c r="AA652" s="658"/>
      <c r="AB652" s="1" t="s">
        <v>616</v>
      </c>
      <c r="AC652" s="583"/>
      <c r="AD652" s="583"/>
      <c r="AE652" s="583" t="s">
        <v>3759</v>
      </c>
      <c r="AF652" s="583" t="s">
        <v>168</v>
      </c>
      <c r="AG652" s="583">
        <v>210004778</v>
      </c>
      <c r="AH652" s="583" t="s">
        <v>3033</v>
      </c>
      <c r="AI652" s="583"/>
    </row>
    <row r="653" spans="1:35" ht="102" customHeight="1">
      <c r="A653" s="655" t="s">
        <v>3760</v>
      </c>
      <c r="B653" s="604" t="s">
        <v>169</v>
      </c>
      <c r="C653" s="656" t="s">
        <v>3761</v>
      </c>
      <c r="D653" s="656" t="s">
        <v>2824</v>
      </c>
      <c r="E653" s="656" t="s">
        <v>2825</v>
      </c>
      <c r="F653" s="656" t="s">
        <v>3762</v>
      </c>
      <c r="G653" s="656" t="s">
        <v>3763</v>
      </c>
      <c r="H653" s="604"/>
      <c r="I653" s="604"/>
      <c r="J653" s="555" t="s">
        <v>31</v>
      </c>
      <c r="K653" s="604">
        <v>0</v>
      </c>
      <c r="L653" s="604">
        <v>471010000</v>
      </c>
      <c r="M653" s="604" t="s">
        <v>4620</v>
      </c>
      <c r="N653" s="587" t="s">
        <v>2079</v>
      </c>
      <c r="O653" s="1" t="s">
        <v>676</v>
      </c>
      <c r="P653" s="4" t="s">
        <v>139</v>
      </c>
      <c r="Q653" s="559" t="s">
        <v>2539</v>
      </c>
      <c r="R653" s="11" t="s">
        <v>2540</v>
      </c>
      <c r="S653" s="4" t="s">
        <v>1928</v>
      </c>
      <c r="T653" s="4" t="s">
        <v>1929</v>
      </c>
      <c r="U653" s="5">
        <v>1</v>
      </c>
      <c r="V653" s="10">
        <v>700</v>
      </c>
      <c r="W653" s="10">
        <v>700</v>
      </c>
      <c r="X653" s="10">
        <v>784</v>
      </c>
      <c r="Y653" s="657"/>
      <c r="Z653" s="1">
        <v>2015</v>
      </c>
      <c r="AA653" s="658"/>
      <c r="AB653" s="1" t="s">
        <v>616</v>
      </c>
      <c r="AC653" s="583"/>
      <c r="AD653" s="583"/>
      <c r="AE653" s="583" t="s">
        <v>3764</v>
      </c>
      <c r="AF653" s="583" t="s">
        <v>168</v>
      </c>
      <c r="AG653" s="583">
        <v>210004787</v>
      </c>
      <c r="AH653" s="583" t="s">
        <v>3765</v>
      </c>
      <c r="AI653" s="583"/>
    </row>
    <row r="654" spans="1:35" ht="102" customHeight="1">
      <c r="A654" s="655" t="s">
        <v>3766</v>
      </c>
      <c r="B654" s="604" t="s">
        <v>169</v>
      </c>
      <c r="C654" s="656" t="s">
        <v>3767</v>
      </c>
      <c r="D654" s="656" t="s">
        <v>2824</v>
      </c>
      <c r="E654" s="656" t="s">
        <v>2825</v>
      </c>
      <c r="F654" s="656" t="s">
        <v>3768</v>
      </c>
      <c r="G654" s="656" t="s">
        <v>3769</v>
      </c>
      <c r="H654" s="604"/>
      <c r="I654" s="604"/>
      <c r="J654" s="555" t="s">
        <v>31</v>
      </c>
      <c r="K654" s="604">
        <v>0</v>
      </c>
      <c r="L654" s="604">
        <v>471010000</v>
      </c>
      <c r="M654" s="604" t="s">
        <v>4620</v>
      </c>
      <c r="N654" s="587" t="s">
        <v>2079</v>
      </c>
      <c r="O654" s="1" t="s">
        <v>676</v>
      </c>
      <c r="P654" s="4" t="s">
        <v>139</v>
      </c>
      <c r="Q654" s="559" t="s">
        <v>2539</v>
      </c>
      <c r="R654" s="11" t="s">
        <v>2540</v>
      </c>
      <c r="S654" s="4" t="s">
        <v>1928</v>
      </c>
      <c r="T654" s="4" t="s">
        <v>1929</v>
      </c>
      <c r="U654" s="5">
        <v>1</v>
      </c>
      <c r="V654" s="10">
        <v>700</v>
      </c>
      <c r="W654" s="10">
        <v>700</v>
      </c>
      <c r="X654" s="10">
        <v>784</v>
      </c>
      <c r="Y654" s="657"/>
      <c r="Z654" s="1">
        <v>2015</v>
      </c>
      <c r="AA654" s="658"/>
      <c r="AB654" s="1" t="s">
        <v>616</v>
      </c>
      <c r="AC654" s="583"/>
      <c r="AD654" s="583"/>
      <c r="AE654" s="583" t="s">
        <v>3770</v>
      </c>
      <c r="AF654" s="583" t="s">
        <v>168</v>
      </c>
      <c r="AG654" s="583">
        <v>210004788</v>
      </c>
      <c r="AH654" s="583" t="s">
        <v>3771</v>
      </c>
      <c r="AI654" s="583"/>
    </row>
    <row r="655" spans="1:35" ht="102" customHeight="1">
      <c r="A655" s="655" t="s">
        <v>3772</v>
      </c>
      <c r="B655" s="604" t="s">
        <v>169</v>
      </c>
      <c r="C655" s="656" t="s">
        <v>2649</v>
      </c>
      <c r="D655" s="656" t="s">
        <v>2650</v>
      </c>
      <c r="E655" s="656" t="s">
        <v>2651</v>
      </c>
      <c r="F655" s="656" t="s">
        <v>2652</v>
      </c>
      <c r="G655" s="656" t="s">
        <v>2653</v>
      </c>
      <c r="H655" s="604"/>
      <c r="I655" s="604"/>
      <c r="J655" s="555" t="s">
        <v>31</v>
      </c>
      <c r="K655" s="604">
        <v>0</v>
      </c>
      <c r="L655" s="604">
        <v>471010000</v>
      </c>
      <c r="M655" s="604" t="s">
        <v>4620</v>
      </c>
      <c r="N655" s="587" t="s">
        <v>2079</v>
      </c>
      <c r="O655" s="1" t="s">
        <v>676</v>
      </c>
      <c r="P655" s="4" t="s">
        <v>139</v>
      </c>
      <c r="Q655" s="559" t="s">
        <v>2539</v>
      </c>
      <c r="R655" s="11" t="s">
        <v>2540</v>
      </c>
      <c r="S655" s="4" t="s">
        <v>1928</v>
      </c>
      <c r="T655" s="4" t="s">
        <v>1929</v>
      </c>
      <c r="U655" s="5">
        <v>5</v>
      </c>
      <c r="V655" s="10">
        <v>5000</v>
      </c>
      <c r="W655" s="10">
        <v>25000</v>
      </c>
      <c r="X655" s="10">
        <v>28000</v>
      </c>
      <c r="Y655" s="657"/>
      <c r="Z655" s="1">
        <v>2015</v>
      </c>
      <c r="AA655" s="658"/>
      <c r="AB655" s="1" t="s">
        <v>616</v>
      </c>
      <c r="AC655" s="583"/>
      <c r="AD655" s="583"/>
      <c r="AE655" s="583" t="s">
        <v>3773</v>
      </c>
      <c r="AF655" s="583" t="s">
        <v>168</v>
      </c>
      <c r="AG655" s="583">
        <v>210011498</v>
      </c>
      <c r="AH655" s="583" t="s">
        <v>2655</v>
      </c>
      <c r="AI655" s="583"/>
    </row>
    <row r="656" spans="1:35" ht="102" customHeight="1">
      <c r="A656" s="655" t="s">
        <v>3774</v>
      </c>
      <c r="B656" s="604" t="s">
        <v>169</v>
      </c>
      <c r="C656" s="656" t="s">
        <v>2603</v>
      </c>
      <c r="D656" s="656" t="s">
        <v>2604</v>
      </c>
      <c r="E656" s="656" t="s">
        <v>2605</v>
      </c>
      <c r="F656" s="656" t="s">
        <v>2606</v>
      </c>
      <c r="G656" s="656" t="s">
        <v>2607</v>
      </c>
      <c r="H656" s="604"/>
      <c r="I656" s="604"/>
      <c r="J656" s="555" t="s">
        <v>31</v>
      </c>
      <c r="K656" s="604">
        <v>0</v>
      </c>
      <c r="L656" s="604">
        <v>471010000</v>
      </c>
      <c r="M656" s="604" t="s">
        <v>4620</v>
      </c>
      <c r="N656" s="587" t="s">
        <v>2079</v>
      </c>
      <c r="O656" s="1" t="s">
        <v>676</v>
      </c>
      <c r="P656" s="4" t="s">
        <v>139</v>
      </c>
      <c r="Q656" s="559" t="s">
        <v>2539</v>
      </c>
      <c r="R656" s="11" t="s">
        <v>2540</v>
      </c>
      <c r="S656" s="4" t="s">
        <v>1928</v>
      </c>
      <c r="T656" s="4" t="s">
        <v>1929</v>
      </c>
      <c r="U656" s="5">
        <v>11</v>
      </c>
      <c r="V656" s="10">
        <v>2000</v>
      </c>
      <c r="W656" s="10">
        <v>22000</v>
      </c>
      <c r="X656" s="10">
        <v>24640</v>
      </c>
      <c r="Y656" s="657"/>
      <c r="Z656" s="1">
        <v>2015</v>
      </c>
      <c r="AA656" s="658"/>
      <c r="AB656" s="1" t="s">
        <v>616</v>
      </c>
      <c r="AC656" s="583"/>
      <c r="AD656" s="583"/>
      <c r="AE656" s="583" t="s">
        <v>3775</v>
      </c>
      <c r="AF656" s="583" t="s">
        <v>168</v>
      </c>
      <c r="AG656" s="583">
        <v>210011731</v>
      </c>
      <c r="AH656" s="583" t="s">
        <v>3776</v>
      </c>
      <c r="AI656" s="583"/>
    </row>
    <row r="657" spans="1:35" ht="102" customHeight="1">
      <c r="A657" s="655" t="s">
        <v>3777</v>
      </c>
      <c r="B657" s="604" t="s">
        <v>169</v>
      </c>
      <c r="C657" s="656" t="s">
        <v>2665</v>
      </c>
      <c r="D657" s="656" t="s">
        <v>2666</v>
      </c>
      <c r="E657" s="656" t="s">
        <v>2667</v>
      </c>
      <c r="F657" s="656" t="s">
        <v>2668</v>
      </c>
      <c r="G657" s="656" t="s">
        <v>2669</v>
      </c>
      <c r="H657" s="604"/>
      <c r="I657" s="604"/>
      <c r="J657" s="555" t="s">
        <v>31</v>
      </c>
      <c r="K657" s="604">
        <v>0</v>
      </c>
      <c r="L657" s="604">
        <v>471010000</v>
      </c>
      <c r="M657" s="604" t="s">
        <v>4620</v>
      </c>
      <c r="N657" s="587" t="s">
        <v>2079</v>
      </c>
      <c r="O657" s="1" t="s">
        <v>676</v>
      </c>
      <c r="P657" s="4" t="s">
        <v>139</v>
      </c>
      <c r="Q657" s="559" t="s">
        <v>2539</v>
      </c>
      <c r="R657" s="11" t="s">
        <v>2540</v>
      </c>
      <c r="S657" s="4" t="s">
        <v>1420</v>
      </c>
      <c r="T657" s="4" t="s">
        <v>1384</v>
      </c>
      <c r="U657" s="5">
        <v>65</v>
      </c>
      <c r="V657" s="10">
        <v>750</v>
      </c>
      <c r="W657" s="10">
        <v>48750</v>
      </c>
      <c r="X657" s="10">
        <v>54600</v>
      </c>
      <c r="Y657" s="657"/>
      <c r="Z657" s="1">
        <v>2015</v>
      </c>
      <c r="AA657" s="658"/>
      <c r="AB657" s="1" t="s">
        <v>616</v>
      </c>
      <c r="AC657" s="583"/>
      <c r="AD657" s="583"/>
      <c r="AE657" s="583" t="s">
        <v>3778</v>
      </c>
      <c r="AF657" s="583" t="s">
        <v>168</v>
      </c>
      <c r="AG657" s="583">
        <v>210013482</v>
      </c>
      <c r="AH657" s="583" t="s">
        <v>2671</v>
      </c>
      <c r="AI657" s="583"/>
    </row>
    <row r="658" spans="1:35" ht="102" customHeight="1">
      <c r="A658" s="655" t="s">
        <v>3779</v>
      </c>
      <c r="B658" s="604" t="s">
        <v>169</v>
      </c>
      <c r="C658" s="656" t="s">
        <v>2673</v>
      </c>
      <c r="D658" s="656" t="s">
        <v>2674</v>
      </c>
      <c r="E658" s="656" t="s">
        <v>2675</v>
      </c>
      <c r="F658" s="656" t="s">
        <v>2676</v>
      </c>
      <c r="G658" s="656" t="s">
        <v>2677</v>
      </c>
      <c r="H658" s="604"/>
      <c r="I658" s="604"/>
      <c r="J658" s="555" t="s">
        <v>31</v>
      </c>
      <c r="K658" s="604">
        <v>0</v>
      </c>
      <c r="L658" s="604">
        <v>471010000</v>
      </c>
      <c r="M658" s="604" t="s">
        <v>4620</v>
      </c>
      <c r="N658" s="587" t="s">
        <v>2079</v>
      </c>
      <c r="O658" s="1" t="s">
        <v>676</v>
      </c>
      <c r="P658" s="4" t="s">
        <v>139</v>
      </c>
      <c r="Q658" s="559" t="s">
        <v>2539</v>
      </c>
      <c r="R658" s="11" t="s">
        <v>2540</v>
      </c>
      <c r="S658" s="4" t="s">
        <v>1420</v>
      </c>
      <c r="T658" s="4" t="s">
        <v>1384</v>
      </c>
      <c r="U658" s="5">
        <v>0.5</v>
      </c>
      <c r="V658" s="10">
        <v>600</v>
      </c>
      <c r="W658" s="10">
        <v>300</v>
      </c>
      <c r="X658" s="10">
        <v>336</v>
      </c>
      <c r="Y658" s="657"/>
      <c r="Z658" s="1">
        <v>2015</v>
      </c>
      <c r="AA658" s="658"/>
      <c r="AB658" s="1" t="s">
        <v>616</v>
      </c>
      <c r="AC658" s="583"/>
      <c r="AD658" s="583"/>
      <c r="AE658" s="583" t="s">
        <v>3780</v>
      </c>
      <c r="AF658" s="583" t="s">
        <v>168</v>
      </c>
      <c r="AG658" s="583">
        <v>210013841</v>
      </c>
      <c r="AH658" s="583" t="s">
        <v>2679</v>
      </c>
      <c r="AI658" s="583"/>
    </row>
    <row r="659" spans="1:35" ht="102" customHeight="1">
      <c r="A659" s="655" t="s">
        <v>3781</v>
      </c>
      <c r="B659" s="604" t="s">
        <v>169</v>
      </c>
      <c r="C659" s="656" t="s">
        <v>3098</v>
      </c>
      <c r="D659" s="656" t="s">
        <v>2546</v>
      </c>
      <c r="E659" s="656" t="s">
        <v>2547</v>
      </c>
      <c r="F659" s="656" t="s">
        <v>2780</v>
      </c>
      <c r="G659" s="656" t="s">
        <v>3099</v>
      </c>
      <c r="H659" s="604"/>
      <c r="I659" s="604"/>
      <c r="J659" s="555" t="s">
        <v>31</v>
      </c>
      <c r="K659" s="604">
        <v>0</v>
      </c>
      <c r="L659" s="604">
        <v>471010000</v>
      </c>
      <c r="M659" s="604" t="s">
        <v>4620</v>
      </c>
      <c r="N659" s="587" t="s">
        <v>2079</v>
      </c>
      <c r="O659" s="1" t="s">
        <v>676</v>
      </c>
      <c r="P659" s="4" t="s">
        <v>139</v>
      </c>
      <c r="Q659" s="559" t="s">
        <v>2539</v>
      </c>
      <c r="R659" s="11" t="s">
        <v>2540</v>
      </c>
      <c r="S659" s="4" t="s">
        <v>2729</v>
      </c>
      <c r="T659" s="4" t="s">
        <v>2730</v>
      </c>
      <c r="U659" s="5">
        <v>30</v>
      </c>
      <c r="V659" s="10">
        <v>700</v>
      </c>
      <c r="W659" s="10">
        <v>21000</v>
      </c>
      <c r="X659" s="10">
        <v>23520</v>
      </c>
      <c r="Y659" s="657"/>
      <c r="Z659" s="1">
        <v>2015</v>
      </c>
      <c r="AA659" s="658"/>
      <c r="AB659" s="1" t="s">
        <v>616</v>
      </c>
      <c r="AC659" s="583"/>
      <c r="AD659" s="583"/>
      <c r="AE659" s="583" t="s">
        <v>3782</v>
      </c>
      <c r="AF659" s="583" t="s">
        <v>168</v>
      </c>
      <c r="AG659" s="583">
        <v>210013901</v>
      </c>
      <c r="AH659" s="583" t="s">
        <v>3101</v>
      </c>
      <c r="AI659" s="583"/>
    </row>
    <row r="660" spans="1:35" ht="102" customHeight="1">
      <c r="A660" s="655" t="s">
        <v>3783</v>
      </c>
      <c r="B660" s="604" t="s">
        <v>169</v>
      </c>
      <c r="C660" s="656" t="s">
        <v>2690</v>
      </c>
      <c r="D660" s="656" t="s">
        <v>2691</v>
      </c>
      <c r="E660" s="656" t="s">
        <v>2692</v>
      </c>
      <c r="F660" s="656" t="s">
        <v>2693</v>
      </c>
      <c r="G660" s="656" t="s">
        <v>2694</v>
      </c>
      <c r="H660" s="604"/>
      <c r="I660" s="604"/>
      <c r="J660" s="555" t="s">
        <v>31</v>
      </c>
      <c r="K660" s="604">
        <v>0</v>
      </c>
      <c r="L660" s="604">
        <v>471010000</v>
      </c>
      <c r="M660" s="604" t="s">
        <v>4620</v>
      </c>
      <c r="N660" s="587" t="s">
        <v>2079</v>
      </c>
      <c r="O660" s="1" t="s">
        <v>676</v>
      </c>
      <c r="P660" s="4" t="s">
        <v>139</v>
      </c>
      <c r="Q660" s="559" t="s">
        <v>2539</v>
      </c>
      <c r="R660" s="11" t="s">
        <v>2540</v>
      </c>
      <c r="S660" s="4" t="s">
        <v>1420</v>
      </c>
      <c r="T660" s="4" t="s">
        <v>1384</v>
      </c>
      <c r="U660" s="5">
        <v>4</v>
      </c>
      <c r="V660" s="10">
        <v>7200</v>
      </c>
      <c r="W660" s="10">
        <v>28800</v>
      </c>
      <c r="X660" s="10">
        <v>32256</v>
      </c>
      <c r="Y660" s="657"/>
      <c r="Z660" s="1">
        <v>2015</v>
      </c>
      <c r="AA660" s="658"/>
      <c r="AB660" s="1" t="s">
        <v>616</v>
      </c>
      <c r="AC660" s="583"/>
      <c r="AD660" s="583"/>
      <c r="AE660" s="583" t="s">
        <v>3784</v>
      </c>
      <c r="AF660" s="583" t="s">
        <v>168</v>
      </c>
      <c r="AG660" s="583">
        <v>210014190</v>
      </c>
      <c r="AH660" s="583" t="s">
        <v>2696</v>
      </c>
      <c r="AI660" s="583"/>
    </row>
    <row r="661" spans="1:35" ht="102" customHeight="1">
      <c r="A661" s="655" t="s">
        <v>3785</v>
      </c>
      <c r="B661" s="604" t="s">
        <v>169</v>
      </c>
      <c r="C661" s="656" t="s">
        <v>3113</v>
      </c>
      <c r="D661" s="656" t="s">
        <v>3114</v>
      </c>
      <c r="E661" s="656" t="s">
        <v>3114</v>
      </c>
      <c r="F661" s="656" t="s">
        <v>3115</v>
      </c>
      <c r="G661" s="656" t="s">
        <v>3116</v>
      </c>
      <c r="H661" s="604"/>
      <c r="I661" s="604"/>
      <c r="J661" s="555" t="s">
        <v>31</v>
      </c>
      <c r="K661" s="604">
        <v>0</v>
      </c>
      <c r="L661" s="604">
        <v>471010000</v>
      </c>
      <c r="M661" s="604" t="s">
        <v>4620</v>
      </c>
      <c r="N661" s="587" t="s">
        <v>2079</v>
      </c>
      <c r="O661" s="1" t="s">
        <v>676</v>
      </c>
      <c r="P661" s="4" t="s">
        <v>139</v>
      </c>
      <c r="Q661" s="559" t="s">
        <v>2539</v>
      </c>
      <c r="R661" s="11" t="s">
        <v>2540</v>
      </c>
      <c r="S661" s="4" t="s">
        <v>1420</v>
      </c>
      <c r="T661" s="4" t="s">
        <v>1384</v>
      </c>
      <c r="U661" s="5">
        <v>12.5</v>
      </c>
      <c r="V661" s="10">
        <v>4300</v>
      </c>
      <c r="W661" s="10">
        <v>53750</v>
      </c>
      <c r="X661" s="10">
        <v>60200</v>
      </c>
      <c r="Y661" s="657"/>
      <c r="Z661" s="1">
        <v>2015</v>
      </c>
      <c r="AA661" s="658"/>
      <c r="AB661" s="1" t="s">
        <v>616</v>
      </c>
      <c r="AC661" s="583"/>
      <c r="AD661" s="583"/>
      <c r="AE661" s="583" t="s">
        <v>3786</v>
      </c>
      <c r="AF661" s="583" t="s">
        <v>168</v>
      </c>
      <c r="AG661" s="583">
        <v>210015869</v>
      </c>
      <c r="AH661" s="583" t="s">
        <v>3114</v>
      </c>
      <c r="AI661" s="583"/>
    </row>
    <row r="662" spans="1:35" ht="102" customHeight="1">
      <c r="A662" s="655" t="s">
        <v>3787</v>
      </c>
      <c r="B662" s="604" t="s">
        <v>169</v>
      </c>
      <c r="C662" s="656" t="s">
        <v>2718</v>
      </c>
      <c r="D662" s="656" t="s">
        <v>2719</v>
      </c>
      <c r="E662" s="656" t="s">
        <v>2719</v>
      </c>
      <c r="F662" s="656" t="s">
        <v>2720</v>
      </c>
      <c r="G662" s="656" t="s">
        <v>2721</v>
      </c>
      <c r="H662" s="604"/>
      <c r="I662" s="604"/>
      <c r="J662" s="555" t="s">
        <v>31</v>
      </c>
      <c r="K662" s="604">
        <v>0</v>
      </c>
      <c r="L662" s="604">
        <v>471010000</v>
      </c>
      <c r="M662" s="604" t="s">
        <v>4620</v>
      </c>
      <c r="N662" s="587" t="s">
        <v>2079</v>
      </c>
      <c r="O662" s="1" t="s">
        <v>676</v>
      </c>
      <c r="P662" s="4" t="s">
        <v>139</v>
      </c>
      <c r="Q662" s="559" t="s">
        <v>2539</v>
      </c>
      <c r="R662" s="11" t="s">
        <v>2540</v>
      </c>
      <c r="S662" s="4" t="s">
        <v>1928</v>
      </c>
      <c r="T662" s="4" t="s">
        <v>1929</v>
      </c>
      <c r="U662" s="5">
        <v>1</v>
      </c>
      <c r="V662" s="10">
        <v>5000</v>
      </c>
      <c r="W662" s="10">
        <v>5000</v>
      </c>
      <c r="X662" s="10">
        <v>5600</v>
      </c>
      <c r="Y662" s="657"/>
      <c r="Z662" s="1">
        <v>2015</v>
      </c>
      <c r="AA662" s="658"/>
      <c r="AB662" s="1" t="s">
        <v>616</v>
      </c>
      <c r="AC662" s="583"/>
      <c r="AD662" s="583"/>
      <c r="AE662" s="583" t="s">
        <v>3788</v>
      </c>
      <c r="AF662" s="583" t="s">
        <v>168</v>
      </c>
      <c r="AG662" s="583">
        <v>210018030</v>
      </c>
      <c r="AH662" s="583" t="s">
        <v>2723</v>
      </c>
      <c r="AI662" s="583"/>
    </row>
    <row r="663" spans="1:35" ht="102" customHeight="1">
      <c r="A663" s="655" t="s">
        <v>3789</v>
      </c>
      <c r="B663" s="604" t="s">
        <v>169</v>
      </c>
      <c r="C663" s="656" t="s">
        <v>2741</v>
      </c>
      <c r="D663" s="656" t="s">
        <v>2742</v>
      </c>
      <c r="E663" s="656" t="s">
        <v>2742</v>
      </c>
      <c r="F663" s="656" t="s">
        <v>2743</v>
      </c>
      <c r="G663" s="656" t="s">
        <v>2744</v>
      </c>
      <c r="H663" s="604"/>
      <c r="I663" s="604"/>
      <c r="J663" s="555" t="s">
        <v>31</v>
      </c>
      <c r="K663" s="604">
        <v>0</v>
      </c>
      <c r="L663" s="604">
        <v>471010000</v>
      </c>
      <c r="M663" s="604" t="s">
        <v>4620</v>
      </c>
      <c r="N663" s="587" t="s">
        <v>2079</v>
      </c>
      <c r="O663" s="1" t="s">
        <v>676</v>
      </c>
      <c r="P663" s="4" t="s">
        <v>139</v>
      </c>
      <c r="Q663" s="559" t="s">
        <v>2539</v>
      </c>
      <c r="R663" s="11" t="s">
        <v>2540</v>
      </c>
      <c r="S663" s="4" t="s">
        <v>1420</v>
      </c>
      <c r="T663" s="4" t="s">
        <v>1384</v>
      </c>
      <c r="U663" s="5">
        <v>0.05</v>
      </c>
      <c r="V663" s="10">
        <v>365000</v>
      </c>
      <c r="W663" s="10">
        <v>18250</v>
      </c>
      <c r="X663" s="10">
        <v>20440</v>
      </c>
      <c r="Y663" s="657"/>
      <c r="Z663" s="1">
        <v>2015</v>
      </c>
      <c r="AA663" s="658"/>
      <c r="AB663" s="1" t="s">
        <v>616</v>
      </c>
      <c r="AC663" s="583"/>
      <c r="AD663" s="583"/>
      <c r="AE663" s="583" t="s">
        <v>3790</v>
      </c>
      <c r="AF663" s="583" t="s">
        <v>168</v>
      </c>
      <c r="AG663" s="583">
        <v>210020009</v>
      </c>
      <c r="AH663" s="583" t="s">
        <v>2746</v>
      </c>
      <c r="AI663" s="583"/>
    </row>
    <row r="664" spans="1:35" ht="102" customHeight="1">
      <c r="A664" s="655" t="s">
        <v>3791</v>
      </c>
      <c r="B664" s="604" t="s">
        <v>169</v>
      </c>
      <c r="C664" s="656" t="s">
        <v>2748</v>
      </c>
      <c r="D664" s="656" t="s">
        <v>2749</v>
      </c>
      <c r="E664" s="656" t="s">
        <v>2750</v>
      </c>
      <c r="F664" s="656" t="s">
        <v>2751</v>
      </c>
      <c r="G664" s="656" t="s">
        <v>2752</v>
      </c>
      <c r="H664" s="604"/>
      <c r="I664" s="604"/>
      <c r="J664" s="555" t="s">
        <v>31</v>
      </c>
      <c r="K664" s="604">
        <v>0</v>
      </c>
      <c r="L664" s="604">
        <v>471010000</v>
      </c>
      <c r="M664" s="604" t="s">
        <v>4620</v>
      </c>
      <c r="N664" s="587" t="s">
        <v>2079</v>
      </c>
      <c r="O664" s="1" t="s">
        <v>676</v>
      </c>
      <c r="P664" s="4" t="s">
        <v>139</v>
      </c>
      <c r="Q664" s="559" t="s">
        <v>2539</v>
      </c>
      <c r="R664" s="11" t="s">
        <v>2540</v>
      </c>
      <c r="S664" s="4" t="s">
        <v>1420</v>
      </c>
      <c r="T664" s="4" t="s">
        <v>1384</v>
      </c>
      <c r="U664" s="5">
        <v>0.5</v>
      </c>
      <c r="V664" s="10">
        <v>2600</v>
      </c>
      <c r="W664" s="10">
        <v>1300</v>
      </c>
      <c r="X664" s="10">
        <v>1456</v>
      </c>
      <c r="Y664" s="657"/>
      <c r="Z664" s="1">
        <v>2015</v>
      </c>
      <c r="AA664" s="658"/>
      <c r="AB664" s="1" t="s">
        <v>616</v>
      </c>
      <c r="AC664" s="583"/>
      <c r="AD664" s="583"/>
      <c r="AE664" s="583" t="s">
        <v>3792</v>
      </c>
      <c r="AF664" s="583" t="s">
        <v>168</v>
      </c>
      <c r="AG664" s="583">
        <v>210020010</v>
      </c>
      <c r="AH664" s="583" t="s">
        <v>2754</v>
      </c>
      <c r="AI664" s="583"/>
    </row>
    <row r="665" spans="1:35" ht="102" customHeight="1">
      <c r="A665" s="655" t="s">
        <v>3793</v>
      </c>
      <c r="B665" s="604" t="s">
        <v>169</v>
      </c>
      <c r="C665" s="656" t="s">
        <v>2764</v>
      </c>
      <c r="D665" s="656" t="s">
        <v>2765</v>
      </c>
      <c r="E665" s="656" t="s">
        <v>2766</v>
      </c>
      <c r="F665" s="656" t="s">
        <v>2767</v>
      </c>
      <c r="G665" s="656" t="s">
        <v>2768</v>
      </c>
      <c r="H665" s="604"/>
      <c r="I665" s="604"/>
      <c r="J665" s="555" t="s">
        <v>31</v>
      </c>
      <c r="K665" s="604">
        <v>0</v>
      </c>
      <c r="L665" s="604">
        <v>471010000</v>
      </c>
      <c r="M665" s="604" t="s">
        <v>4620</v>
      </c>
      <c r="N665" s="587" t="s">
        <v>2079</v>
      </c>
      <c r="O665" s="1" t="s">
        <v>676</v>
      </c>
      <c r="P665" s="4" t="s">
        <v>139</v>
      </c>
      <c r="Q665" s="559" t="s">
        <v>2539</v>
      </c>
      <c r="R665" s="11" t="s">
        <v>2540</v>
      </c>
      <c r="S665" s="4" t="s">
        <v>1928</v>
      </c>
      <c r="T665" s="4" t="s">
        <v>1929</v>
      </c>
      <c r="U665" s="5">
        <v>2</v>
      </c>
      <c r="V665" s="10">
        <v>1500</v>
      </c>
      <c r="W665" s="10">
        <v>3000</v>
      </c>
      <c r="X665" s="10">
        <v>3360</v>
      </c>
      <c r="Y665" s="657"/>
      <c r="Z665" s="1">
        <v>2015</v>
      </c>
      <c r="AA665" s="658"/>
      <c r="AB665" s="1" t="s">
        <v>616</v>
      </c>
      <c r="AC665" s="583"/>
      <c r="AD665" s="583"/>
      <c r="AE665" s="583" t="s">
        <v>3794</v>
      </c>
      <c r="AF665" s="583" t="s">
        <v>168</v>
      </c>
      <c r="AG665" s="583">
        <v>210021600</v>
      </c>
      <c r="AH665" s="583" t="s">
        <v>3451</v>
      </c>
      <c r="AI665" s="583"/>
    </row>
    <row r="666" spans="1:35" ht="102" customHeight="1">
      <c r="A666" s="655" t="s">
        <v>3795</v>
      </c>
      <c r="B666" s="604" t="s">
        <v>169</v>
      </c>
      <c r="C666" s="656" t="s">
        <v>2764</v>
      </c>
      <c r="D666" s="656" t="s">
        <v>2765</v>
      </c>
      <c r="E666" s="656" t="s">
        <v>2766</v>
      </c>
      <c r="F666" s="656" t="s">
        <v>2767</v>
      </c>
      <c r="G666" s="656" t="s">
        <v>2768</v>
      </c>
      <c r="H666" s="604"/>
      <c r="I666" s="604"/>
      <c r="J666" s="555" t="s">
        <v>31</v>
      </c>
      <c r="K666" s="604">
        <v>0</v>
      </c>
      <c r="L666" s="604">
        <v>471010000</v>
      </c>
      <c r="M666" s="604" t="s">
        <v>4620</v>
      </c>
      <c r="N666" s="587" t="s">
        <v>2079</v>
      </c>
      <c r="O666" s="1" t="s">
        <v>676</v>
      </c>
      <c r="P666" s="4" t="s">
        <v>139</v>
      </c>
      <c r="Q666" s="559" t="s">
        <v>2539</v>
      </c>
      <c r="R666" s="11" t="s">
        <v>2540</v>
      </c>
      <c r="S666" s="4" t="s">
        <v>1928</v>
      </c>
      <c r="T666" s="4" t="s">
        <v>1929</v>
      </c>
      <c r="U666" s="5">
        <v>2</v>
      </c>
      <c r="V666" s="10">
        <v>1500</v>
      </c>
      <c r="W666" s="10">
        <v>3000</v>
      </c>
      <c r="X666" s="10">
        <v>3360</v>
      </c>
      <c r="Y666" s="657"/>
      <c r="Z666" s="1">
        <v>2015</v>
      </c>
      <c r="AA666" s="658"/>
      <c r="AB666" s="1" t="s">
        <v>616</v>
      </c>
      <c r="AC666" s="583"/>
      <c r="AD666" s="583"/>
      <c r="AE666" s="583" t="s">
        <v>3796</v>
      </c>
      <c r="AF666" s="583" t="s">
        <v>168</v>
      </c>
      <c r="AG666" s="583">
        <v>210021611</v>
      </c>
      <c r="AH666" s="583" t="s">
        <v>2770</v>
      </c>
      <c r="AI666" s="583"/>
    </row>
    <row r="667" spans="1:35" ht="102" customHeight="1">
      <c r="A667" s="655" t="s">
        <v>3797</v>
      </c>
      <c r="B667" s="604" t="s">
        <v>169</v>
      </c>
      <c r="C667" s="656" t="s">
        <v>2534</v>
      </c>
      <c r="D667" s="656" t="s">
        <v>2535</v>
      </c>
      <c r="E667" s="656" t="s">
        <v>2536</v>
      </c>
      <c r="F667" s="656" t="s">
        <v>2537</v>
      </c>
      <c r="G667" s="656" t="s">
        <v>2538</v>
      </c>
      <c r="H667" s="604"/>
      <c r="I667" s="604"/>
      <c r="J667" s="555" t="s">
        <v>31</v>
      </c>
      <c r="K667" s="604">
        <v>0</v>
      </c>
      <c r="L667" s="604">
        <v>311010000</v>
      </c>
      <c r="M667" s="604" t="s">
        <v>3798</v>
      </c>
      <c r="N667" s="587" t="s">
        <v>2079</v>
      </c>
      <c r="O667" s="1" t="s">
        <v>678</v>
      </c>
      <c r="P667" s="4" t="s">
        <v>139</v>
      </c>
      <c r="Q667" s="559" t="s">
        <v>2539</v>
      </c>
      <c r="R667" s="11" t="s">
        <v>2540</v>
      </c>
      <c r="S667" s="4" t="s">
        <v>1420</v>
      </c>
      <c r="T667" s="4" t="s">
        <v>1384</v>
      </c>
      <c r="U667" s="5">
        <v>1.8</v>
      </c>
      <c r="V667" s="10">
        <v>650</v>
      </c>
      <c r="W667" s="10">
        <v>1170</v>
      </c>
      <c r="X667" s="10">
        <v>1310.4000000000001</v>
      </c>
      <c r="Y667" s="657"/>
      <c r="Z667" s="1">
        <v>2015</v>
      </c>
      <c r="AA667" s="658"/>
      <c r="AB667" s="1" t="s">
        <v>616</v>
      </c>
      <c r="AC667" s="583"/>
      <c r="AD667" s="583"/>
      <c r="AE667" s="583" t="s">
        <v>3799</v>
      </c>
      <c r="AF667" s="583" t="s">
        <v>168</v>
      </c>
      <c r="AG667" s="583">
        <v>210000048</v>
      </c>
      <c r="AH667" s="583" t="s">
        <v>2542</v>
      </c>
      <c r="AI667" s="583"/>
    </row>
    <row r="668" spans="1:35" ht="102" customHeight="1">
      <c r="A668" s="655" t="s">
        <v>3800</v>
      </c>
      <c r="B668" s="604" t="s">
        <v>169</v>
      </c>
      <c r="C668" s="656" t="s">
        <v>2545</v>
      </c>
      <c r="D668" s="656" t="s">
        <v>2546</v>
      </c>
      <c r="E668" s="656" t="s">
        <v>2547</v>
      </c>
      <c r="F668" s="656" t="s">
        <v>2548</v>
      </c>
      <c r="G668" s="656" t="s">
        <v>2549</v>
      </c>
      <c r="H668" s="604"/>
      <c r="I668" s="604"/>
      <c r="J668" s="555" t="s">
        <v>31</v>
      </c>
      <c r="K668" s="604">
        <v>0</v>
      </c>
      <c r="L668" s="604">
        <v>311010000</v>
      </c>
      <c r="M668" s="604" t="s">
        <v>3798</v>
      </c>
      <c r="N668" s="587" t="s">
        <v>2079</v>
      </c>
      <c r="O668" s="1" t="s">
        <v>678</v>
      </c>
      <c r="P668" s="4" t="s">
        <v>139</v>
      </c>
      <c r="Q668" s="559" t="s">
        <v>2539</v>
      </c>
      <c r="R668" s="11" t="s">
        <v>2540</v>
      </c>
      <c r="S668" s="4" t="s">
        <v>1420</v>
      </c>
      <c r="T668" s="4" t="s">
        <v>1384</v>
      </c>
      <c r="U668" s="5">
        <v>4.8</v>
      </c>
      <c r="V668" s="10">
        <v>500</v>
      </c>
      <c r="W668" s="10">
        <v>2400</v>
      </c>
      <c r="X668" s="10">
        <v>2688</v>
      </c>
      <c r="Y668" s="657"/>
      <c r="Z668" s="1">
        <v>2015</v>
      </c>
      <c r="AA668" s="658"/>
      <c r="AB668" s="1" t="s">
        <v>616</v>
      </c>
      <c r="AC668" s="583"/>
      <c r="AD668" s="583"/>
      <c r="AE668" s="583" t="s">
        <v>3801</v>
      </c>
      <c r="AF668" s="583" t="s">
        <v>168</v>
      </c>
      <c r="AG668" s="583">
        <v>210000052</v>
      </c>
      <c r="AH668" s="583" t="s">
        <v>2551</v>
      </c>
      <c r="AI668" s="583"/>
    </row>
    <row r="669" spans="1:35" ht="102" customHeight="1">
      <c r="A669" s="655" t="s">
        <v>3802</v>
      </c>
      <c r="B669" s="604" t="s">
        <v>169</v>
      </c>
      <c r="C669" s="656" t="s">
        <v>2779</v>
      </c>
      <c r="D669" s="656" t="s">
        <v>2674</v>
      </c>
      <c r="E669" s="656" t="s">
        <v>2675</v>
      </c>
      <c r="F669" s="656" t="s">
        <v>2780</v>
      </c>
      <c r="G669" s="656" t="s">
        <v>2781</v>
      </c>
      <c r="H669" s="604"/>
      <c r="I669" s="604"/>
      <c r="J669" s="555" t="s">
        <v>31</v>
      </c>
      <c r="K669" s="604">
        <v>0</v>
      </c>
      <c r="L669" s="604">
        <v>311010000</v>
      </c>
      <c r="M669" s="604" t="s">
        <v>3798</v>
      </c>
      <c r="N669" s="587" t="s">
        <v>2079</v>
      </c>
      <c r="O669" s="1" t="s">
        <v>678</v>
      </c>
      <c r="P669" s="4" t="s">
        <v>139</v>
      </c>
      <c r="Q669" s="559" t="s">
        <v>2539</v>
      </c>
      <c r="R669" s="11" t="s">
        <v>2540</v>
      </c>
      <c r="S669" s="4" t="s">
        <v>2782</v>
      </c>
      <c r="T669" s="4" t="s">
        <v>2783</v>
      </c>
      <c r="U669" s="5">
        <v>1</v>
      </c>
      <c r="V669" s="10">
        <v>3800</v>
      </c>
      <c r="W669" s="10">
        <v>3800</v>
      </c>
      <c r="X669" s="10">
        <v>4256</v>
      </c>
      <c r="Y669" s="657"/>
      <c r="Z669" s="1">
        <v>2015</v>
      </c>
      <c r="AA669" s="658"/>
      <c r="AB669" s="1" t="s">
        <v>616</v>
      </c>
      <c r="AC669" s="583"/>
      <c r="AD669" s="583"/>
      <c r="AE669" s="583" t="s">
        <v>3803</v>
      </c>
      <c r="AF669" s="583" t="s">
        <v>168</v>
      </c>
      <c r="AG669" s="583">
        <v>210000060</v>
      </c>
      <c r="AH669" s="583" t="s">
        <v>2785</v>
      </c>
      <c r="AI669" s="583"/>
    </row>
    <row r="670" spans="1:35" ht="102" customHeight="1">
      <c r="A670" s="655" t="s">
        <v>3804</v>
      </c>
      <c r="B670" s="604" t="s">
        <v>169</v>
      </c>
      <c r="C670" s="656" t="s">
        <v>2570</v>
      </c>
      <c r="D670" s="656" t="s">
        <v>2571</v>
      </c>
      <c r="E670" s="656" t="s">
        <v>2572</v>
      </c>
      <c r="F670" s="656" t="s">
        <v>2573</v>
      </c>
      <c r="G670" s="656" t="s">
        <v>2574</v>
      </c>
      <c r="H670" s="604"/>
      <c r="I670" s="604"/>
      <c r="J670" s="555" t="s">
        <v>31</v>
      </c>
      <c r="K670" s="604">
        <v>0</v>
      </c>
      <c r="L670" s="604">
        <v>311010000</v>
      </c>
      <c r="M670" s="604" t="s">
        <v>3798</v>
      </c>
      <c r="N670" s="587" t="s">
        <v>2079</v>
      </c>
      <c r="O670" s="1" t="s">
        <v>678</v>
      </c>
      <c r="P670" s="4" t="s">
        <v>139</v>
      </c>
      <c r="Q670" s="559" t="s">
        <v>2539</v>
      </c>
      <c r="R670" s="11" t="s">
        <v>2540</v>
      </c>
      <c r="S670" s="4" t="s">
        <v>1420</v>
      </c>
      <c r="T670" s="4" t="s">
        <v>1384</v>
      </c>
      <c r="U670" s="5">
        <v>9</v>
      </c>
      <c r="V670" s="10">
        <v>1500</v>
      </c>
      <c r="W670" s="10">
        <v>13500</v>
      </c>
      <c r="X670" s="10">
        <v>15120</v>
      </c>
      <c r="Y670" s="657"/>
      <c r="Z670" s="1">
        <v>2015</v>
      </c>
      <c r="AA670" s="658"/>
      <c r="AB670" s="1" t="s">
        <v>616</v>
      </c>
      <c r="AC670" s="583"/>
      <c r="AD670" s="583"/>
      <c r="AE670" s="583" t="s">
        <v>3805</v>
      </c>
      <c r="AF670" s="583" t="s">
        <v>168</v>
      </c>
      <c r="AG670" s="583">
        <v>210000063</v>
      </c>
      <c r="AH670" s="583" t="s">
        <v>2576</v>
      </c>
      <c r="AI670" s="583"/>
    </row>
    <row r="671" spans="1:35" ht="102" customHeight="1">
      <c r="A671" s="655" t="s">
        <v>3806</v>
      </c>
      <c r="B671" s="604" t="s">
        <v>169</v>
      </c>
      <c r="C671" s="656" t="s">
        <v>2797</v>
      </c>
      <c r="D671" s="656" t="s">
        <v>2798</v>
      </c>
      <c r="E671" s="656" t="s">
        <v>2799</v>
      </c>
      <c r="F671" s="656" t="s">
        <v>2800</v>
      </c>
      <c r="G671" s="656" t="s">
        <v>2801</v>
      </c>
      <c r="H671" s="604"/>
      <c r="I671" s="604"/>
      <c r="J671" s="555" t="s">
        <v>31</v>
      </c>
      <c r="K671" s="604">
        <v>0</v>
      </c>
      <c r="L671" s="604">
        <v>311010000</v>
      </c>
      <c r="M671" s="604" t="s">
        <v>3798</v>
      </c>
      <c r="N671" s="587" t="s">
        <v>2079</v>
      </c>
      <c r="O671" s="1" t="s">
        <v>678</v>
      </c>
      <c r="P671" s="4" t="s">
        <v>139</v>
      </c>
      <c r="Q671" s="559" t="s">
        <v>2539</v>
      </c>
      <c r="R671" s="11" t="s">
        <v>2540</v>
      </c>
      <c r="S671" s="4" t="s">
        <v>1420</v>
      </c>
      <c r="T671" s="4" t="s">
        <v>1384</v>
      </c>
      <c r="U671" s="5">
        <v>0.9</v>
      </c>
      <c r="V671" s="10">
        <v>3500</v>
      </c>
      <c r="W671" s="10">
        <v>3150</v>
      </c>
      <c r="X671" s="10">
        <v>3528</v>
      </c>
      <c r="Y671" s="657"/>
      <c r="Z671" s="1">
        <v>2015</v>
      </c>
      <c r="AA671" s="658"/>
      <c r="AB671" s="1" t="s">
        <v>616</v>
      </c>
      <c r="AC671" s="583"/>
      <c r="AD671" s="583"/>
      <c r="AE671" s="583" t="s">
        <v>3807</v>
      </c>
      <c r="AF671" s="583" t="s">
        <v>168</v>
      </c>
      <c r="AG671" s="583">
        <v>210000069</v>
      </c>
      <c r="AH671" s="583" t="s">
        <v>2803</v>
      </c>
      <c r="AI671" s="583"/>
    </row>
    <row r="672" spans="1:35" ht="102" customHeight="1">
      <c r="A672" s="655" t="s">
        <v>3808</v>
      </c>
      <c r="B672" s="604" t="s">
        <v>169</v>
      </c>
      <c r="C672" s="656" t="s">
        <v>3312</v>
      </c>
      <c r="D672" s="656" t="s">
        <v>3313</v>
      </c>
      <c r="E672" s="656" t="s">
        <v>3314</v>
      </c>
      <c r="F672" s="656" t="s">
        <v>2780</v>
      </c>
      <c r="G672" s="656" t="s">
        <v>2894</v>
      </c>
      <c r="H672" s="604"/>
      <c r="I672" s="604"/>
      <c r="J672" s="555" t="s">
        <v>31</v>
      </c>
      <c r="K672" s="604">
        <v>0</v>
      </c>
      <c r="L672" s="604">
        <v>311010000</v>
      </c>
      <c r="M672" s="604" t="s">
        <v>3798</v>
      </c>
      <c r="N672" s="587" t="s">
        <v>2079</v>
      </c>
      <c r="O672" s="1" t="s">
        <v>678</v>
      </c>
      <c r="P672" s="4" t="s">
        <v>139</v>
      </c>
      <c r="Q672" s="559" t="s">
        <v>2539</v>
      </c>
      <c r="R672" s="11" t="s">
        <v>2540</v>
      </c>
      <c r="S672" s="4" t="s">
        <v>2782</v>
      </c>
      <c r="T672" s="4" t="s">
        <v>2783</v>
      </c>
      <c r="U672" s="5">
        <v>1</v>
      </c>
      <c r="V672" s="10">
        <v>2500</v>
      </c>
      <c r="W672" s="10">
        <v>2500</v>
      </c>
      <c r="X672" s="10">
        <v>2800</v>
      </c>
      <c r="Y672" s="657"/>
      <c r="Z672" s="1">
        <v>2015</v>
      </c>
      <c r="AA672" s="658"/>
      <c r="AB672" s="1" t="s">
        <v>616</v>
      </c>
      <c r="AC672" s="583"/>
      <c r="AD672" s="583"/>
      <c r="AE672" s="583" t="s">
        <v>3809</v>
      </c>
      <c r="AF672" s="583" t="s">
        <v>168</v>
      </c>
      <c r="AG672" s="583">
        <v>210000091</v>
      </c>
      <c r="AH672" s="583" t="s">
        <v>3471</v>
      </c>
      <c r="AI672" s="583"/>
    </row>
    <row r="673" spans="1:35" ht="102" customHeight="1">
      <c r="A673" s="655" t="s">
        <v>3810</v>
      </c>
      <c r="B673" s="604" t="s">
        <v>169</v>
      </c>
      <c r="C673" s="656" t="s">
        <v>2875</v>
      </c>
      <c r="D673" s="656" t="s">
        <v>2876</v>
      </c>
      <c r="E673" s="656" t="s">
        <v>2877</v>
      </c>
      <c r="F673" s="656" t="s">
        <v>2878</v>
      </c>
      <c r="G673" s="656" t="s">
        <v>2879</v>
      </c>
      <c r="H673" s="604"/>
      <c r="I673" s="604"/>
      <c r="J673" s="555" t="s">
        <v>1961</v>
      </c>
      <c r="K673" s="604">
        <v>98</v>
      </c>
      <c r="L673" s="604">
        <v>311010000</v>
      </c>
      <c r="M673" s="604" t="s">
        <v>3798</v>
      </c>
      <c r="N673" s="587" t="s">
        <v>2079</v>
      </c>
      <c r="O673" s="1" t="s">
        <v>678</v>
      </c>
      <c r="P673" s="4" t="s">
        <v>139</v>
      </c>
      <c r="Q673" s="559" t="s">
        <v>2539</v>
      </c>
      <c r="R673" s="11" t="s">
        <v>1875</v>
      </c>
      <c r="S673" s="4" t="s">
        <v>1554</v>
      </c>
      <c r="T673" s="4" t="s">
        <v>2880</v>
      </c>
      <c r="U673" s="5">
        <v>30</v>
      </c>
      <c r="V673" s="10">
        <v>1000</v>
      </c>
      <c r="W673" s="10">
        <v>30000</v>
      </c>
      <c r="X673" s="10">
        <v>33600</v>
      </c>
      <c r="Y673" s="657" t="s">
        <v>720</v>
      </c>
      <c r="Z673" s="1">
        <v>2015</v>
      </c>
      <c r="AA673" s="658"/>
      <c r="AB673" s="1" t="s">
        <v>616</v>
      </c>
      <c r="AC673" s="583"/>
      <c r="AD673" s="583"/>
      <c r="AE673" s="583" t="s">
        <v>3811</v>
      </c>
      <c r="AF673" s="583" t="s">
        <v>168</v>
      </c>
      <c r="AG673" s="583">
        <v>210003488</v>
      </c>
      <c r="AH673" s="583" t="s">
        <v>2882</v>
      </c>
      <c r="AI673" s="583"/>
    </row>
    <row r="674" spans="1:35" ht="102" customHeight="1">
      <c r="A674" s="655" t="s">
        <v>3812</v>
      </c>
      <c r="B674" s="604" t="s">
        <v>169</v>
      </c>
      <c r="C674" s="656" t="s">
        <v>2884</v>
      </c>
      <c r="D674" s="656" t="s">
        <v>2885</v>
      </c>
      <c r="E674" s="656" t="s">
        <v>2886</v>
      </c>
      <c r="F674" s="656" t="s">
        <v>2887</v>
      </c>
      <c r="G674" s="656" t="s">
        <v>2888</v>
      </c>
      <c r="H674" s="604"/>
      <c r="I674" s="604"/>
      <c r="J674" s="555" t="s">
        <v>1961</v>
      </c>
      <c r="K674" s="604">
        <v>100</v>
      </c>
      <c r="L674" s="604">
        <v>311010000</v>
      </c>
      <c r="M674" s="604" t="s">
        <v>3798</v>
      </c>
      <c r="N674" s="587" t="s">
        <v>2079</v>
      </c>
      <c r="O674" s="1" t="s">
        <v>678</v>
      </c>
      <c r="P674" s="4" t="s">
        <v>139</v>
      </c>
      <c r="Q674" s="559" t="s">
        <v>2539</v>
      </c>
      <c r="R674" s="11" t="s">
        <v>1875</v>
      </c>
      <c r="S674" s="4" t="s">
        <v>1554</v>
      </c>
      <c r="T674" s="4" t="s">
        <v>2880</v>
      </c>
      <c r="U674" s="5">
        <v>30</v>
      </c>
      <c r="V674" s="10">
        <v>2500</v>
      </c>
      <c r="W674" s="10">
        <v>75000</v>
      </c>
      <c r="X674" s="10">
        <v>84000</v>
      </c>
      <c r="Y674" s="657" t="s">
        <v>720</v>
      </c>
      <c r="Z674" s="1">
        <v>2015</v>
      </c>
      <c r="AA674" s="658"/>
      <c r="AB674" s="1" t="s">
        <v>616</v>
      </c>
      <c r="AC674" s="583"/>
      <c r="AD674" s="583"/>
      <c r="AE674" s="583" t="s">
        <v>3813</v>
      </c>
      <c r="AF674" s="583" t="s">
        <v>168</v>
      </c>
      <c r="AG674" s="583">
        <v>210003490</v>
      </c>
      <c r="AH674" s="583" t="s">
        <v>2890</v>
      </c>
      <c r="AI674" s="583"/>
    </row>
    <row r="675" spans="1:35" ht="102" customHeight="1">
      <c r="A675" s="655" t="s">
        <v>3814</v>
      </c>
      <c r="B675" s="604" t="s">
        <v>169</v>
      </c>
      <c r="C675" s="656" t="s">
        <v>2892</v>
      </c>
      <c r="D675" s="656" t="s">
        <v>2893</v>
      </c>
      <c r="E675" s="656" t="s">
        <v>2893</v>
      </c>
      <c r="F675" s="656" t="s">
        <v>2780</v>
      </c>
      <c r="G675" s="656" t="s">
        <v>2894</v>
      </c>
      <c r="H675" s="604"/>
      <c r="I675" s="604"/>
      <c r="J675" s="555" t="s">
        <v>31</v>
      </c>
      <c r="K675" s="604">
        <v>0</v>
      </c>
      <c r="L675" s="604">
        <v>311010000</v>
      </c>
      <c r="M675" s="604" t="s">
        <v>3798</v>
      </c>
      <c r="N675" s="587" t="s">
        <v>2079</v>
      </c>
      <c r="O675" s="1" t="s">
        <v>678</v>
      </c>
      <c r="P675" s="4" t="s">
        <v>139</v>
      </c>
      <c r="Q675" s="559" t="s">
        <v>2539</v>
      </c>
      <c r="R675" s="11" t="s">
        <v>2540</v>
      </c>
      <c r="S675" s="4" t="s">
        <v>2710</v>
      </c>
      <c r="T675" s="4" t="s">
        <v>2711</v>
      </c>
      <c r="U675" s="5">
        <v>1</v>
      </c>
      <c r="V675" s="10">
        <v>16500</v>
      </c>
      <c r="W675" s="10">
        <v>16500</v>
      </c>
      <c r="X675" s="10">
        <v>18480</v>
      </c>
      <c r="Y675" s="657"/>
      <c r="Z675" s="1">
        <v>2015</v>
      </c>
      <c r="AA675" s="658"/>
      <c r="AB675" s="1" t="s">
        <v>616</v>
      </c>
      <c r="AC675" s="583"/>
      <c r="AD675" s="583"/>
      <c r="AE675" s="583" t="s">
        <v>3815</v>
      </c>
      <c r="AF675" s="583" t="s">
        <v>168</v>
      </c>
      <c r="AG675" s="583">
        <v>210003543</v>
      </c>
      <c r="AH675" s="583" t="s">
        <v>2896</v>
      </c>
      <c r="AI675" s="583"/>
    </row>
    <row r="676" spans="1:35" ht="102" customHeight="1">
      <c r="A676" s="655" t="s">
        <v>3816</v>
      </c>
      <c r="B676" s="604" t="s">
        <v>169</v>
      </c>
      <c r="C676" s="656" t="s">
        <v>3475</v>
      </c>
      <c r="D676" s="656" t="s">
        <v>3476</v>
      </c>
      <c r="E676" s="656" t="s">
        <v>3476</v>
      </c>
      <c r="F676" s="656" t="s">
        <v>3477</v>
      </c>
      <c r="G676" s="656" t="s">
        <v>3478</v>
      </c>
      <c r="H676" s="604"/>
      <c r="I676" s="604"/>
      <c r="J676" s="555" t="s">
        <v>31</v>
      </c>
      <c r="K676" s="604">
        <v>0</v>
      </c>
      <c r="L676" s="604">
        <v>311010000</v>
      </c>
      <c r="M676" s="604" t="s">
        <v>3798</v>
      </c>
      <c r="N676" s="587" t="s">
        <v>2079</v>
      </c>
      <c r="O676" s="1" t="s">
        <v>678</v>
      </c>
      <c r="P676" s="4" t="s">
        <v>139</v>
      </c>
      <c r="Q676" s="559" t="s">
        <v>2539</v>
      </c>
      <c r="R676" s="11" t="s">
        <v>2540</v>
      </c>
      <c r="S676" s="4" t="s">
        <v>1420</v>
      </c>
      <c r="T676" s="4" t="s">
        <v>1384</v>
      </c>
      <c r="U676" s="5">
        <v>0.8</v>
      </c>
      <c r="V676" s="10">
        <v>1000</v>
      </c>
      <c r="W676" s="10">
        <v>800</v>
      </c>
      <c r="X676" s="10">
        <v>896</v>
      </c>
      <c r="Y676" s="657"/>
      <c r="Z676" s="1">
        <v>2015</v>
      </c>
      <c r="AA676" s="658"/>
      <c r="AB676" s="1" t="s">
        <v>616</v>
      </c>
      <c r="AC676" s="583"/>
      <c r="AD676" s="583"/>
      <c r="AE676" s="583" t="s">
        <v>3817</v>
      </c>
      <c r="AF676" s="583" t="s">
        <v>168</v>
      </c>
      <c r="AG676" s="583">
        <v>210003552</v>
      </c>
      <c r="AH676" s="583" t="s">
        <v>3480</v>
      </c>
      <c r="AI676" s="583"/>
    </row>
    <row r="677" spans="1:35" ht="102" customHeight="1">
      <c r="A677" s="655" t="s">
        <v>3818</v>
      </c>
      <c r="B677" s="604" t="s">
        <v>169</v>
      </c>
      <c r="C677" s="656" t="s">
        <v>3221</v>
      </c>
      <c r="D677" s="656" t="s">
        <v>3222</v>
      </c>
      <c r="E677" s="656" t="s">
        <v>3223</v>
      </c>
      <c r="F677" s="656" t="s">
        <v>3224</v>
      </c>
      <c r="G677" s="656" t="s">
        <v>3225</v>
      </c>
      <c r="H677" s="604"/>
      <c r="I677" s="604"/>
      <c r="J677" s="555" t="s">
        <v>1961</v>
      </c>
      <c r="K677" s="604">
        <v>90</v>
      </c>
      <c r="L677" s="604">
        <v>311010000</v>
      </c>
      <c r="M677" s="604" t="s">
        <v>3798</v>
      </c>
      <c r="N677" s="587" t="s">
        <v>2079</v>
      </c>
      <c r="O677" s="1" t="s">
        <v>678</v>
      </c>
      <c r="P677" s="4" t="s">
        <v>139</v>
      </c>
      <c r="Q677" s="559" t="s">
        <v>2539</v>
      </c>
      <c r="R677" s="11" t="s">
        <v>1875</v>
      </c>
      <c r="S677" s="4" t="s">
        <v>1420</v>
      </c>
      <c r="T677" s="4" t="s">
        <v>1384</v>
      </c>
      <c r="U677" s="5">
        <v>0.9</v>
      </c>
      <c r="V677" s="10">
        <v>1100</v>
      </c>
      <c r="W677" s="10">
        <v>990</v>
      </c>
      <c r="X677" s="10">
        <v>1108.8</v>
      </c>
      <c r="Y677" s="657" t="s">
        <v>720</v>
      </c>
      <c r="Z677" s="1">
        <v>2015</v>
      </c>
      <c r="AA677" s="658"/>
      <c r="AB677" s="1" t="s">
        <v>616</v>
      </c>
      <c r="AC677" s="583"/>
      <c r="AD677" s="583"/>
      <c r="AE677" s="583" t="s">
        <v>3819</v>
      </c>
      <c r="AF677" s="583" t="s">
        <v>168</v>
      </c>
      <c r="AG677" s="583">
        <v>210003555</v>
      </c>
      <c r="AH677" s="583" t="s">
        <v>3227</v>
      </c>
      <c r="AI677" s="583"/>
    </row>
    <row r="678" spans="1:35" ht="102" customHeight="1">
      <c r="A678" s="655" t="s">
        <v>3820</v>
      </c>
      <c r="B678" s="604" t="s">
        <v>169</v>
      </c>
      <c r="C678" s="656" t="s">
        <v>2921</v>
      </c>
      <c r="D678" s="656" t="s">
        <v>2922</v>
      </c>
      <c r="E678" s="656" t="s">
        <v>2923</v>
      </c>
      <c r="F678" s="656" t="s">
        <v>2924</v>
      </c>
      <c r="G678" s="656" t="s">
        <v>2925</v>
      </c>
      <c r="H678" s="604"/>
      <c r="I678" s="604"/>
      <c r="J678" s="555" t="s">
        <v>31</v>
      </c>
      <c r="K678" s="604">
        <v>0</v>
      </c>
      <c r="L678" s="604">
        <v>311010000</v>
      </c>
      <c r="M678" s="604" t="s">
        <v>3798</v>
      </c>
      <c r="N678" s="587" t="s">
        <v>2079</v>
      </c>
      <c r="O678" s="1" t="s">
        <v>678</v>
      </c>
      <c r="P678" s="4" t="s">
        <v>139</v>
      </c>
      <c r="Q678" s="559" t="s">
        <v>2539</v>
      </c>
      <c r="R678" s="11" t="s">
        <v>2540</v>
      </c>
      <c r="S678" s="4" t="s">
        <v>1420</v>
      </c>
      <c r="T678" s="4" t="s">
        <v>1384</v>
      </c>
      <c r="U678" s="5">
        <v>1</v>
      </c>
      <c r="V678" s="10">
        <v>3000</v>
      </c>
      <c r="W678" s="10">
        <v>3000</v>
      </c>
      <c r="X678" s="10">
        <v>3360</v>
      </c>
      <c r="Y678" s="657"/>
      <c r="Z678" s="1">
        <v>2015</v>
      </c>
      <c r="AA678" s="658"/>
      <c r="AB678" s="1" t="s">
        <v>616</v>
      </c>
      <c r="AC678" s="583"/>
      <c r="AD678" s="583"/>
      <c r="AE678" s="583" t="s">
        <v>3821</v>
      </c>
      <c r="AF678" s="583" t="s">
        <v>168</v>
      </c>
      <c r="AG678" s="583">
        <v>210003561</v>
      </c>
      <c r="AH678" s="583" t="s">
        <v>2927</v>
      </c>
      <c r="AI678" s="583"/>
    </row>
    <row r="679" spans="1:35" ht="102" customHeight="1">
      <c r="A679" s="655" t="s">
        <v>3822</v>
      </c>
      <c r="B679" s="604" t="s">
        <v>169</v>
      </c>
      <c r="C679" s="656" t="s">
        <v>2611</v>
      </c>
      <c r="D679" s="656" t="s">
        <v>2612</v>
      </c>
      <c r="E679" s="656" t="s">
        <v>2613</v>
      </c>
      <c r="F679" s="656" t="s">
        <v>2614</v>
      </c>
      <c r="G679" s="656" t="s">
        <v>2615</v>
      </c>
      <c r="H679" s="604"/>
      <c r="I679" s="604"/>
      <c r="J679" s="555" t="s">
        <v>31</v>
      </c>
      <c r="K679" s="604">
        <v>0</v>
      </c>
      <c r="L679" s="604">
        <v>311010000</v>
      </c>
      <c r="M679" s="604" t="s">
        <v>3798</v>
      </c>
      <c r="N679" s="587" t="s">
        <v>2079</v>
      </c>
      <c r="O679" s="1" t="s">
        <v>678</v>
      </c>
      <c r="P679" s="4" t="s">
        <v>139</v>
      </c>
      <c r="Q679" s="559" t="s">
        <v>2539</v>
      </c>
      <c r="R679" s="11" t="s">
        <v>2540</v>
      </c>
      <c r="S679" s="4" t="s">
        <v>1420</v>
      </c>
      <c r="T679" s="4" t="s">
        <v>1384</v>
      </c>
      <c r="U679" s="5">
        <v>1.5</v>
      </c>
      <c r="V679" s="10">
        <v>17000</v>
      </c>
      <c r="W679" s="10">
        <v>25500</v>
      </c>
      <c r="X679" s="10">
        <v>28560</v>
      </c>
      <c r="Y679" s="657"/>
      <c r="Z679" s="1">
        <v>2015</v>
      </c>
      <c r="AA679" s="658"/>
      <c r="AB679" s="1" t="s">
        <v>616</v>
      </c>
      <c r="AC679" s="583"/>
      <c r="AD679" s="583"/>
      <c r="AE679" s="583" t="s">
        <v>3823</v>
      </c>
      <c r="AF679" s="583" t="s">
        <v>168</v>
      </c>
      <c r="AG679" s="583">
        <v>210003573</v>
      </c>
      <c r="AH679" s="583" t="s">
        <v>2617</v>
      </c>
      <c r="AI679" s="583"/>
    </row>
    <row r="680" spans="1:35" ht="102" customHeight="1">
      <c r="A680" s="655" t="s">
        <v>3824</v>
      </c>
      <c r="B680" s="604" t="s">
        <v>169</v>
      </c>
      <c r="C680" s="656" t="s">
        <v>3255</v>
      </c>
      <c r="D680" s="656" t="s">
        <v>3256</v>
      </c>
      <c r="E680" s="656" t="s">
        <v>3257</v>
      </c>
      <c r="F680" s="656" t="s">
        <v>3258</v>
      </c>
      <c r="G680" s="656" t="s">
        <v>3259</v>
      </c>
      <c r="H680" s="604"/>
      <c r="I680" s="604"/>
      <c r="J680" s="555" t="s">
        <v>31</v>
      </c>
      <c r="K680" s="604">
        <v>0</v>
      </c>
      <c r="L680" s="604">
        <v>311010000</v>
      </c>
      <c r="M680" s="604" t="s">
        <v>3798</v>
      </c>
      <c r="N680" s="587" t="s">
        <v>2079</v>
      </c>
      <c r="O680" s="1" t="s">
        <v>678</v>
      </c>
      <c r="P680" s="4" t="s">
        <v>139</v>
      </c>
      <c r="Q680" s="559" t="s">
        <v>2539</v>
      </c>
      <c r="R680" s="11" t="s">
        <v>2540</v>
      </c>
      <c r="S680" s="4" t="s">
        <v>1420</v>
      </c>
      <c r="T680" s="4" t="s">
        <v>1384</v>
      </c>
      <c r="U680" s="5">
        <v>242</v>
      </c>
      <c r="V680" s="10">
        <v>1000</v>
      </c>
      <c r="W680" s="10">
        <v>242000</v>
      </c>
      <c r="X680" s="10">
        <v>271040</v>
      </c>
      <c r="Y680" s="657"/>
      <c r="Z680" s="1">
        <v>2015</v>
      </c>
      <c r="AA680" s="658"/>
      <c r="AB680" s="1" t="s">
        <v>616</v>
      </c>
      <c r="AC680" s="583"/>
      <c r="AD680" s="583"/>
      <c r="AE680" s="583" t="s">
        <v>3825</v>
      </c>
      <c r="AF680" s="583" t="s">
        <v>168</v>
      </c>
      <c r="AG680" s="583">
        <v>210003575</v>
      </c>
      <c r="AH680" s="583" t="s">
        <v>3256</v>
      </c>
      <c r="AI680" s="583"/>
    </row>
    <row r="681" spans="1:35" ht="102" customHeight="1">
      <c r="A681" s="655" t="s">
        <v>3826</v>
      </c>
      <c r="B681" s="604" t="s">
        <v>169</v>
      </c>
      <c r="C681" s="656" t="s">
        <v>2932</v>
      </c>
      <c r="D681" s="656" t="s">
        <v>2933</v>
      </c>
      <c r="E681" s="656" t="s">
        <v>2934</v>
      </c>
      <c r="F681" s="656" t="s">
        <v>2780</v>
      </c>
      <c r="G681" s="656" t="s">
        <v>2935</v>
      </c>
      <c r="H681" s="604"/>
      <c r="I681" s="604"/>
      <c r="J681" s="555" t="s">
        <v>31</v>
      </c>
      <c r="K681" s="604">
        <v>0</v>
      </c>
      <c r="L681" s="604">
        <v>311010000</v>
      </c>
      <c r="M681" s="604" t="s">
        <v>3798</v>
      </c>
      <c r="N681" s="587" t="s">
        <v>2079</v>
      </c>
      <c r="O681" s="1" t="s">
        <v>678</v>
      </c>
      <c r="P681" s="4" t="s">
        <v>139</v>
      </c>
      <c r="Q681" s="559" t="s">
        <v>2539</v>
      </c>
      <c r="R681" s="11" t="s">
        <v>2540</v>
      </c>
      <c r="S681" s="4" t="s">
        <v>2710</v>
      </c>
      <c r="T681" s="4" t="s">
        <v>2711</v>
      </c>
      <c r="U681" s="5">
        <v>1</v>
      </c>
      <c r="V681" s="10">
        <v>3600</v>
      </c>
      <c r="W681" s="10">
        <v>3600</v>
      </c>
      <c r="X681" s="10">
        <v>4032</v>
      </c>
      <c r="Y681" s="657"/>
      <c r="Z681" s="1">
        <v>2015</v>
      </c>
      <c r="AA681" s="658"/>
      <c r="AB681" s="1" t="s">
        <v>616</v>
      </c>
      <c r="AC681" s="583"/>
      <c r="AD681" s="583"/>
      <c r="AE681" s="583" t="s">
        <v>3827</v>
      </c>
      <c r="AF681" s="583" t="s">
        <v>168</v>
      </c>
      <c r="AG681" s="583">
        <v>210003577</v>
      </c>
      <c r="AH681" s="583" t="s">
        <v>2937</v>
      </c>
      <c r="AI681" s="583"/>
    </row>
    <row r="682" spans="1:35" ht="102" customHeight="1">
      <c r="A682" s="655" t="s">
        <v>3828</v>
      </c>
      <c r="B682" s="604" t="s">
        <v>169</v>
      </c>
      <c r="C682" s="656" t="s">
        <v>2939</v>
      </c>
      <c r="D682" s="656" t="s">
        <v>2940</v>
      </c>
      <c r="E682" s="656" t="s">
        <v>2941</v>
      </c>
      <c r="F682" s="656" t="s">
        <v>2942</v>
      </c>
      <c r="G682" s="656" t="s">
        <v>2943</v>
      </c>
      <c r="H682" s="604"/>
      <c r="I682" s="604"/>
      <c r="J682" s="555" t="s">
        <v>31</v>
      </c>
      <c r="K682" s="604">
        <v>0</v>
      </c>
      <c r="L682" s="604">
        <v>311010000</v>
      </c>
      <c r="M682" s="604" t="s">
        <v>3798</v>
      </c>
      <c r="N682" s="587" t="s">
        <v>2079</v>
      </c>
      <c r="O682" s="1" t="s">
        <v>678</v>
      </c>
      <c r="P682" s="4" t="s">
        <v>139</v>
      </c>
      <c r="Q682" s="559" t="s">
        <v>2539</v>
      </c>
      <c r="R682" s="11" t="s">
        <v>2540</v>
      </c>
      <c r="S682" s="4" t="s">
        <v>1420</v>
      </c>
      <c r="T682" s="4" t="s">
        <v>1384</v>
      </c>
      <c r="U682" s="5">
        <v>0.5</v>
      </c>
      <c r="V682" s="10">
        <v>6000</v>
      </c>
      <c r="W682" s="10">
        <v>3000</v>
      </c>
      <c r="X682" s="10">
        <v>3360</v>
      </c>
      <c r="Y682" s="657"/>
      <c r="Z682" s="1">
        <v>2015</v>
      </c>
      <c r="AA682" s="658"/>
      <c r="AB682" s="1" t="s">
        <v>616</v>
      </c>
      <c r="AC682" s="583"/>
      <c r="AD682" s="583"/>
      <c r="AE682" s="583" t="s">
        <v>3829</v>
      </c>
      <c r="AF682" s="583" t="s">
        <v>168</v>
      </c>
      <c r="AG682" s="583">
        <v>210003592</v>
      </c>
      <c r="AH682" s="583" t="s">
        <v>2945</v>
      </c>
      <c r="AI682" s="583"/>
    </row>
    <row r="683" spans="1:35" ht="102" customHeight="1">
      <c r="A683" s="655" t="s">
        <v>3830</v>
      </c>
      <c r="B683" s="604" t="s">
        <v>169</v>
      </c>
      <c r="C683" s="656" t="s">
        <v>3280</v>
      </c>
      <c r="D683" s="656" t="s">
        <v>3281</v>
      </c>
      <c r="E683" s="656" t="s">
        <v>3282</v>
      </c>
      <c r="F683" s="656" t="s">
        <v>3283</v>
      </c>
      <c r="G683" s="656" t="s">
        <v>3284</v>
      </c>
      <c r="H683" s="604"/>
      <c r="I683" s="604"/>
      <c r="J683" s="555" t="s">
        <v>1961</v>
      </c>
      <c r="K683" s="604">
        <v>100</v>
      </c>
      <c r="L683" s="604">
        <v>311010000</v>
      </c>
      <c r="M683" s="604" t="s">
        <v>3798</v>
      </c>
      <c r="N683" s="587" t="s">
        <v>2079</v>
      </c>
      <c r="O683" s="1" t="s">
        <v>678</v>
      </c>
      <c r="P683" s="4" t="s">
        <v>139</v>
      </c>
      <c r="Q683" s="559" t="s">
        <v>2539</v>
      </c>
      <c r="R683" s="11" t="s">
        <v>1875</v>
      </c>
      <c r="S683" s="4" t="s">
        <v>2583</v>
      </c>
      <c r="T683" s="4" t="s">
        <v>2584</v>
      </c>
      <c r="U683" s="5">
        <v>7.92</v>
      </c>
      <c r="V683" s="10">
        <v>22000</v>
      </c>
      <c r="W683" s="10">
        <v>174240</v>
      </c>
      <c r="X683" s="10">
        <v>195148.79999999999</v>
      </c>
      <c r="Y683" s="657" t="s">
        <v>720</v>
      </c>
      <c r="Z683" s="1">
        <v>2015</v>
      </c>
      <c r="AA683" s="658"/>
      <c r="AB683" s="1" t="s">
        <v>616</v>
      </c>
      <c r="AC683" s="583"/>
      <c r="AD683" s="583"/>
      <c r="AE683" s="583" t="s">
        <v>3831</v>
      </c>
      <c r="AF683" s="583" t="s">
        <v>168</v>
      </c>
      <c r="AG683" s="583">
        <v>210003599</v>
      </c>
      <c r="AH683" s="583" t="s">
        <v>3286</v>
      </c>
      <c r="AI683" s="583"/>
    </row>
    <row r="684" spans="1:35" ht="102" customHeight="1">
      <c r="A684" s="655" t="s">
        <v>3832</v>
      </c>
      <c r="B684" s="604" t="s">
        <v>169</v>
      </c>
      <c r="C684" s="656" t="s">
        <v>3833</v>
      </c>
      <c r="D684" s="656" t="s">
        <v>3834</v>
      </c>
      <c r="E684" s="656" t="s">
        <v>3834</v>
      </c>
      <c r="F684" s="656" t="s">
        <v>3835</v>
      </c>
      <c r="G684" s="656" t="s">
        <v>3836</v>
      </c>
      <c r="H684" s="604"/>
      <c r="I684" s="604"/>
      <c r="J684" s="555" t="s">
        <v>31</v>
      </c>
      <c r="K684" s="604">
        <v>0</v>
      </c>
      <c r="L684" s="604">
        <v>311010000</v>
      </c>
      <c r="M684" s="604" t="s">
        <v>3798</v>
      </c>
      <c r="N684" s="587" t="s">
        <v>2079</v>
      </c>
      <c r="O684" s="1" t="s">
        <v>678</v>
      </c>
      <c r="P684" s="4" t="s">
        <v>139</v>
      </c>
      <c r="Q684" s="559" t="s">
        <v>2539</v>
      </c>
      <c r="R684" s="11" t="s">
        <v>2540</v>
      </c>
      <c r="S684" s="4" t="s">
        <v>1554</v>
      </c>
      <c r="T684" s="4" t="s">
        <v>2880</v>
      </c>
      <c r="U684" s="5">
        <v>0.5</v>
      </c>
      <c r="V684" s="10">
        <v>2500</v>
      </c>
      <c r="W684" s="10">
        <v>1250</v>
      </c>
      <c r="X684" s="10">
        <v>1400</v>
      </c>
      <c r="Y684" s="657"/>
      <c r="Z684" s="1">
        <v>2015</v>
      </c>
      <c r="AA684" s="658"/>
      <c r="AB684" s="1" t="s">
        <v>616</v>
      </c>
      <c r="AC684" s="583"/>
      <c r="AD684" s="583"/>
      <c r="AE684" s="583" t="s">
        <v>3837</v>
      </c>
      <c r="AF684" s="583" t="s">
        <v>168</v>
      </c>
      <c r="AG684" s="583">
        <v>210003607</v>
      </c>
      <c r="AH684" s="583" t="s">
        <v>3838</v>
      </c>
      <c r="AI684" s="583"/>
    </row>
    <row r="685" spans="1:35" ht="102" customHeight="1">
      <c r="A685" s="655" t="s">
        <v>3839</v>
      </c>
      <c r="B685" s="604" t="s">
        <v>169</v>
      </c>
      <c r="C685" s="656" t="s">
        <v>2947</v>
      </c>
      <c r="D685" s="656" t="s">
        <v>2948</v>
      </c>
      <c r="E685" s="656" t="s">
        <v>2948</v>
      </c>
      <c r="F685" s="656" t="s">
        <v>2949</v>
      </c>
      <c r="G685" s="656" t="s">
        <v>2950</v>
      </c>
      <c r="H685" s="604"/>
      <c r="I685" s="604"/>
      <c r="J685" s="555" t="s">
        <v>31</v>
      </c>
      <c r="K685" s="604">
        <v>0</v>
      </c>
      <c r="L685" s="604">
        <v>311010000</v>
      </c>
      <c r="M685" s="604" t="s">
        <v>3798</v>
      </c>
      <c r="N685" s="587" t="s">
        <v>2079</v>
      </c>
      <c r="O685" s="1" t="s">
        <v>678</v>
      </c>
      <c r="P685" s="4" t="s">
        <v>139</v>
      </c>
      <c r="Q685" s="559" t="s">
        <v>2539</v>
      </c>
      <c r="R685" s="11" t="s">
        <v>2540</v>
      </c>
      <c r="S685" s="4" t="s">
        <v>1420</v>
      </c>
      <c r="T685" s="4" t="s">
        <v>1384</v>
      </c>
      <c r="U685" s="5">
        <v>0.1</v>
      </c>
      <c r="V685" s="10">
        <v>35000</v>
      </c>
      <c r="W685" s="10">
        <v>3500</v>
      </c>
      <c r="X685" s="10">
        <v>3920</v>
      </c>
      <c r="Y685" s="657"/>
      <c r="Z685" s="1">
        <v>2015</v>
      </c>
      <c r="AA685" s="658"/>
      <c r="AB685" s="1" t="s">
        <v>616</v>
      </c>
      <c r="AC685" s="583"/>
      <c r="AD685" s="583"/>
      <c r="AE685" s="583" t="s">
        <v>3840</v>
      </c>
      <c r="AF685" s="583" t="s">
        <v>168</v>
      </c>
      <c r="AG685" s="583">
        <v>210003614</v>
      </c>
      <c r="AH685" s="583" t="s">
        <v>2952</v>
      </c>
      <c r="AI685" s="583"/>
    </row>
    <row r="686" spans="1:35" ht="102" customHeight="1">
      <c r="A686" s="655" t="s">
        <v>3841</v>
      </c>
      <c r="B686" s="604" t="s">
        <v>169</v>
      </c>
      <c r="C686" s="656" t="s">
        <v>2961</v>
      </c>
      <c r="D686" s="656" t="s">
        <v>2962</v>
      </c>
      <c r="E686" s="656" t="s">
        <v>2963</v>
      </c>
      <c r="F686" s="656" t="s">
        <v>2964</v>
      </c>
      <c r="G686" s="656" t="s">
        <v>2965</v>
      </c>
      <c r="H686" s="604"/>
      <c r="I686" s="604"/>
      <c r="J686" s="555" t="s">
        <v>31</v>
      </c>
      <c r="K686" s="604">
        <v>0</v>
      </c>
      <c r="L686" s="604">
        <v>311010000</v>
      </c>
      <c r="M686" s="604" t="s">
        <v>3798</v>
      </c>
      <c r="N686" s="587" t="s">
        <v>2079</v>
      </c>
      <c r="O686" s="1" t="s">
        <v>678</v>
      </c>
      <c r="P686" s="4" t="s">
        <v>139</v>
      </c>
      <c r="Q686" s="559" t="s">
        <v>2539</v>
      </c>
      <c r="R686" s="11" t="s">
        <v>2540</v>
      </c>
      <c r="S686" s="4" t="s">
        <v>1420</v>
      </c>
      <c r="T686" s="4" t="s">
        <v>1384</v>
      </c>
      <c r="U686" s="5">
        <v>0.05</v>
      </c>
      <c r="V686" s="10">
        <v>65000</v>
      </c>
      <c r="W686" s="10">
        <v>3250</v>
      </c>
      <c r="X686" s="10">
        <v>3640</v>
      </c>
      <c r="Y686" s="657"/>
      <c r="Z686" s="1">
        <v>2015</v>
      </c>
      <c r="AA686" s="658"/>
      <c r="AB686" s="1" t="s">
        <v>616</v>
      </c>
      <c r="AC686" s="583"/>
      <c r="AD686" s="583"/>
      <c r="AE686" s="583" t="s">
        <v>3842</v>
      </c>
      <c r="AF686" s="583" t="s">
        <v>168</v>
      </c>
      <c r="AG686" s="583">
        <v>210003627</v>
      </c>
      <c r="AH686" s="583" t="s">
        <v>2967</v>
      </c>
      <c r="AI686" s="583"/>
    </row>
    <row r="687" spans="1:35" ht="102" customHeight="1">
      <c r="A687" s="655" t="s">
        <v>3843</v>
      </c>
      <c r="B687" s="604" t="s">
        <v>169</v>
      </c>
      <c r="C687" s="656" t="s">
        <v>2969</v>
      </c>
      <c r="D687" s="656" t="s">
        <v>2970</v>
      </c>
      <c r="E687" s="656" t="s">
        <v>2971</v>
      </c>
      <c r="F687" s="656" t="s">
        <v>2972</v>
      </c>
      <c r="G687" s="656" t="s">
        <v>2973</v>
      </c>
      <c r="H687" s="604"/>
      <c r="I687" s="604"/>
      <c r="J687" s="555" t="s">
        <v>31</v>
      </c>
      <c r="K687" s="604">
        <v>0</v>
      </c>
      <c r="L687" s="604">
        <v>311010000</v>
      </c>
      <c r="M687" s="604" t="s">
        <v>3798</v>
      </c>
      <c r="N687" s="587" t="s">
        <v>2079</v>
      </c>
      <c r="O687" s="1" t="s">
        <v>678</v>
      </c>
      <c r="P687" s="4" t="s">
        <v>139</v>
      </c>
      <c r="Q687" s="559" t="s">
        <v>2539</v>
      </c>
      <c r="R687" s="11" t="s">
        <v>2540</v>
      </c>
      <c r="S687" s="4" t="s">
        <v>1420</v>
      </c>
      <c r="T687" s="4" t="s">
        <v>1384</v>
      </c>
      <c r="U687" s="5">
        <v>0.05</v>
      </c>
      <c r="V687" s="10">
        <v>650000</v>
      </c>
      <c r="W687" s="10">
        <v>32500</v>
      </c>
      <c r="X687" s="10">
        <v>36400</v>
      </c>
      <c r="Y687" s="657"/>
      <c r="Z687" s="1">
        <v>2015</v>
      </c>
      <c r="AA687" s="658"/>
      <c r="AB687" s="1" t="s">
        <v>616</v>
      </c>
      <c r="AC687" s="583"/>
      <c r="AD687" s="583"/>
      <c r="AE687" s="583" t="s">
        <v>3844</v>
      </c>
      <c r="AF687" s="583" t="s">
        <v>168</v>
      </c>
      <c r="AG687" s="583">
        <v>210003628</v>
      </c>
      <c r="AH687" s="583" t="s">
        <v>2975</v>
      </c>
      <c r="AI687" s="583"/>
    </row>
    <row r="688" spans="1:35" ht="102" customHeight="1">
      <c r="A688" s="655" t="s">
        <v>3845</v>
      </c>
      <c r="B688" s="604" t="s">
        <v>169</v>
      </c>
      <c r="C688" s="656" t="s">
        <v>2977</v>
      </c>
      <c r="D688" s="656" t="s">
        <v>2978</v>
      </c>
      <c r="E688" s="656" t="s">
        <v>2979</v>
      </c>
      <c r="F688" s="656" t="s">
        <v>2980</v>
      </c>
      <c r="G688" s="656" t="s">
        <v>2981</v>
      </c>
      <c r="H688" s="604"/>
      <c r="I688" s="604"/>
      <c r="J688" s="555" t="s">
        <v>31</v>
      </c>
      <c r="K688" s="604">
        <v>0</v>
      </c>
      <c r="L688" s="604">
        <v>311010000</v>
      </c>
      <c r="M688" s="604" t="s">
        <v>3798</v>
      </c>
      <c r="N688" s="587" t="s">
        <v>2079</v>
      </c>
      <c r="O688" s="1" t="s">
        <v>678</v>
      </c>
      <c r="P688" s="4" t="s">
        <v>139</v>
      </c>
      <c r="Q688" s="559" t="s">
        <v>2539</v>
      </c>
      <c r="R688" s="11" t="s">
        <v>2540</v>
      </c>
      <c r="S688" s="4" t="s">
        <v>1420</v>
      </c>
      <c r="T688" s="4" t="s">
        <v>1384</v>
      </c>
      <c r="U688" s="5">
        <v>0.05</v>
      </c>
      <c r="V688" s="10">
        <v>480000</v>
      </c>
      <c r="W688" s="10">
        <v>24000</v>
      </c>
      <c r="X688" s="10">
        <v>26880</v>
      </c>
      <c r="Y688" s="657"/>
      <c r="Z688" s="1">
        <v>2015</v>
      </c>
      <c r="AA688" s="658"/>
      <c r="AB688" s="1" t="s">
        <v>616</v>
      </c>
      <c r="AC688" s="583"/>
      <c r="AD688" s="583"/>
      <c r="AE688" s="583" t="s">
        <v>3846</v>
      </c>
      <c r="AF688" s="583" t="s">
        <v>168</v>
      </c>
      <c r="AG688" s="583">
        <v>210003629</v>
      </c>
      <c r="AH688" s="583" t="s">
        <v>2983</v>
      </c>
      <c r="AI688" s="583"/>
    </row>
    <row r="689" spans="1:35" ht="102" customHeight="1">
      <c r="A689" s="655" t="s">
        <v>3847</v>
      </c>
      <c r="B689" s="604" t="s">
        <v>169</v>
      </c>
      <c r="C689" s="656" t="s">
        <v>2985</v>
      </c>
      <c r="D689" s="656" t="s">
        <v>2986</v>
      </c>
      <c r="E689" s="656" t="s">
        <v>2987</v>
      </c>
      <c r="F689" s="656" t="s">
        <v>2988</v>
      </c>
      <c r="G689" s="656" t="s">
        <v>2989</v>
      </c>
      <c r="H689" s="604"/>
      <c r="I689" s="604"/>
      <c r="J689" s="555" t="s">
        <v>31</v>
      </c>
      <c r="K689" s="604">
        <v>0</v>
      </c>
      <c r="L689" s="604">
        <v>311010000</v>
      </c>
      <c r="M689" s="604" t="s">
        <v>3798</v>
      </c>
      <c r="N689" s="587" t="s">
        <v>2079</v>
      </c>
      <c r="O689" s="1" t="s">
        <v>678</v>
      </c>
      <c r="P689" s="4" t="s">
        <v>139</v>
      </c>
      <c r="Q689" s="559" t="s">
        <v>2539</v>
      </c>
      <c r="R689" s="11" t="s">
        <v>2540</v>
      </c>
      <c r="S689" s="4" t="s">
        <v>2710</v>
      </c>
      <c r="T689" s="4" t="s">
        <v>2711</v>
      </c>
      <c r="U689" s="5">
        <v>8</v>
      </c>
      <c r="V689" s="10">
        <v>600</v>
      </c>
      <c r="W689" s="10">
        <v>4800</v>
      </c>
      <c r="X689" s="10">
        <v>5376</v>
      </c>
      <c r="Y689" s="657"/>
      <c r="Z689" s="1">
        <v>2015</v>
      </c>
      <c r="AA689" s="658"/>
      <c r="AB689" s="1" t="s">
        <v>616</v>
      </c>
      <c r="AC689" s="583"/>
      <c r="AD689" s="583"/>
      <c r="AE689" s="583" t="s">
        <v>3848</v>
      </c>
      <c r="AF689" s="583" t="s">
        <v>168</v>
      </c>
      <c r="AG689" s="583">
        <v>210004041</v>
      </c>
      <c r="AH689" s="583" t="s">
        <v>2991</v>
      </c>
      <c r="AI689" s="583"/>
    </row>
    <row r="690" spans="1:35" ht="102" customHeight="1">
      <c r="A690" s="655" t="s">
        <v>3849</v>
      </c>
      <c r="B690" s="604" t="s">
        <v>169</v>
      </c>
      <c r="C690" s="656" t="s">
        <v>3009</v>
      </c>
      <c r="D690" s="656" t="s">
        <v>3010</v>
      </c>
      <c r="E690" s="656" t="s">
        <v>3010</v>
      </c>
      <c r="F690" s="656" t="s">
        <v>3011</v>
      </c>
      <c r="G690" s="656" t="s">
        <v>3012</v>
      </c>
      <c r="H690" s="604"/>
      <c r="I690" s="604"/>
      <c r="J690" s="555" t="s">
        <v>31</v>
      </c>
      <c r="K690" s="604">
        <v>0</v>
      </c>
      <c r="L690" s="604">
        <v>311010000</v>
      </c>
      <c r="M690" s="604" t="s">
        <v>3798</v>
      </c>
      <c r="N690" s="587" t="s">
        <v>2079</v>
      </c>
      <c r="O690" s="1" t="s">
        <v>678</v>
      </c>
      <c r="P690" s="4" t="s">
        <v>139</v>
      </c>
      <c r="Q690" s="559" t="s">
        <v>2539</v>
      </c>
      <c r="R690" s="11" t="s">
        <v>2540</v>
      </c>
      <c r="S690" s="4" t="s">
        <v>1928</v>
      </c>
      <c r="T690" s="4" t="s">
        <v>1929</v>
      </c>
      <c r="U690" s="5">
        <v>4</v>
      </c>
      <c r="V690" s="10">
        <v>28000</v>
      </c>
      <c r="W690" s="10">
        <v>112000</v>
      </c>
      <c r="X690" s="10">
        <v>125440</v>
      </c>
      <c r="Y690" s="657"/>
      <c r="Z690" s="1">
        <v>2015</v>
      </c>
      <c r="AA690" s="658"/>
      <c r="AB690" s="1" t="s">
        <v>616</v>
      </c>
      <c r="AC690" s="583"/>
      <c r="AD690" s="583"/>
      <c r="AE690" s="583" t="s">
        <v>3850</v>
      </c>
      <c r="AF690" s="583" t="s">
        <v>168</v>
      </c>
      <c r="AG690" s="583">
        <v>210004771</v>
      </c>
      <c r="AH690" s="583" t="s">
        <v>3014</v>
      </c>
      <c r="AI690" s="583"/>
    </row>
    <row r="691" spans="1:35" ht="102" customHeight="1">
      <c r="A691" s="655" t="s">
        <v>3851</v>
      </c>
      <c r="B691" s="604" t="s">
        <v>169</v>
      </c>
      <c r="C691" s="656" t="s">
        <v>3009</v>
      </c>
      <c r="D691" s="656" t="s">
        <v>3010</v>
      </c>
      <c r="E691" s="656" t="s">
        <v>3010</v>
      </c>
      <c r="F691" s="656" t="s">
        <v>3011</v>
      </c>
      <c r="G691" s="656" t="s">
        <v>3012</v>
      </c>
      <c r="H691" s="604"/>
      <c r="I691" s="604"/>
      <c r="J691" s="555" t="s">
        <v>31</v>
      </c>
      <c r="K691" s="604">
        <v>0</v>
      </c>
      <c r="L691" s="604">
        <v>311010000</v>
      </c>
      <c r="M691" s="604" t="s">
        <v>3798</v>
      </c>
      <c r="N691" s="587" t="s">
        <v>2079</v>
      </c>
      <c r="O691" s="1" t="s">
        <v>678</v>
      </c>
      <c r="P691" s="4" t="s">
        <v>139</v>
      </c>
      <c r="Q691" s="559" t="s">
        <v>2539</v>
      </c>
      <c r="R691" s="11" t="s">
        <v>2540</v>
      </c>
      <c r="S691" s="4" t="s">
        <v>1928</v>
      </c>
      <c r="T691" s="4" t="s">
        <v>1929</v>
      </c>
      <c r="U691" s="5">
        <v>4</v>
      </c>
      <c r="V691" s="10">
        <v>3500</v>
      </c>
      <c r="W691" s="10">
        <v>14000</v>
      </c>
      <c r="X691" s="10">
        <v>15680</v>
      </c>
      <c r="Y691" s="657"/>
      <c r="Z691" s="1">
        <v>2015</v>
      </c>
      <c r="AA691" s="658"/>
      <c r="AB691" s="1" t="s">
        <v>616</v>
      </c>
      <c r="AC691" s="583"/>
      <c r="AD691" s="583"/>
      <c r="AE691" s="583" t="s">
        <v>3852</v>
      </c>
      <c r="AF691" s="583" t="s">
        <v>168</v>
      </c>
      <c r="AG691" s="583">
        <v>210004772</v>
      </c>
      <c r="AH691" s="583" t="s">
        <v>3853</v>
      </c>
      <c r="AI691" s="583"/>
    </row>
    <row r="692" spans="1:35" ht="102" customHeight="1">
      <c r="A692" s="655" t="s">
        <v>3854</v>
      </c>
      <c r="B692" s="604" t="s">
        <v>169</v>
      </c>
      <c r="C692" s="656" t="s">
        <v>3745</v>
      </c>
      <c r="D692" s="656" t="s">
        <v>3017</v>
      </c>
      <c r="E692" s="656" t="s">
        <v>3017</v>
      </c>
      <c r="F692" s="656" t="s">
        <v>3746</v>
      </c>
      <c r="G692" s="656" t="s">
        <v>3747</v>
      </c>
      <c r="H692" s="604"/>
      <c r="I692" s="604"/>
      <c r="J692" s="555" t="s">
        <v>31</v>
      </c>
      <c r="K692" s="604">
        <v>0</v>
      </c>
      <c r="L692" s="604">
        <v>311010000</v>
      </c>
      <c r="M692" s="604" t="s">
        <v>3798</v>
      </c>
      <c r="N692" s="587" t="s">
        <v>2079</v>
      </c>
      <c r="O692" s="1" t="s">
        <v>678</v>
      </c>
      <c r="P692" s="4" t="s">
        <v>139</v>
      </c>
      <c r="Q692" s="559" t="s">
        <v>2539</v>
      </c>
      <c r="R692" s="11" t="s">
        <v>2540</v>
      </c>
      <c r="S692" s="4" t="s">
        <v>1928</v>
      </c>
      <c r="T692" s="4" t="s">
        <v>1929</v>
      </c>
      <c r="U692" s="5">
        <v>6</v>
      </c>
      <c r="V692" s="10">
        <v>800</v>
      </c>
      <c r="W692" s="10">
        <v>4800</v>
      </c>
      <c r="X692" s="10">
        <v>5376</v>
      </c>
      <c r="Y692" s="657"/>
      <c r="Z692" s="1">
        <v>2015</v>
      </c>
      <c r="AA692" s="658"/>
      <c r="AB692" s="1" t="s">
        <v>616</v>
      </c>
      <c r="AC692" s="583"/>
      <c r="AD692" s="583"/>
      <c r="AE692" s="583" t="s">
        <v>3855</v>
      </c>
      <c r="AF692" s="583" t="s">
        <v>168</v>
      </c>
      <c r="AG692" s="583">
        <v>210004775</v>
      </c>
      <c r="AH692" s="583" t="s">
        <v>3749</v>
      </c>
      <c r="AI692" s="583"/>
    </row>
    <row r="693" spans="1:35" ht="102" customHeight="1">
      <c r="A693" s="655" t="s">
        <v>3856</v>
      </c>
      <c r="B693" s="604" t="s">
        <v>169</v>
      </c>
      <c r="C693" s="656" t="s">
        <v>3751</v>
      </c>
      <c r="D693" s="656" t="s">
        <v>3017</v>
      </c>
      <c r="E693" s="656" t="s">
        <v>3017</v>
      </c>
      <c r="F693" s="656" t="s">
        <v>3752</v>
      </c>
      <c r="G693" s="656" t="s">
        <v>3753</v>
      </c>
      <c r="H693" s="604"/>
      <c r="I693" s="604"/>
      <c r="J693" s="555" t="s">
        <v>31</v>
      </c>
      <c r="K693" s="604">
        <v>0</v>
      </c>
      <c r="L693" s="604">
        <v>311010000</v>
      </c>
      <c r="M693" s="604" t="s">
        <v>3798</v>
      </c>
      <c r="N693" s="587" t="s">
        <v>2079</v>
      </c>
      <c r="O693" s="1" t="s">
        <v>678</v>
      </c>
      <c r="P693" s="4" t="s">
        <v>139</v>
      </c>
      <c r="Q693" s="559" t="s">
        <v>2539</v>
      </c>
      <c r="R693" s="11" t="s">
        <v>2540</v>
      </c>
      <c r="S693" s="4" t="s">
        <v>1928</v>
      </c>
      <c r="T693" s="4" t="s">
        <v>1929</v>
      </c>
      <c r="U693" s="5">
        <v>6</v>
      </c>
      <c r="V693" s="10">
        <v>2000</v>
      </c>
      <c r="W693" s="10">
        <v>12000</v>
      </c>
      <c r="X693" s="10">
        <v>13440</v>
      </c>
      <c r="Y693" s="657"/>
      <c r="Z693" s="1">
        <v>2015</v>
      </c>
      <c r="AA693" s="658"/>
      <c r="AB693" s="1" t="s">
        <v>616</v>
      </c>
      <c r="AC693" s="583"/>
      <c r="AD693" s="583"/>
      <c r="AE693" s="583" t="s">
        <v>3857</v>
      </c>
      <c r="AF693" s="583" t="s">
        <v>168</v>
      </c>
      <c r="AG693" s="583">
        <v>210004776</v>
      </c>
      <c r="AH693" s="583" t="s">
        <v>3755</v>
      </c>
      <c r="AI693" s="583"/>
    </row>
    <row r="694" spans="1:35" ht="102" customHeight="1">
      <c r="A694" s="655" t="s">
        <v>3858</v>
      </c>
      <c r="B694" s="604" t="s">
        <v>169</v>
      </c>
      <c r="C694" s="656" t="s">
        <v>3023</v>
      </c>
      <c r="D694" s="656" t="s">
        <v>3017</v>
      </c>
      <c r="E694" s="656" t="s">
        <v>3017</v>
      </c>
      <c r="F694" s="656" t="s">
        <v>3024</v>
      </c>
      <c r="G694" s="656" t="s">
        <v>3025</v>
      </c>
      <c r="H694" s="604"/>
      <c r="I694" s="604"/>
      <c r="J694" s="555" t="s">
        <v>31</v>
      </c>
      <c r="K694" s="604">
        <v>0</v>
      </c>
      <c r="L694" s="604">
        <v>311010000</v>
      </c>
      <c r="M694" s="604" t="s">
        <v>3798</v>
      </c>
      <c r="N694" s="587" t="s">
        <v>2079</v>
      </c>
      <c r="O694" s="1" t="s">
        <v>678</v>
      </c>
      <c r="P694" s="4" t="s">
        <v>139</v>
      </c>
      <c r="Q694" s="559" t="s">
        <v>2539</v>
      </c>
      <c r="R694" s="11" t="s">
        <v>2540</v>
      </c>
      <c r="S694" s="4" t="s">
        <v>1928</v>
      </c>
      <c r="T694" s="4" t="s">
        <v>1929</v>
      </c>
      <c r="U694" s="5">
        <v>6</v>
      </c>
      <c r="V694" s="10">
        <v>1300</v>
      </c>
      <c r="W694" s="10">
        <v>7800</v>
      </c>
      <c r="X694" s="10">
        <v>8736</v>
      </c>
      <c r="Y694" s="657"/>
      <c r="Z694" s="1">
        <v>2015</v>
      </c>
      <c r="AA694" s="658"/>
      <c r="AB694" s="1" t="s">
        <v>616</v>
      </c>
      <c r="AC694" s="583"/>
      <c r="AD694" s="583"/>
      <c r="AE694" s="583" t="s">
        <v>3859</v>
      </c>
      <c r="AF694" s="583" t="s">
        <v>168</v>
      </c>
      <c r="AG694" s="583">
        <v>210004777</v>
      </c>
      <c r="AH694" s="583" t="s">
        <v>3027</v>
      </c>
      <c r="AI694" s="583"/>
    </row>
    <row r="695" spans="1:35" ht="102" customHeight="1">
      <c r="A695" s="655" t="s">
        <v>3860</v>
      </c>
      <c r="B695" s="604" t="s">
        <v>169</v>
      </c>
      <c r="C695" s="656" t="s">
        <v>3861</v>
      </c>
      <c r="D695" s="656" t="s">
        <v>3036</v>
      </c>
      <c r="E695" s="656" t="s">
        <v>3036</v>
      </c>
      <c r="F695" s="656" t="s">
        <v>3862</v>
      </c>
      <c r="G695" s="656" t="s">
        <v>3863</v>
      </c>
      <c r="H695" s="604"/>
      <c r="I695" s="604"/>
      <c r="J695" s="555" t="s">
        <v>31</v>
      </c>
      <c r="K695" s="604">
        <v>0</v>
      </c>
      <c r="L695" s="604">
        <v>311010000</v>
      </c>
      <c r="M695" s="604" t="s">
        <v>3798</v>
      </c>
      <c r="N695" s="587" t="s">
        <v>2079</v>
      </c>
      <c r="O695" s="1" t="s">
        <v>678</v>
      </c>
      <c r="P695" s="4" t="s">
        <v>139</v>
      </c>
      <c r="Q695" s="559" t="s">
        <v>2539</v>
      </c>
      <c r="R695" s="11" t="s">
        <v>2540</v>
      </c>
      <c r="S695" s="4" t="s">
        <v>1928</v>
      </c>
      <c r="T695" s="4" t="s">
        <v>1929</v>
      </c>
      <c r="U695" s="5">
        <v>4</v>
      </c>
      <c r="V695" s="10">
        <v>1000</v>
      </c>
      <c r="W695" s="10">
        <v>4000</v>
      </c>
      <c r="X695" s="10">
        <v>4480</v>
      </c>
      <c r="Y695" s="657"/>
      <c r="Z695" s="1">
        <v>2015</v>
      </c>
      <c r="AA695" s="658"/>
      <c r="AB695" s="1" t="s">
        <v>616</v>
      </c>
      <c r="AC695" s="583"/>
      <c r="AD695" s="583"/>
      <c r="AE695" s="583" t="s">
        <v>3864</v>
      </c>
      <c r="AF695" s="583" t="s">
        <v>168</v>
      </c>
      <c r="AG695" s="583">
        <v>210004780</v>
      </c>
      <c r="AH695" s="583" t="s">
        <v>3865</v>
      </c>
      <c r="AI695" s="583"/>
    </row>
    <row r="696" spans="1:35" ht="102" customHeight="1">
      <c r="A696" s="655" t="s">
        <v>3866</v>
      </c>
      <c r="B696" s="604" t="s">
        <v>169</v>
      </c>
      <c r="C696" s="656" t="s">
        <v>3035</v>
      </c>
      <c r="D696" s="656" t="s">
        <v>3036</v>
      </c>
      <c r="E696" s="656" t="s">
        <v>3036</v>
      </c>
      <c r="F696" s="656" t="s">
        <v>3037</v>
      </c>
      <c r="G696" s="656" t="s">
        <v>3038</v>
      </c>
      <c r="H696" s="604"/>
      <c r="I696" s="604"/>
      <c r="J696" s="555" t="s">
        <v>31</v>
      </c>
      <c r="K696" s="604">
        <v>0</v>
      </c>
      <c r="L696" s="604">
        <v>311010000</v>
      </c>
      <c r="M696" s="604" t="s">
        <v>3798</v>
      </c>
      <c r="N696" s="587" t="s">
        <v>2079</v>
      </c>
      <c r="O696" s="1" t="s">
        <v>678</v>
      </c>
      <c r="P696" s="4" t="s">
        <v>139</v>
      </c>
      <c r="Q696" s="559" t="s">
        <v>2539</v>
      </c>
      <c r="R696" s="11" t="s">
        <v>2540</v>
      </c>
      <c r="S696" s="4" t="s">
        <v>1928</v>
      </c>
      <c r="T696" s="4" t="s">
        <v>1929</v>
      </c>
      <c r="U696" s="5">
        <v>4</v>
      </c>
      <c r="V696" s="10">
        <v>2500</v>
      </c>
      <c r="W696" s="10">
        <v>10000</v>
      </c>
      <c r="X696" s="10">
        <v>11200</v>
      </c>
      <c r="Y696" s="657"/>
      <c r="Z696" s="1">
        <v>2015</v>
      </c>
      <c r="AA696" s="658"/>
      <c r="AB696" s="1" t="s">
        <v>616</v>
      </c>
      <c r="AC696" s="583"/>
      <c r="AD696" s="583"/>
      <c r="AE696" s="583" t="s">
        <v>3867</v>
      </c>
      <c r="AF696" s="583" t="s">
        <v>168</v>
      </c>
      <c r="AG696" s="583">
        <v>210004781</v>
      </c>
      <c r="AH696" s="583" t="s">
        <v>3040</v>
      </c>
      <c r="AI696" s="583"/>
    </row>
    <row r="697" spans="1:35" ht="102" customHeight="1">
      <c r="A697" s="655" t="s">
        <v>3868</v>
      </c>
      <c r="B697" s="604" t="s">
        <v>169</v>
      </c>
      <c r="C697" s="656" t="s">
        <v>3869</v>
      </c>
      <c r="D697" s="656" t="s">
        <v>3036</v>
      </c>
      <c r="E697" s="656" t="s">
        <v>3036</v>
      </c>
      <c r="F697" s="656" t="s">
        <v>3870</v>
      </c>
      <c r="G697" s="656" t="s">
        <v>3871</v>
      </c>
      <c r="H697" s="604"/>
      <c r="I697" s="604"/>
      <c r="J697" s="555" t="s">
        <v>31</v>
      </c>
      <c r="K697" s="604">
        <v>0</v>
      </c>
      <c r="L697" s="604">
        <v>311010000</v>
      </c>
      <c r="M697" s="604" t="s">
        <v>3798</v>
      </c>
      <c r="N697" s="587" t="s">
        <v>2079</v>
      </c>
      <c r="O697" s="1" t="s">
        <v>678</v>
      </c>
      <c r="P697" s="4" t="s">
        <v>139</v>
      </c>
      <c r="Q697" s="559" t="s">
        <v>2539</v>
      </c>
      <c r="R697" s="11" t="s">
        <v>2540</v>
      </c>
      <c r="S697" s="4" t="s">
        <v>1928</v>
      </c>
      <c r="T697" s="4" t="s">
        <v>1929</v>
      </c>
      <c r="U697" s="5">
        <v>4</v>
      </c>
      <c r="V697" s="10">
        <v>1500</v>
      </c>
      <c r="W697" s="10">
        <v>6000</v>
      </c>
      <c r="X697" s="10">
        <v>6720</v>
      </c>
      <c r="Y697" s="657"/>
      <c r="Z697" s="1">
        <v>2015</v>
      </c>
      <c r="AA697" s="658"/>
      <c r="AB697" s="1" t="s">
        <v>616</v>
      </c>
      <c r="AC697" s="583"/>
      <c r="AD697" s="583"/>
      <c r="AE697" s="583" t="s">
        <v>3872</v>
      </c>
      <c r="AF697" s="583" t="s">
        <v>168</v>
      </c>
      <c r="AG697" s="583">
        <v>210004782</v>
      </c>
      <c r="AH697" s="583" t="s">
        <v>3873</v>
      </c>
      <c r="AI697" s="583"/>
    </row>
    <row r="698" spans="1:35" ht="102" customHeight="1">
      <c r="A698" s="655" t="s">
        <v>3874</v>
      </c>
      <c r="B698" s="604" t="s">
        <v>169</v>
      </c>
      <c r="C698" s="656" t="s">
        <v>3875</v>
      </c>
      <c r="D698" s="656" t="s">
        <v>3036</v>
      </c>
      <c r="E698" s="656" t="s">
        <v>3036</v>
      </c>
      <c r="F698" s="656" t="s">
        <v>3876</v>
      </c>
      <c r="G698" s="656" t="s">
        <v>3877</v>
      </c>
      <c r="H698" s="604"/>
      <c r="I698" s="604"/>
      <c r="J698" s="555" t="s">
        <v>31</v>
      </c>
      <c r="K698" s="604">
        <v>0</v>
      </c>
      <c r="L698" s="604">
        <v>311010000</v>
      </c>
      <c r="M698" s="604" t="s">
        <v>3798</v>
      </c>
      <c r="N698" s="587" t="s">
        <v>2079</v>
      </c>
      <c r="O698" s="1" t="s">
        <v>678</v>
      </c>
      <c r="P698" s="4" t="s">
        <v>139</v>
      </c>
      <c r="Q698" s="559" t="s">
        <v>2539</v>
      </c>
      <c r="R698" s="11" t="s">
        <v>2540</v>
      </c>
      <c r="S698" s="4" t="s">
        <v>1928</v>
      </c>
      <c r="T698" s="4" t="s">
        <v>1929</v>
      </c>
      <c r="U698" s="5">
        <v>4</v>
      </c>
      <c r="V698" s="10">
        <v>2000</v>
      </c>
      <c r="W698" s="10">
        <v>8000</v>
      </c>
      <c r="X698" s="10">
        <v>8960</v>
      </c>
      <c r="Y698" s="657"/>
      <c r="Z698" s="1">
        <v>2015</v>
      </c>
      <c r="AA698" s="658"/>
      <c r="AB698" s="1" t="s">
        <v>616</v>
      </c>
      <c r="AC698" s="583"/>
      <c r="AD698" s="583"/>
      <c r="AE698" s="583" t="s">
        <v>3878</v>
      </c>
      <c r="AF698" s="583" t="s">
        <v>168</v>
      </c>
      <c r="AG698" s="583">
        <v>210004783</v>
      </c>
      <c r="AH698" s="583" t="s">
        <v>3879</v>
      </c>
      <c r="AI698" s="583"/>
    </row>
    <row r="699" spans="1:35" ht="102" customHeight="1">
      <c r="A699" s="655" t="s">
        <v>3880</v>
      </c>
      <c r="B699" s="604" t="s">
        <v>169</v>
      </c>
      <c r="C699" s="656" t="s">
        <v>2635</v>
      </c>
      <c r="D699" s="656" t="s">
        <v>2597</v>
      </c>
      <c r="E699" s="656" t="s">
        <v>2597</v>
      </c>
      <c r="F699" s="656" t="s">
        <v>2636</v>
      </c>
      <c r="G699" s="656" t="s">
        <v>2637</v>
      </c>
      <c r="H699" s="604"/>
      <c r="I699" s="604"/>
      <c r="J699" s="555" t="s">
        <v>31</v>
      </c>
      <c r="K699" s="604">
        <v>0</v>
      </c>
      <c r="L699" s="604">
        <v>311010000</v>
      </c>
      <c r="M699" s="604" t="s">
        <v>3798</v>
      </c>
      <c r="N699" s="587" t="s">
        <v>2079</v>
      </c>
      <c r="O699" s="1" t="s">
        <v>678</v>
      </c>
      <c r="P699" s="4" t="s">
        <v>139</v>
      </c>
      <c r="Q699" s="559" t="s">
        <v>2539</v>
      </c>
      <c r="R699" s="11" t="s">
        <v>2540</v>
      </c>
      <c r="S699" s="4" t="s">
        <v>1928</v>
      </c>
      <c r="T699" s="4" t="s">
        <v>1929</v>
      </c>
      <c r="U699" s="5">
        <v>12</v>
      </c>
      <c r="V699" s="10">
        <v>350</v>
      </c>
      <c r="W699" s="10">
        <v>4200</v>
      </c>
      <c r="X699" s="10">
        <v>4704</v>
      </c>
      <c r="Y699" s="657"/>
      <c r="Z699" s="1">
        <v>2015</v>
      </c>
      <c r="AA699" s="658"/>
      <c r="AB699" s="1" t="s">
        <v>616</v>
      </c>
      <c r="AC699" s="583"/>
      <c r="AD699" s="583"/>
      <c r="AE699" s="583" t="s">
        <v>3881</v>
      </c>
      <c r="AF699" s="583" t="s">
        <v>168</v>
      </c>
      <c r="AG699" s="583">
        <v>210004848</v>
      </c>
      <c r="AH699" s="583" t="s">
        <v>3882</v>
      </c>
      <c r="AI699" s="583"/>
    </row>
    <row r="700" spans="1:35" ht="102" customHeight="1">
      <c r="A700" s="655" t="s">
        <v>3883</v>
      </c>
      <c r="B700" s="604" t="s">
        <v>169</v>
      </c>
      <c r="C700" s="656" t="s">
        <v>2635</v>
      </c>
      <c r="D700" s="656" t="s">
        <v>2597</v>
      </c>
      <c r="E700" s="656" t="s">
        <v>2597</v>
      </c>
      <c r="F700" s="656" t="s">
        <v>2636</v>
      </c>
      <c r="G700" s="656" t="s">
        <v>2637</v>
      </c>
      <c r="H700" s="604"/>
      <c r="I700" s="604"/>
      <c r="J700" s="555" t="s">
        <v>31</v>
      </c>
      <c r="K700" s="604">
        <v>0</v>
      </c>
      <c r="L700" s="604">
        <v>311010000</v>
      </c>
      <c r="M700" s="604" t="s">
        <v>3798</v>
      </c>
      <c r="N700" s="587" t="s">
        <v>2079</v>
      </c>
      <c r="O700" s="1" t="s">
        <v>678</v>
      </c>
      <c r="P700" s="4" t="s">
        <v>139</v>
      </c>
      <c r="Q700" s="559" t="s">
        <v>2539</v>
      </c>
      <c r="R700" s="11" t="s">
        <v>2540</v>
      </c>
      <c r="S700" s="4" t="s">
        <v>1928</v>
      </c>
      <c r="T700" s="4" t="s">
        <v>1929</v>
      </c>
      <c r="U700" s="5">
        <v>15</v>
      </c>
      <c r="V700" s="10">
        <v>4000</v>
      </c>
      <c r="W700" s="10">
        <v>60000</v>
      </c>
      <c r="X700" s="10">
        <v>67200</v>
      </c>
      <c r="Y700" s="657"/>
      <c r="Z700" s="1">
        <v>2015</v>
      </c>
      <c r="AA700" s="658"/>
      <c r="AB700" s="1" t="s">
        <v>616</v>
      </c>
      <c r="AC700" s="583"/>
      <c r="AD700" s="583"/>
      <c r="AE700" s="583" t="s">
        <v>3884</v>
      </c>
      <c r="AF700" s="583" t="s">
        <v>168</v>
      </c>
      <c r="AG700" s="583">
        <v>210004855</v>
      </c>
      <c r="AH700" s="583" t="s">
        <v>2639</v>
      </c>
      <c r="AI700" s="583"/>
    </row>
    <row r="701" spans="1:35" ht="102" customHeight="1">
      <c r="A701" s="655" t="s">
        <v>3885</v>
      </c>
      <c r="B701" s="604" t="s">
        <v>169</v>
      </c>
      <c r="C701" s="656" t="s">
        <v>3886</v>
      </c>
      <c r="D701" s="656" t="s">
        <v>2853</v>
      </c>
      <c r="E701" s="656" t="s">
        <v>2854</v>
      </c>
      <c r="F701" s="656" t="s">
        <v>3887</v>
      </c>
      <c r="G701" s="656" t="s">
        <v>3888</v>
      </c>
      <c r="H701" s="604"/>
      <c r="I701" s="604"/>
      <c r="J701" s="555" t="s">
        <v>31</v>
      </c>
      <c r="K701" s="604">
        <v>0</v>
      </c>
      <c r="L701" s="604">
        <v>311010000</v>
      </c>
      <c r="M701" s="604" t="s">
        <v>3798</v>
      </c>
      <c r="N701" s="587" t="s">
        <v>2079</v>
      </c>
      <c r="O701" s="1" t="s">
        <v>678</v>
      </c>
      <c r="P701" s="4" t="s">
        <v>139</v>
      </c>
      <c r="Q701" s="559" t="s">
        <v>2539</v>
      </c>
      <c r="R701" s="11" t="s">
        <v>2540</v>
      </c>
      <c r="S701" s="4" t="s">
        <v>1928</v>
      </c>
      <c r="T701" s="4" t="s">
        <v>1929</v>
      </c>
      <c r="U701" s="5">
        <v>16</v>
      </c>
      <c r="V701" s="10">
        <v>990</v>
      </c>
      <c r="W701" s="10">
        <v>15840</v>
      </c>
      <c r="X701" s="10">
        <v>17740.8</v>
      </c>
      <c r="Y701" s="657"/>
      <c r="Z701" s="1">
        <v>2015</v>
      </c>
      <c r="AA701" s="658"/>
      <c r="AB701" s="1" t="s">
        <v>616</v>
      </c>
      <c r="AC701" s="583"/>
      <c r="AD701" s="583"/>
      <c r="AE701" s="583" t="s">
        <v>3889</v>
      </c>
      <c r="AF701" s="583" t="s">
        <v>168</v>
      </c>
      <c r="AG701" s="583">
        <v>210004875</v>
      </c>
      <c r="AH701" s="583" t="s">
        <v>3890</v>
      </c>
      <c r="AI701" s="583"/>
    </row>
    <row r="702" spans="1:35" ht="102" customHeight="1">
      <c r="A702" s="655" t="s">
        <v>3891</v>
      </c>
      <c r="B702" s="604" t="s">
        <v>169</v>
      </c>
      <c r="C702" s="656" t="s">
        <v>3892</v>
      </c>
      <c r="D702" s="656" t="s">
        <v>3893</v>
      </c>
      <c r="E702" s="656" t="s">
        <v>3894</v>
      </c>
      <c r="F702" s="656" t="s">
        <v>3895</v>
      </c>
      <c r="G702" s="656" t="s">
        <v>3895</v>
      </c>
      <c r="H702" s="604"/>
      <c r="I702" s="604"/>
      <c r="J702" s="555" t="s">
        <v>31</v>
      </c>
      <c r="K702" s="604">
        <v>0</v>
      </c>
      <c r="L702" s="604">
        <v>311010000</v>
      </c>
      <c r="M702" s="604" t="s">
        <v>3798</v>
      </c>
      <c r="N702" s="587" t="s">
        <v>2079</v>
      </c>
      <c r="O702" s="1" t="s">
        <v>678</v>
      </c>
      <c r="P702" s="4" t="s">
        <v>139</v>
      </c>
      <c r="Q702" s="559" t="s">
        <v>2539</v>
      </c>
      <c r="R702" s="11" t="s">
        <v>2540</v>
      </c>
      <c r="S702" s="4" t="s">
        <v>1928</v>
      </c>
      <c r="T702" s="4" t="s">
        <v>1929</v>
      </c>
      <c r="U702" s="5">
        <v>2</v>
      </c>
      <c r="V702" s="10">
        <v>1700</v>
      </c>
      <c r="W702" s="10">
        <v>3400</v>
      </c>
      <c r="X702" s="10">
        <v>3808</v>
      </c>
      <c r="Y702" s="657"/>
      <c r="Z702" s="1">
        <v>2015</v>
      </c>
      <c r="AA702" s="658"/>
      <c r="AB702" s="1" t="s">
        <v>616</v>
      </c>
      <c r="AC702" s="583"/>
      <c r="AD702" s="583"/>
      <c r="AE702" s="583" t="s">
        <v>3896</v>
      </c>
      <c r="AF702" s="583" t="s">
        <v>168</v>
      </c>
      <c r="AG702" s="583">
        <v>210004898</v>
      </c>
      <c r="AH702" s="583" t="s">
        <v>3897</v>
      </c>
      <c r="AI702" s="583"/>
    </row>
    <row r="703" spans="1:35" ht="102" customHeight="1">
      <c r="A703" s="655" t="s">
        <v>3898</v>
      </c>
      <c r="B703" s="604" t="s">
        <v>169</v>
      </c>
      <c r="C703" s="656" t="s">
        <v>3899</v>
      </c>
      <c r="D703" s="656" t="s">
        <v>2869</v>
      </c>
      <c r="E703" s="656" t="s">
        <v>2869</v>
      </c>
      <c r="F703" s="656" t="s">
        <v>3900</v>
      </c>
      <c r="G703" s="656" t="s">
        <v>3901</v>
      </c>
      <c r="H703" s="604"/>
      <c r="I703" s="604"/>
      <c r="J703" s="555" t="s">
        <v>31</v>
      </c>
      <c r="K703" s="604">
        <v>0</v>
      </c>
      <c r="L703" s="604">
        <v>311010000</v>
      </c>
      <c r="M703" s="604" t="s">
        <v>3798</v>
      </c>
      <c r="N703" s="587" t="s">
        <v>2079</v>
      </c>
      <c r="O703" s="1" t="s">
        <v>678</v>
      </c>
      <c r="P703" s="4" t="s">
        <v>139</v>
      </c>
      <c r="Q703" s="559" t="s">
        <v>2539</v>
      </c>
      <c r="R703" s="11" t="s">
        <v>2540</v>
      </c>
      <c r="S703" s="4" t="s">
        <v>1420</v>
      </c>
      <c r="T703" s="4" t="s">
        <v>1384</v>
      </c>
      <c r="U703" s="5">
        <v>0.7</v>
      </c>
      <c r="V703" s="10">
        <v>3100</v>
      </c>
      <c r="W703" s="10">
        <v>2170</v>
      </c>
      <c r="X703" s="10">
        <v>2430.4</v>
      </c>
      <c r="Y703" s="657"/>
      <c r="Z703" s="1">
        <v>2015</v>
      </c>
      <c r="AA703" s="658"/>
      <c r="AB703" s="1" t="s">
        <v>616</v>
      </c>
      <c r="AC703" s="583"/>
      <c r="AD703" s="583"/>
      <c r="AE703" s="583" t="s">
        <v>3902</v>
      </c>
      <c r="AF703" s="583" t="s">
        <v>168</v>
      </c>
      <c r="AG703" s="583">
        <v>210011133</v>
      </c>
      <c r="AH703" s="583" t="s">
        <v>3903</v>
      </c>
      <c r="AI703" s="583"/>
    </row>
    <row r="704" spans="1:35" ht="102" customHeight="1">
      <c r="A704" s="655" t="s">
        <v>3904</v>
      </c>
      <c r="B704" s="604" t="s">
        <v>169</v>
      </c>
      <c r="C704" s="656" t="s">
        <v>2649</v>
      </c>
      <c r="D704" s="656" t="s">
        <v>2650</v>
      </c>
      <c r="E704" s="656" t="s">
        <v>2651</v>
      </c>
      <c r="F704" s="656" t="s">
        <v>2652</v>
      </c>
      <c r="G704" s="656" t="s">
        <v>2653</v>
      </c>
      <c r="H704" s="604"/>
      <c r="I704" s="604"/>
      <c r="J704" s="555" t="s">
        <v>31</v>
      </c>
      <c r="K704" s="604">
        <v>0</v>
      </c>
      <c r="L704" s="604">
        <v>311010000</v>
      </c>
      <c r="M704" s="604" t="s">
        <v>3798</v>
      </c>
      <c r="N704" s="587" t="s">
        <v>2079</v>
      </c>
      <c r="O704" s="1" t="s">
        <v>678</v>
      </c>
      <c r="P704" s="4" t="s">
        <v>139</v>
      </c>
      <c r="Q704" s="559" t="s">
        <v>2539</v>
      </c>
      <c r="R704" s="11" t="s">
        <v>2540</v>
      </c>
      <c r="S704" s="4" t="s">
        <v>1928</v>
      </c>
      <c r="T704" s="4" t="s">
        <v>1929</v>
      </c>
      <c r="U704" s="5">
        <v>20</v>
      </c>
      <c r="V704" s="10">
        <v>5000</v>
      </c>
      <c r="W704" s="10">
        <v>100000</v>
      </c>
      <c r="X704" s="10">
        <v>112000</v>
      </c>
      <c r="Y704" s="657"/>
      <c r="Z704" s="1">
        <v>2015</v>
      </c>
      <c r="AA704" s="658"/>
      <c r="AB704" s="1" t="s">
        <v>616</v>
      </c>
      <c r="AC704" s="583"/>
      <c r="AD704" s="583"/>
      <c r="AE704" s="583" t="s">
        <v>3905</v>
      </c>
      <c r="AF704" s="583" t="s">
        <v>168</v>
      </c>
      <c r="AG704" s="583">
        <v>210011498</v>
      </c>
      <c r="AH704" s="583" t="s">
        <v>2655</v>
      </c>
      <c r="AI704" s="583"/>
    </row>
    <row r="705" spans="1:35" ht="102" customHeight="1">
      <c r="A705" s="655" t="s">
        <v>3906</v>
      </c>
      <c r="B705" s="604" t="s">
        <v>169</v>
      </c>
      <c r="C705" s="656" t="s">
        <v>3907</v>
      </c>
      <c r="D705" s="656" t="s">
        <v>3017</v>
      </c>
      <c r="E705" s="656" t="s">
        <v>3017</v>
      </c>
      <c r="F705" s="656" t="s">
        <v>3908</v>
      </c>
      <c r="G705" s="656" t="s">
        <v>3909</v>
      </c>
      <c r="H705" s="604"/>
      <c r="I705" s="604"/>
      <c r="J705" s="555" t="s">
        <v>31</v>
      </c>
      <c r="K705" s="604">
        <v>0</v>
      </c>
      <c r="L705" s="604">
        <v>311010000</v>
      </c>
      <c r="M705" s="604" t="s">
        <v>3798</v>
      </c>
      <c r="N705" s="587" t="s">
        <v>2079</v>
      </c>
      <c r="O705" s="1" t="s">
        <v>678</v>
      </c>
      <c r="P705" s="4" t="s">
        <v>139</v>
      </c>
      <c r="Q705" s="559" t="s">
        <v>2539</v>
      </c>
      <c r="R705" s="11" t="s">
        <v>2540</v>
      </c>
      <c r="S705" s="4" t="s">
        <v>1928</v>
      </c>
      <c r="T705" s="4" t="s">
        <v>1929</v>
      </c>
      <c r="U705" s="5">
        <v>12</v>
      </c>
      <c r="V705" s="10">
        <v>1000</v>
      </c>
      <c r="W705" s="10">
        <v>12000</v>
      </c>
      <c r="X705" s="10">
        <v>13440</v>
      </c>
      <c r="Y705" s="657"/>
      <c r="Z705" s="1">
        <v>2015</v>
      </c>
      <c r="AA705" s="658"/>
      <c r="AB705" s="1" t="s">
        <v>616</v>
      </c>
      <c r="AC705" s="583"/>
      <c r="AD705" s="583"/>
      <c r="AE705" s="583" t="s">
        <v>3910</v>
      </c>
      <c r="AF705" s="583" t="s">
        <v>168</v>
      </c>
      <c r="AG705" s="583">
        <v>210011738</v>
      </c>
      <c r="AH705" s="583" t="s">
        <v>3911</v>
      </c>
      <c r="AI705" s="583"/>
    </row>
    <row r="706" spans="1:35" ht="102" customHeight="1">
      <c r="A706" s="655" t="s">
        <v>3912</v>
      </c>
      <c r="B706" s="604" t="s">
        <v>169</v>
      </c>
      <c r="C706" s="656" t="s">
        <v>3913</v>
      </c>
      <c r="D706" s="656" t="s">
        <v>3914</v>
      </c>
      <c r="E706" s="656" t="s">
        <v>3915</v>
      </c>
      <c r="F706" s="656" t="s">
        <v>3916</v>
      </c>
      <c r="G706" s="656" t="s">
        <v>3917</v>
      </c>
      <c r="H706" s="604"/>
      <c r="I706" s="604"/>
      <c r="J706" s="555" t="s">
        <v>31</v>
      </c>
      <c r="K706" s="604">
        <v>0</v>
      </c>
      <c r="L706" s="604">
        <v>311010000</v>
      </c>
      <c r="M706" s="604" t="s">
        <v>3798</v>
      </c>
      <c r="N706" s="587" t="s">
        <v>2079</v>
      </c>
      <c r="O706" s="1" t="s">
        <v>678</v>
      </c>
      <c r="P706" s="4" t="s">
        <v>139</v>
      </c>
      <c r="Q706" s="559" t="s">
        <v>2539</v>
      </c>
      <c r="R706" s="11" t="s">
        <v>2540</v>
      </c>
      <c r="S706" s="4" t="s">
        <v>1420</v>
      </c>
      <c r="T706" s="4" t="s">
        <v>1384</v>
      </c>
      <c r="U706" s="5">
        <v>0.95</v>
      </c>
      <c r="V706" s="10">
        <v>5700</v>
      </c>
      <c r="W706" s="10">
        <v>5415</v>
      </c>
      <c r="X706" s="10">
        <v>6064.8</v>
      </c>
      <c r="Y706" s="657"/>
      <c r="Z706" s="1">
        <v>2015</v>
      </c>
      <c r="AA706" s="658"/>
      <c r="AB706" s="1" t="s">
        <v>616</v>
      </c>
      <c r="AC706" s="583"/>
      <c r="AD706" s="583"/>
      <c r="AE706" s="583" t="s">
        <v>3918</v>
      </c>
      <c r="AF706" s="583" t="s">
        <v>168</v>
      </c>
      <c r="AG706" s="583">
        <v>210013840</v>
      </c>
      <c r="AH706" s="583" t="s">
        <v>3919</v>
      </c>
      <c r="AI706" s="583"/>
    </row>
    <row r="707" spans="1:35" ht="102" customHeight="1">
      <c r="A707" s="655" t="s">
        <v>3920</v>
      </c>
      <c r="B707" s="604" t="s">
        <v>169</v>
      </c>
      <c r="C707" s="656" t="s">
        <v>3520</v>
      </c>
      <c r="D707" s="656" t="s">
        <v>2790</v>
      </c>
      <c r="E707" s="656" t="s">
        <v>2791</v>
      </c>
      <c r="F707" s="656" t="s">
        <v>3521</v>
      </c>
      <c r="G707" s="656" t="s">
        <v>3522</v>
      </c>
      <c r="H707" s="604"/>
      <c r="I707" s="604"/>
      <c r="J707" s="555" t="s">
        <v>1961</v>
      </c>
      <c r="K707" s="604">
        <v>100</v>
      </c>
      <c r="L707" s="604">
        <v>311010000</v>
      </c>
      <c r="M707" s="604" t="s">
        <v>3798</v>
      </c>
      <c r="N707" s="587" t="s">
        <v>2079</v>
      </c>
      <c r="O707" s="1" t="s">
        <v>678</v>
      </c>
      <c r="P707" s="4" t="s">
        <v>139</v>
      </c>
      <c r="Q707" s="559" t="s">
        <v>2539</v>
      </c>
      <c r="R707" s="11" t="s">
        <v>1875</v>
      </c>
      <c r="S707" s="4" t="s">
        <v>3370</v>
      </c>
      <c r="T707" s="4" t="s">
        <v>3371</v>
      </c>
      <c r="U707" s="5">
        <v>200</v>
      </c>
      <c r="V707" s="10">
        <v>10</v>
      </c>
      <c r="W707" s="10">
        <v>2000</v>
      </c>
      <c r="X707" s="10">
        <v>2240</v>
      </c>
      <c r="Y707" s="657" t="s">
        <v>720</v>
      </c>
      <c r="Z707" s="1">
        <v>2015</v>
      </c>
      <c r="AA707" s="658"/>
      <c r="AB707" s="1" t="s">
        <v>616</v>
      </c>
      <c r="AC707" s="583"/>
      <c r="AD707" s="583"/>
      <c r="AE707" s="583" t="s">
        <v>3921</v>
      </c>
      <c r="AF707" s="583" t="s">
        <v>168</v>
      </c>
      <c r="AG707" s="583">
        <v>210013890</v>
      </c>
      <c r="AH707" s="583" t="s">
        <v>3524</v>
      </c>
      <c r="AI707" s="583"/>
    </row>
    <row r="708" spans="1:35" ht="102" customHeight="1">
      <c r="A708" s="655" t="s">
        <v>3922</v>
      </c>
      <c r="B708" s="604" t="s">
        <v>169</v>
      </c>
      <c r="C708" s="656" t="s">
        <v>3383</v>
      </c>
      <c r="D708" s="656" t="s">
        <v>3384</v>
      </c>
      <c r="E708" s="656" t="s">
        <v>3385</v>
      </c>
      <c r="F708" s="656" t="s">
        <v>3386</v>
      </c>
      <c r="G708" s="656" t="s">
        <v>3387</v>
      </c>
      <c r="H708" s="604"/>
      <c r="I708" s="604"/>
      <c r="J708" s="555" t="s">
        <v>31</v>
      </c>
      <c r="K708" s="604">
        <v>0</v>
      </c>
      <c r="L708" s="604">
        <v>311010000</v>
      </c>
      <c r="M708" s="604" t="s">
        <v>3798</v>
      </c>
      <c r="N708" s="587" t="s">
        <v>2079</v>
      </c>
      <c r="O708" s="1" t="s">
        <v>678</v>
      </c>
      <c r="P708" s="4" t="s">
        <v>139</v>
      </c>
      <c r="Q708" s="559" t="s">
        <v>2539</v>
      </c>
      <c r="R708" s="11" t="s">
        <v>2540</v>
      </c>
      <c r="S708" s="4" t="s">
        <v>3370</v>
      </c>
      <c r="T708" s="4" t="s">
        <v>3371</v>
      </c>
      <c r="U708" s="5">
        <v>25</v>
      </c>
      <c r="V708" s="10">
        <v>300</v>
      </c>
      <c r="W708" s="10">
        <v>7500</v>
      </c>
      <c r="X708" s="10">
        <v>8400</v>
      </c>
      <c r="Y708" s="657"/>
      <c r="Z708" s="1">
        <v>2015</v>
      </c>
      <c r="AA708" s="658"/>
      <c r="AB708" s="1" t="s">
        <v>616</v>
      </c>
      <c r="AC708" s="583"/>
      <c r="AD708" s="583"/>
      <c r="AE708" s="583" t="s">
        <v>3923</v>
      </c>
      <c r="AF708" s="583" t="s">
        <v>168</v>
      </c>
      <c r="AG708" s="583">
        <v>210013893</v>
      </c>
      <c r="AH708" s="583" t="s">
        <v>3389</v>
      </c>
      <c r="AI708" s="583"/>
    </row>
    <row r="709" spans="1:35" ht="102" customHeight="1">
      <c r="A709" s="655" t="s">
        <v>3924</v>
      </c>
      <c r="B709" s="604" t="s">
        <v>169</v>
      </c>
      <c r="C709" s="656" t="s">
        <v>3098</v>
      </c>
      <c r="D709" s="656" t="s">
        <v>2546</v>
      </c>
      <c r="E709" s="656" t="s">
        <v>2547</v>
      </c>
      <c r="F709" s="656" t="s">
        <v>2780</v>
      </c>
      <c r="G709" s="656" t="s">
        <v>3099</v>
      </c>
      <c r="H709" s="604"/>
      <c r="I709" s="604"/>
      <c r="J709" s="555" t="s">
        <v>31</v>
      </c>
      <c r="K709" s="604">
        <v>0</v>
      </c>
      <c r="L709" s="604">
        <v>311010000</v>
      </c>
      <c r="M709" s="604" t="s">
        <v>3798</v>
      </c>
      <c r="N709" s="587" t="s">
        <v>2079</v>
      </c>
      <c r="O709" s="1" t="s">
        <v>678</v>
      </c>
      <c r="P709" s="4" t="s">
        <v>139</v>
      </c>
      <c r="Q709" s="559" t="s">
        <v>2539</v>
      </c>
      <c r="R709" s="11" t="s">
        <v>2540</v>
      </c>
      <c r="S709" s="4" t="s">
        <v>2729</v>
      </c>
      <c r="T709" s="4" t="s">
        <v>2730</v>
      </c>
      <c r="U709" s="5">
        <v>10</v>
      </c>
      <c r="V709" s="10">
        <v>700</v>
      </c>
      <c r="W709" s="10">
        <v>7000</v>
      </c>
      <c r="X709" s="10">
        <v>7840</v>
      </c>
      <c r="Y709" s="657"/>
      <c r="Z709" s="1">
        <v>2015</v>
      </c>
      <c r="AA709" s="658"/>
      <c r="AB709" s="1" t="s">
        <v>616</v>
      </c>
      <c r="AC709" s="583"/>
      <c r="AD709" s="583"/>
      <c r="AE709" s="583" t="s">
        <v>3925</v>
      </c>
      <c r="AF709" s="583" t="s">
        <v>168</v>
      </c>
      <c r="AG709" s="583">
        <v>210013901</v>
      </c>
      <c r="AH709" s="583" t="s">
        <v>3101</v>
      </c>
      <c r="AI709" s="583"/>
    </row>
    <row r="710" spans="1:35" ht="102" customHeight="1">
      <c r="A710" s="655" t="s">
        <v>3926</v>
      </c>
      <c r="B710" s="604" t="s">
        <v>169</v>
      </c>
      <c r="C710" s="656" t="s">
        <v>2690</v>
      </c>
      <c r="D710" s="656" t="s">
        <v>2691</v>
      </c>
      <c r="E710" s="656" t="s">
        <v>2692</v>
      </c>
      <c r="F710" s="656" t="s">
        <v>2693</v>
      </c>
      <c r="G710" s="656" t="s">
        <v>2694</v>
      </c>
      <c r="H710" s="604"/>
      <c r="I710" s="604"/>
      <c r="J710" s="555" t="s">
        <v>31</v>
      </c>
      <c r="K710" s="604">
        <v>0</v>
      </c>
      <c r="L710" s="604">
        <v>311010000</v>
      </c>
      <c r="M710" s="604" t="s">
        <v>3798</v>
      </c>
      <c r="N710" s="587" t="s">
        <v>2079</v>
      </c>
      <c r="O710" s="1" t="s">
        <v>678</v>
      </c>
      <c r="P710" s="4" t="s">
        <v>139</v>
      </c>
      <c r="Q710" s="559" t="s">
        <v>2539</v>
      </c>
      <c r="R710" s="11" t="s">
        <v>2540</v>
      </c>
      <c r="S710" s="4" t="s">
        <v>1420</v>
      </c>
      <c r="T710" s="4" t="s">
        <v>1384</v>
      </c>
      <c r="U710" s="5">
        <v>4</v>
      </c>
      <c r="V710" s="10">
        <v>7200</v>
      </c>
      <c r="W710" s="10">
        <v>28800</v>
      </c>
      <c r="X710" s="10">
        <v>32256</v>
      </c>
      <c r="Y710" s="657"/>
      <c r="Z710" s="1">
        <v>2015</v>
      </c>
      <c r="AA710" s="658"/>
      <c r="AB710" s="1" t="s">
        <v>616</v>
      </c>
      <c r="AC710" s="583"/>
      <c r="AD710" s="583"/>
      <c r="AE710" s="583" t="s">
        <v>3927</v>
      </c>
      <c r="AF710" s="583" t="s">
        <v>168</v>
      </c>
      <c r="AG710" s="583">
        <v>210014190</v>
      </c>
      <c r="AH710" s="583" t="s">
        <v>2696</v>
      </c>
      <c r="AI710" s="583"/>
    </row>
    <row r="711" spans="1:35" ht="102" customHeight="1">
      <c r="A711" s="655" t="s">
        <v>3928</v>
      </c>
      <c r="B711" s="604" t="s">
        <v>169</v>
      </c>
      <c r="C711" s="656" t="s">
        <v>3113</v>
      </c>
      <c r="D711" s="656" t="s">
        <v>3114</v>
      </c>
      <c r="E711" s="656" t="s">
        <v>3114</v>
      </c>
      <c r="F711" s="656" t="s">
        <v>3115</v>
      </c>
      <c r="G711" s="656" t="s">
        <v>3116</v>
      </c>
      <c r="H711" s="604"/>
      <c r="I711" s="604"/>
      <c r="J711" s="555" t="s">
        <v>31</v>
      </c>
      <c r="K711" s="604">
        <v>0</v>
      </c>
      <c r="L711" s="604">
        <v>311010000</v>
      </c>
      <c r="M711" s="604" t="s">
        <v>3798</v>
      </c>
      <c r="N711" s="587" t="s">
        <v>2079</v>
      </c>
      <c r="O711" s="1" t="s">
        <v>678</v>
      </c>
      <c r="P711" s="4" t="s">
        <v>139</v>
      </c>
      <c r="Q711" s="559" t="s">
        <v>2539</v>
      </c>
      <c r="R711" s="11" t="s">
        <v>2540</v>
      </c>
      <c r="S711" s="4" t="s">
        <v>1420</v>
      </c>
      <c r="T711" s="4" t="s">
        <v>1384</v>
      </c>
      <c r="U711" s="5">
        <v>5</v>
      </c>
      <c r="V711" s="10">
        <v>4300</v>
      </c>
      <c r="W711" s="10">
        <v>21500</v>
      </c>
      <c r="X711" s="10">
        <v>24080</v>
      </c>
      <c r="Y711" s="657"/>
      <c r="Z711" s="1">
        <v>2015</v>
      </c>
      <c r="AA711" s="658"/>
      <c r="AB711" s="1" t="s">
        <v>616</v>
      </c>
      <c r="AC711" s="583"/>
      <c r="AD711" s="583"/>
      <c r="AE711" s="583" t="s">
        <v>3929</v>
      </c>
      <c r="AF711" s="583" t="s">
        <v>168</v>
      </c>
      <c r="AG711" s="583">
        <v>210015869</v>
      </c>
      <c r="AH711" s="583" t="s">
        <v>3114</v>
      </c>
      <c r="AI711" s="583"/>
    </row>
    <row r="712" spans="1:35" ht="102" customHeight="1">
      <c r="A712" s="655" t="s">
        <v>3930</v>
      </c>
      <c r="B712" s="604" t="s">
        <v>169</v>
      </c>
      <c r="C712" s="656" t="s">
        <v>2698</v>
      </c>
      <c r="D712" s="656" t="s">
        <v>2699</v>
      </c>
      <c r="E712" s="656" t="s">
        <v>2700</v>
      </c>
      <c r="F712" s="656" t="s">
        <v>2701</v>
      </c>
      <c r="G712" s="656" t="s">
        <v>2702</v>
      </c>
      <c r="H712" s="604"/>
      <c r="I712" s="604"/>
      <c r="J712" s="555" t="s">
        <v>31</v>
      </c>
      <c r="K712" s="604">
        <v>0</v>
      </c>
      <c r="L712" s="604">
        <v>311010000</v>
      </c>
      <c r="M712" s="604" t="s">
        <v>3798</v>
      </c>
      <c r="N712" s="587" t="s">
        <v>2079</v>
      </c>
      <c r="O712" s="1" t="s">
        <v>678</v>
      </c>
      <c r="P712" s="4" t="s">
        <v>139</v>
      </c>
      <c r="Q712" s="559" t="s">
        <v>2539</v>
      </c>
      <c r="R712" s="11" t="s">
        <v>2540</v>
      </c>
      <c r="S712" s="4" t="s">
        <v>1928</v>
      </c>
      <c r="T712" s="4" t="s">
        <v>1929</v>
      </c>
      <c r="U712" s="5">
        <v>6</v>
      </c>
      <c r="V712" s="10">
        <v>4000</v>
      </c>
      <c r="W712" s="10">
        <v>24000</v>
      </c>
      <c r="X712" s="10">
        <v>26880</v>
      </c>
      <c r="Y712" s="657"/>
      <c r="Z712" s="1">
        <v>2015</v>
      </c>
      <c r="AA712" s="658"/>
      <c r="AB712" s="1" t="s">
        <v>616</v>
      </c>
      <c r="AC712" s="583"/>
      <c r="AD712" s="583"/>
      <c r="AE712" s="583" t="s">
        <v>3931</v>
      </c>
      <c r="AF712" s="583" t="s">
        <v>168</v>
      </c>
      <c r="AG712" s="583">
        <v>210015951</v>
      </c>
      <c r="AH712" s="583" t="s">
        <v>2704</v>
      </c>
      <c r="AI712" s="583"/>
    </row>
    <row r="713" spans="1:35" ht="102" customHeight="1">
      <c r="A713" s="655" t="s">
        <v>3932</v>
      </c>
      <c r="B713" s="604" t="s">
        <v>169</v>
      </c>
      <c r="C713" s="656" t="s">
        <v>3933</v>
      </c>
      <c r="D713" s="656" t="s">
        <v>2604</v>
      </c>
      <c r="E713" s="656" t="s">
        <v>2605</v>
      </c>
      <c r="F713" s="656" t="s">
        <v>3934</v>
      </c>
      <c r="G713" s="656" t="s">
        <v>3935</v>
      </c>
      <c r="H713" s="604"/>
      <c r="I713" s="604"/>
      <c r="J713" s="555" t="s">
        <v>31</v>
      </c>
      <c r="K713" s="604">
        <v>0</v>
      </c>
      <c r="L713" s="604">
        <v>311010000</v>
      </c>
      <c r="M713" s="604" t="s">
        <v>3798</v>
      </c>
      <c r="N713" s="587" t="s">
        <v>2079</v>
      </c>
      <c r="O713" s="1" t="s">
        <v>678</v>
      </c>
      <c r="P713" s="4" t="s">
        <v>139</v>
      </c>
      <c r="Q713" s="559" t="s">
        <v>2539</v>
      </c>
      <c r="R713" s="11" t="s">
        <v>2540</v>
      </c>
      <c r="S713" s="4" t="s">
        <v>1928</v>
      </c>
      <c r="T713" s="4" t="s">
        <v>1929</v>
      </c>
      <c r="U713" s="5">
        <v>4</v>
      </c>
      <c r="V713" s="10">
        <v>4500</v>
      </c>
      <c r="W713" s="10">
        <v>18000</v>
      </c>
      <c r="X713" s="10">
        <v>20160</v>
      </c>
      <c r="Y713" s="657"/>
      <c r="Z713" s="1">
        <v>2015</v>
      </c>
      <c r="AA713" s="658"/>
      <c r="AB713" s="1" t="s">
        <v>616</v>
      </c>
      <c r="AC713" s="583"/>
      <c r="AD713" s="583"/>
      <c r="AE713" s="583" t="s">
        <v>3936</v>
      </c>
      <c r="AF713" s="583" t="s">
        <v>168</v>
      </c>
      <c r="AG713" s="583">
        <v>210016609</v>
      </c>
      <c r="AH713" s="583" t="s">
        <v>3937</v>
      </c>
      <c r="AI713" s="583"/>
    </row>
    <row r="714" spans="1:35" ht="102" customHeight="1">
      <c r="A714" s="655" t="s">
        <v>3938</v>
      </c>
      <c r="B714" s="604" t="s">
        <v>169</v>
      </c>
      <c r="C714" s="656" t="s">
        <v>2718</v>
      </c>
      <c r="D714" s="656" t="s">
        <v>2719</v>
      </c>
      <c r="E714" s="656" t="s">
        <v>2719</v>
      </c>
      <c r="F714" s="656" t="s">
        <v>2720</v>
      </c>
      <c r="G714" s="656" t="s">
        <v>2721</v>
      </c>
      <c r="H714" s="604"/>
      <c r="I714" s="604"/>
      <c r="J714" s="555" t="s">
        <v>31</v>
      </c>
      <c r="K714" s="604">
        <v>0</v>
      </c>
      <c r="L714" s="604">
        <v>311010000</v>
      </c>
      <c r="M714" s="604" t="s">
        <v>3798</v>
      </c>
      <c r="N714" s="587" t="s">
        <v>2079</v>
      </c>
      <c r="O714" s="1" t="s">
        <v>678</v>
      </c>
      <c r="P714" s="4" t="s">
        <v>139</v>
      </c>
      <c r="Q714" s="559" t="s">
        <v>2539</v>
      </c>
      <c r="R714" s="11" t="s">
        <v>2540</v>
      </c>
      <c r="S714" s="4" t="s">
        <v>1928</v>
      </c>
      <c r="T714" s="4" t="s">
        <v>1929</v>
      </c>
      <c r="U714" s="5">
        <v>6</v>
      </c>
      <c r="V714" s="10">
        <v>5000</v>
      </c>
      <c r="W714" s="10">
        <v>30000</v>
      </c>
      <c r="X714" s="10">
        <v>33600</v>
      </c>
      <c r="Y714" s="657"/>
      <c r="Z714" s="1">
        <v>2015</v>
      </c>
      <c r="AA714" s="658"/>
      <c r="AB714" s="1" t="s">
        <v>616</v>
      </c>
      <c r="AC714" s="583"/>
      <c r="AD714" s="583"/>
      <c r="AE714" s="583" t="s">
        <v>3939</v>
      </c>
      <c r="AF714" s="583" t="s">
        <v>168</v>
      </c>
      <c r="AG714" s="583">
        <v>210018030</v>
      </c>
      <c r="AH714" s="583" t="s">
        <v>2723</v>
      </c>
      <c r="AI714" s="583"/>
    </row>
    <row r="715" spans="1:35" ht="102" customHeight="1">
      <c r="A715" s="655" t="s">
        <v>3940</v>
      </c>
      <c r="B715" s="604" t="s">
        <v>169</v>
      </c>
      <c r="C715" s="656" t="s">
        <v>3119</v>
      </c>
      <c r="D715" s="656" t="s">
        <v>3120</v>
      </c>
      <c r="E715" s="656" t="s">
        <v>3121</v>
      </c>
      <c r="F715" s="656" t="s">
        <v>3122</v>
      </c>
      <c r="G715" s="656" t="s">
        <v>3123</v>
      </c>
      <c r="H715" s="604"/>
      <c r="I715" s="604"/>
      <c r="J715" s="555" t="s">
        <v>31</v>
      </c>
      <c r="K715" s="604">
        <v>0</v>
      </c>
      <c r="L715" s="604">
        <v>311010000</v>
      </c>
      <c r="M715" s="604" t="s">
        <v>3798</v>
      </c>
      <c r="N715" s="587" t="s">
        <v>2079</v>
      </c>
      <c r="O715" s="1" t="s">
        <v>678</v>
      </c>
      <c r="P715" s="4" t="s">
        <v>139</v>
      </c>
      <c r="Q715" s="559" t="s">
        <v>2539</v>
      </c>
      <c r="R715" s="11" t="s">
        <v>2540</v>
      </c>
      <c r="S715" s="4" t="s">
        <v>1928</v>
      </c>
      <c r="T715" s="4" t="s">
        <v>1929</v>
      </c>
      <c r="U715" s="5">
        <v>24</v>
      </c>
      <c r="V715" s="10">
        <v>6500</v>
      </c>
      <c r="W715" s="10">
        <v>156000</v>
      </c>
      <c r="X715" s="10">
        <v>174720</v>
      </c>
      <c r="Y715" s="657"/>
      <c r="Z715" s="1">
        <v>2015</v>
      </c>
      <c r="AA715" s="658"/>
      <c r="AB715" s="1" t="s">
        <v>616</v>
      </c>
      <c r="AC715" s="583"/>
      <c r="AD715" s="583"/>
      <c r="AE715" s="583" t="s">
        <v>3941</v>
      </c>
      <c r="AF715" s="583" t="s">
        <v>168</v>
      </c>
      <c r="AG715" s="583">
        <v>210018031</v>
      </c>
      <c r="AH715" s="583" t="s">
        <v>3125</v>
      </c>
      <c r="AI715" s="583"/>
    </row>
    <row r="716" spans="1:35" ht="102" customHeight="1">
      <c r="A716" s="655" t="s">
        <v>3942</v>
      </c>
      <c r="B716" s="604" t="s">
        <v>169</v>
      </c>
      <c r="C716" s="656" t="s">
        <v>3127</v>
      </c>
      <c r="D716" s="656" t="s">
        <v>3128</v>
      </c>
      <c r="E716" s="656" t="s">
        <v>3129</v>
      </c>
      <c r="F716" s="656" t="s">
        <v>3130</v>
      </c>
      <c r="G716" s="656" t="s">
        <v>3131</v>
      </c>
      <c r="H716" s="604"/>
      <c r="I716" s="604"/>
      <c r="J716" s="555" t="s">
        <v>31</v>
      </c>
      <c r="K716" s="604">
        <v>0</v>
      </c>
      <c r="L716" s="604">
        <v>311010000</v>
      </c>
      <c r="M716" s="604" t="s">
        <v>3798</v>
      </c>
      <c r="N716" s="587" t="s">
        <v>2079</v>
      </c>
      <c r="O716" s="1" t="s">
        <v>678</v>
      </c>
      <c r="P716" s="4" t="s">
        <v>139</v>
      </c>
      <c r="Q716" s="559" t="s">
        <v>2539</v>
      </c>
      <c r="R716" s="11" t="s">
        <v>2540</v>
      </c>
      <c r="S716" s="4" t="s">
        <v>1928</v>
      </c>
      <c r="T716" s="4" t="s">
        <v>1929</v>
      </c>
      <c r="U716" s="5">
        <v>16</v>
      </c>
      <c r="V716" s="10">
        <v>7500</v>
      </c>
      <c r="W716" s="10">
        <v>120000</v>
      </c>
      <c r="X716" s="10">
        <v>134400</v>
      </c>
      <c r="Y716" s="657"/>
      <c r="Z716" s="1">
        <v>2015</v>
      </c>
      <c r="AA716" s="658"/>
      <c r="AB716" s="1" t="s">
        <v>616</v>
      </c>
      <c r="AC716" s="583"/>
      <c r="AD716" s="583"/>
      <c r="AE716" s="583" t="s">
        <v>3943</v>
      </c>
      <c r="AF716" s="583" t="s">
        <v>168</v>
      </c>
      <c r="AG716" s="583">
        <v>210018032</v>
      </c>
      <c r="AH716" s="583" t="s">
        <v>3133</v>
      </c>
      <c r="AI716" s="583"/>
    </row>
    <row r="717" spans="1:35" ht="102" customHeight="1">
      <c r="A717" s="655" t="s">
        <v>3944</v>
      </c>
      <c r="B717" s="604" t="s">
        <v>169</v>
      </c>
      <c r="C717" s="656" t="s">
        <v>2725</v>
      </c>
      <c r="D717" s="656" t="s">
        <v>2699</v>
      </c>
      <c r="E717" s="656" t="s">
        <v>2726</v>
      </c>
      <c r="F717" s="656" t="s">
        <v>2727</v>
      </c>
      <c r="G717" s="656" t="s">
        <v>2728</v>
      </c>
      <c r="H717" s="604"/>
      <c r="I717" s="604"/>
      <c r="J717" s="555" t="s">
        <v>31</v>
      </c>
      <c r="K717" s="604">
        <v>0</v>
      </c>
      <c r="L717" s="604">
        <v>311010000</v>
      </c>
      <c r="M717" s="604" t="s">
        <v>3798</v>
      </c>
      <c r="N717" s="587" t="s">
        <v>2079</v>
      </c>
      <c r="O717" s="1" t="s">
        <v>678</v>
      </c>
      <c r="P717" s="4" t="s">
        <v>139</v>
      </c>
      <c r="Q717" s="559" t="s">
        <v>2539</v>
      </c>
      <c r="R717" s="11" t="s">
        <v>2540</v>
      </c>
      <c r="S717" s="4" t="s">
        <v>2729</v>
      </c>
      <c r="T717" s="4" t="s">
        <v>4587</v>
      </c>
      <c r="U717" s="5">
        <v>4</v>
      </c>
      <c r="V717" s="10">
        <v>3000</v>
      </c>
      <c r="W717" s="10">
        <v>12000</v>
      </c>
      <c r="X717" s="10">
        <v>13440</v>
      </c>
      <c r="Y717" s="657"/>
      <c r="Z717" s="1">
        <v>2015</v>
      </c>
      <c r="AA717" s="658"/>
      <c r="AB717" s="1" t="s">
        <v>616</v>
      </c>
      <c r="AC717" s="583"/>
      <c r="AD717" s="583"/>
      <c r="AE717" s="583" t="s">
        <v>3945</v>
      </c>
      <c r="AF717" s="583" t="s">
        <v>168</v>
      </c>
      <c r="AG717" s="583">
        <v>210018895</v>
      </c>
      <c r="AH717" s="583" t="s">
        <v>2732</v>
      </c>
      <c r="AI717" s="583"/>
    </row>
    <row r="718" spans="1:35" ht="102" customHeight="1">
      <c r="A718" s="655" t="s">
        <v>3946</v>
      </c>
      <c r="B718" s="604" t="s">
        <v>169</v>
      </c>
      <c r="C718" s="656" t="s">
        <v>3536</v>
      </c>
      <c r="D718" s="656" t="s">
        <v>2699</v>
      </c>
      <c r="E718" s="656" t="s">
        <v>2726</v>
      </c>
      <c r="F718" s="656" t="s">
        <v>3537</v>
      </c>
      <c r="G718" s="656" t="s">
        <v>3538</v>
      </c>
      <c r="H718" s="604"/>
      <c r="I718" s="604"/>
      <c r="J718" s="555" t="s">
        <v>31</v>
      </c>
      <c r="K718" s="604">
        <v>0</v>
      </c>
      <c r="L718" s="604">
        <v>311010000</v>
      </c>
      <c r="M718" s="604" t="s">
        <v>3798</v>
      </c>
      <c r="N718" s="587" t="s">
        <v>2079</v>
      </c>
      <c r="O718" s="1" t="s">
        <v>678</v>
      </c>
      <c r="P718" s="4" t="s">
        <v>139</v>
      </c>
      <c r="Q718" s="559" t="s">
        <v>2539</v>
      </c>
      <c r="R718" s="11" t="s">
        <v>2540</v>
      </c>
      <c r="S718" s="4" t="s">
        <v>2729</v>
      </c>
      <c r="T718" s="4" t="s">
        <v>4587</v>
      </c>
      <c r="U718" s="5">
        <v>6</v>
      </c>
      <c r="V718" s="10">
        <v>2900</v>
      </c>
      <c r="W718" s="10">
        <v>17400</v>
      </c>
      <c r="X718" s="10">
        <v>19488</v>
      </c>
      <c r="Y718" s="657"/>
      <c r="Z718" s="1">
        <v>2015</v>
      </c>
      <c r="AA718" s="658"/>
      <c r="AB718" s="1" t="s">
        <v>616</v>
      </c>
      <c r="AC718" s="583"/>
      <c r="AD718" s="583"/>
      <c r="AE718" s="583" t="s">
        <v>3947</v>
      </c>
      <c r="AF718" s="583" t="s">
        <v>168</v>
      </c>
      <c r="AG718" s="583">
        <v>210018896</v>
      </c>
      <c r="AH718" s="583" t="s">
        <v>3540</v>
      </c>
      <c r="AI718" s="583"/>
    </row>
    <row r="719" spans="1:35" ht="102" customHeight="1">
      <c r="A719" s="655" t="s">
        <v>3948</v>
      </c>
      <c r="B719" s="604" t="s">
        <v>169</v>
      </c>
      <c r="C719" s="656" t="s">
        <v>2734</v>
      </c>
      <c r="D719" s="656" t="s">
        <v>2699</v>
      </c>
      <c r="E719" s="656" t="s">
        <v>2726</v>
      </c>
      <c r="F719" s="656" t="s">
        <v>2735</v>
      </c>
      <c r="G719" s="656" t="s">
        <v>2736</v>
      </c>
      <c r="H719" s="604"/>
      <c r="I719" s="604"/>
      <c r="J719" s="555" t="s">
        <v>31</v>
      </c>
      <c r="K719" s="604">
        <v>0</v>
      </c>
      <c r="L719" s="604">
        <v>311010000</v>
      </c>
      <c r="M719" s="604" t="s">
        <v>3798</v>
      </c>
      <c r="N719" s="587" t="s">
        <v>2079</v>
      </c>
      <c r="O719" s="1" t="s">
        <v>678</v>
      </c>
      <c r="P719" s="4" t="s">
        <v>139</v>
      </c>
      <c r="Q719" s="559" t="s">
        <v>2539</v>
      </c>
      <c r="R719" s="11" t="s">
        <v>2540</v>
      </c>
      <c r="S719" s="4" t="s">
        <v>2737</v>
      </c>
      <c r="T719" s="4" t="s">
        <v>4587</v>
      </c>
      <c r="U719" s="5">
        <v>500</v>
      </c>
      <c r="V719" s="10">
        <v>2400</v>
      </c>
      <c r="W719" s="10">
        <v>1200000</v>
      </c>
      <c r="X719" s="10">
        <v>1344000</v>
      </c>
      <c r="Y719" s="657"/>
      <c r="Z719" s="1">
        <v>2015</v>
      </c>
      <c r="AA719" s="658"/>
      <c r="AB719" s="1" t="s">
        <v>616</v>
      </c>
      <c r="AC719" s="583"/>
      <c r="AD719" s="583"/>
      <c r="AE719" s="583" t="s">
        <v>3949</v>
      </c>
      <c r="AF719" s="583" t="s">
        <v>168</v>
      </c>
      <c r="AG719" s="583">
        <v>210018897</v>
      </c>
      <c r="AH719" s="583" t="s">
        <v>2739</v>
      </c>
      <c r="AI719" s="583"/>
    </row>
    <row r="720" spans="1:35" ht="102" customHeight="1">
      <c r="A720" s="655" t="s">
        <v>3950</v>
      </c>
      <c r="B720" s="604" t="s">
        <v>169</v>
      </c>
      <c r="C720" s="656" t="s">
        <v>3542</v>
      </c>
      <c r="D720" s="656" t="s">
        <v>2699</v>
      </c>
      <c r="E720" s="656" t="s">
        <v>2726</v>
      </c>
      <c r="F720" s="656" t="s">
        <v>3543</v>
      </c>
      <c r="G720" s="656" t="s">
        <v>3544</v>
      </c>
      <c r="H720" s="604"/>
      <c r="I720" s="604"/>
      <c r="J720" s="555" t="s">
        <v>31</v>
      </c>
      <c r="K720" s="604">
        <v>0</v>
      </c>
      <c r="L720" s="604">
        <v>311010000</v>
      </c>
      <c r="M720" s="604" t="s">
        <v>3798</v>
      </c>
      <c r="N720" s="587" t="s">
        <v>2079</v>
      </c>
      <c r="O720" s="1" t="s">
        <v>678</v>
      </c>
      <c r="P720" s="4" t="s">
        <v>139</v>
      </c>
      <c r="Q720" s="559" t="s">
        <v>2539</v>
      </c>
      <c r="R720" s="11" t="s">
        <v>2540</v>
      </c>
      <c r="S720" s="4" t="s">
        <v>2737</v>
      </c>
      <c r="T720" s="4" t="s">
        <v>4587</v>
      </c>
      <c r="U720" s="5">
        <v>600</v>
      </c>
      <c r="V720" s="10">
        <v>100</v>
      </c>
      <c r="W720" s="10">
        <v>60000</v>
      </c>
      <c r="X720" s="10">
        <v>67200</v>
      </c>
      <c r="Y720" s="657"/>
      <c r="Z720" s="1">
        <v>2015</v>
      </c>
      <c r="AA720" s="658"/>
      <c r="AB720" s="1" t="s">
        <v>616</v>
      </c>
      <c r="AC720" s="583"/>
      <c r="AD720" s="583"/>
      <c r="AE720" s="583" t="s">
        <v>3951</v>
      </c>
      <c r="AF720" s="583" t="s">
        <v>168</v>
      </c>
      <c r="AG720" s="583">
        <v>210018898</v>
      </c>
      <c r="AH720" s="583" t="s">
        <v>3546</v>
      </c>
      <c r="AI720" s="583"/>
    </row>
    <row r="721" spans="1:35" ht="102" customHeight="1">
      <c r="A721" s="655" t="s">
        <v>3952</v>
      </c>
      <c r="B721" s="604" t="s">
        <v>169</v>
      </c>
      <c r="C721" s="656" t="s">
        <v>3953</v>
      </c>
      <c r="D721" s="656" t="s">
        <v>3954</v>
      </c>
      <c r="E721" s="656" t="s">
        <v>3955</v>
      </c>
      <c r="F721" s="656" t="s">
        <v>3956</v>
      </c>
      <c r="G721" s="656" t="s">
        <v>3957</v>
      </c>
      <c r="H721" s="604"/>
      <c r="I721" s="604"/>
      <c r="J721" s="555" t="s">
        <v>31</v>
      </c>
      <c r="K721" s="604">
        <v>0</v>
      </c>
      <c r="L721" s="604">
        <v>311010000</v>
      </c>
      <c r="M721" s="604" t="s">
        <v>3798</v>
      </c>
      <c r="N721" s="587" t="s">
        <v>2079</v>
      </c>
      <c r="O721" s="1" t="s">
        <v>678</v>
      </c>
      <c r="P721" s="4" t="s">
        <v>139</v>
      </c>
      <c r="Q721" s="559" t="s">
        <v>2539</v>
      </c>
      <c r="R721" s="11" t="s">
        <v>2540</v>
      </c>
      <c r="S721" s="4" t="s">
        <v>1420</v>
      </c>
      <c r="T721" s="4" t="s">
        <v>1384</v>
      </c>
      <c r="U721" s="5">
        <v>3.52</v>
      </c>
      <c r="V721" s="10">
        <v>500</v>
      </c>
      <c r="W721" s="10">
        <v>1760</v>
      </c>
      <c r="X721" s="10">
        <v>1971.2</v>
      </c>
      <c r="Y721" s="657"/>
      <c r="Z721" s="1">
        <v>2015</v>
      </c>
      <c r="AA721" s="658"/>
      <c r="AB721" s="1" t="s">
        <v>616</v>
      </c>
      <c r="AC721" s="583"/>
      <c r="AD721" s="583"/>
      <c r="AE721" s="583" t="s">
        <v>3958</v>
      </c>
      <c r="AF721" s="583" t="s">
        <v>168</v>
      </c>
      <c r="AG721" s="583">
        <v>210019696</v>
      </c>
      <c r="AH721" s="583" t="s">
        <v>3959</v>
      </c>
      <c r="AI721" s="583"/>
    </row>
    <row r="722" spans="1:35" ht="102" customHeight="1">
      <c r="A722" s="655" t="s">
        <v>3960</v>
      </c>
      <c r="B722" s="604" t="s">
        <v>169</v>
      </c>
      <c r="C722" s="656" t="s">
        <v>2805</v>
      </c>
      <c r="D722" s="656" t="s">
        <v>2806</v>
      </c>
      <c r="E722" s="656" t="s">
        <v>2807</v>
      </c>
      <c r="F722" s="656" t="s">
        <v>2808</v>
      </c>
      <c r="G722" s="656" t="s">
        <v>2809</v>
      </c>
      <c r="H722" s="604"/>
      <c r="I722" s="604"/>
      <c r="J722" s="555" t="s">
        <v>31</v>
      </c>
      <c r="K722" s="604">
        <v>0</v>
      </c>
      <c r="L722" s="604">
        <v>311010000</v>
      </c>
      <c r="M722" s="604" t="s">
        <v>3798</v>
      </c>
      <c r="N722" s="587" t="s">
        <v>2079</v>
      </c>
      <c r="O722" s="1" t="s">
        <v>678</v>
      </c>
      <c r="P722" s="4" t="s">
        <v>139</v>
      </c>
      <c r="Q722" s="559" t="s">
        <v>2539</v>
      </c>
      <c r="R722" s="11" t="s">
        <v>2540</v>
      </c>
      <c r="S722" s="4" t="s">
        <v>1420</v>
      </c>
      <c r="T722" s="4" t="s">
        <v>1384</v>
      </c>
      <c r="U722" s="5">
        <v>0.5</v>
      </c>
      <c r="V722" s="10">
        <v>17100</v>
      </c>
      <c r="W722" s="10">
        <v>8550</v>
      </c>
      <c r="X722" s="10">
        <v>9576</v>
      </c>
      <c r="Y722" s="657"/>
      <c r="Z722" s="1">
        <v>2015</v>
      </c>
      <c r="AA722" s="658"/>
      <c r="AB722" s="1" t="s">
        <v>616</v>
      </c>
      <c r="AC722" s="583"/>
      <c r="AD722" s="583"/>
      <c r="AE722" s="583" t="s">
        <v>3961</v>
      </c>
      <c r="AF722" s="583" t="s">
        <v>168</v>
      </c>
      <c r="AG722" s="583">
        <v>210021541</v>
      </c>
      <c r="AH722" s="583" t="s">
        <v>3448</v>
      </c>
      <c r="AI722" s="583"/>
    </row>
    <row r="723" spans="1:35" ht="102" customHeight="1">
      <c r="A723" s="655" t="s">
        <v>3962</v>
      </c>
      <c r="B723" s="604" t="s">
        <v>169</v>
      </c>
      <c r="C723" s="656" t="s">
        <v>2764</v>
      </c>
      <c r="D723" s="656" t="s">
        <v>2765</v>
      </c>
      <c r="E723" s="656" t="s">
        <v>2766</v>
      </c>
      <c r="F723" s="656" t="s">
        <v>2767</v>
      </c>
      <c r="G723" s="656" t="s">
        <v>2768</v>
      </c>
      <c r="H723" s="604"/>
      <c r="I723" s="604"/>
      <c r="J723" s="555" t="s">
        <v>31</v>
      </c>
      <c r="K723" s="604">
        <v>0</v>
      </c>
      <c r="L723" s="604">
        <v>311010000</v>
      </c>
      <c r="M723" s="604" t="s">
        <v>3798</v>
      </c>
      <c r="N723" s="587" t="s">
        <v>2079</v>
      </c>
      <c r="O723" s="1" t="s">
        <v>678</v>
      </c>
      <c r="P723" s="4" t="s">
        <v>139</v>
      </c>
      <c r="Q723" s="559" t="s">
        <v>2539</v>
      </c>
      <c r="R723" s="11" t="s">
        <v>2540</v>
      </c>
      <c r="S723" s="4" t="s">
        <v>1928</v>
      </c>
      <c r="T723" s="4" t="s">
        <v>1929</v>
      </c>
      <c r="U723" s="5">
        <v>80</v>
      </c>
      <c r="V723" s="10">
        <v>1500</v>
      </c>
      <c r="W723" s="10">
        <v>120000</v>
      </c>
      <c r="X723" s="10">
        <v>134400</v>
      </c>
      <c r="Y723" s="657"/>
      <c r="Z723" s="1">
        <v>2015</v>
      </c>
      <c r="AA723" s="658"/>
      <c r="AB723" s="1" t="s">
        <v>616</v>
      </c>
      <c r="AC723" s="583"/>
      <c r="AD723" s="583"/>
      <c r="AE723" s="583" t="s">
        <v>3963</v>
      </c>
      <c r="AF723" s="583" t="s">
        <v>168</v>
      </c>
      <c r="AG723" s="583">
        <v>210021611</v>
      </c>
      <c r="AH723" s="583" t="s">
        <v>2770</v>
      </c>
      <c r="AI723" s="583"/>
    </row>
    <row r="724" spans="1:35" ht="102" customHeight="1">
      <c r="A724" s="655" t="s">
        <v>3964</v>
      </c>
      <c r="B724" s="604" t="s">
        <v>169</v>
      </c>
      <c r="C724" s="656" t="s">
        <v>2698</v>
      </c>
      <c r="D724" s="656" t="s">
        <v>2699</v>
      </c>
      <c r="E724" s="656" t="s">
        <v>2700</v>
      </c>
      <c r="F724" s="656" t="s">
        <v>2701</v>
      </c>
      <c r="G724" s="656" t="s">
        <v>2702</v>
      </c>
      <c r="H724" s="604"/>
      <c r="I724" s="604"/>
      <c r="J724" s="555" t="s">
        <v>31</v>
      </c>
      <c r="K724" s="604">
        <v>0</v>
      </c>
      <c r="L724" s="604">
        <v>311010000</v>
      </c>
      <c r="M724" s="604" t="s">
        <v>3798</v>
      </c>
      <c r="N724" s="587" t="s">
        <v>2079</v>
      </c>
      <c r="O724" s="1" t="s">
        <v>678</v>
      </c>
      <c r="P724" s="4" t="s">
        <v>139</v>
      </c>
      <c r="Q724" s="559" t="s">
        <v>2539</v>
      </c>
      <c r="R724" s="11" t="s">
        <v>2540</v>
      </c>
      <c r="S724" s="4" t="s">
        <v>1928</v>
      </c>
      <c r="T724" s="4" t="s">
        <v>1929</v>
      </c>
      <c r="U724" s="5">
        <v>4</v>
      </c>
      <c r="V724" s="10">
        <v>5200</v>
      </c>
      <c r="W724" s="10">
        <v>20800</v>
      </c>
      <c r="X724" s="10">
        <v>23296</v>
      </c>
      <c r="Y724" s="657"/>
      <c r="Z724" s="1">
        <v>2015</v>
      </c>
      <c r="AA724" s="658"/>
      <c r="AB724" s="1" t="s">
        <v>616</v>
      </c>
      <c r="AC724" s="583"/>
      <c r="AD724" s="583"/>
      <c r="AE724" s="583" t="s">
        <v>3965</v>
      </c>
      <c r="AF724" s="583" t="s">
        <v>168</v>
      </c>
      <c r="AG724" s="583">
        <v>210021616</v>
      </c>
      <c r="AH724" s="583" t="s">
        <v>3966</v>
      </c>
      <c r="AI724" s="583"/>
    </row>
    <row r="725" spans="1:35" ht="102" customHeight="1">
      <c r="A725" s="655" t="s">
        <v>3967</v>
      </c>
      <c r="B725" s="604" t="s">
        <v>169</v>
      </c>
      <c r="C725" s="656" t="s">
        <v>2554</v>
      </c>
      <c r="D725" s="656" t="s">
        <v>2555</v>
      </c>
      <c r="E725" s="656" t="s">
        <v>2556</v>
      </c>
      <c r="F725" s="656" t="s">
        <v>2557</v>
      </c>
      <c r="G725" s="656" t="s">
        <v>2558</v>
      </c>
      <c r="H725" s="604"/>
      <c r="I725" s="604"/>
      <c r="J725" s="555" t="s">
        <v>31</v>
      </c>
      <c r="K725" s="604">
        <v>0</v>
      </c>
      <c r="L725" s="604">
        <v>511010000</v>
      </c>
      <c r="M725" s="1" t="s">
        <v>2099</v>
      </c>
      <c r="N725" s="587" t="s">
        <v>2079</v>
      </c>
      <c r="O725" s="1" t="s">
        <v>3968</v>
      </c>
      <c r="P725" s="4" t="s">
        <v>139</v>
      </c>
      <c r="Q725" s="559" t="s">
        <v>2539</v>
      </c>
      <c r="R725" s="11" t="s">
        <v>2540</v>
      </c>
      <c r="S725" s="4" t="s">
        <v>1420</v>
      </c>
      <c r="T725" s="4" t="s">
        <v>1384</v>
      </c>
      <c r="U725" s="5">
        <v>25</v>
      </c>
      <c r="V725" s="10">
        <v>700</v>
      </c>
      <c r="W725" s="10">
        <v>17500</v>
      </c>
      <c r="X725" s="10">
        <v>19600</v>
      </c>
      <c r="Y725" s="657"/>
      <c r="Z725" s="1">
        <v>2015</v>
      </c>
      <c r="AA725" s="658"/>
      <c r="AB725" s="1" t="s">
        <v>616</v>
      </c>
      <c r="AC725" s="583"/>
      <c r="AD725" s="583"/>
      <c r="AE725" s="583" t="s">
        <v>3969</v>
      </c>
      <c r="AF725" s="583" t="s">
        <v>168</v>
      </c>
      <c r="AG725" s="583">
        <v>210000056</v>
      </c>
      <c r="AH725" s="583" t="s">
        <v>2560</v>
      </c>
      <c r="AI725" s="583"/>
    </row>
    <row r="726" spans="1:35" ht="28.5" customHeight="1">
      <c r="A726" s="29" t="s">
        <v>4598</v>
      </c>
      <c r="B726" s="157"/>
      <c r="C726" s="158"/>
      <c r="D726" s="158"/>
      <c r="E726" s="158"/>
      <c r="F726" s="158"/>
      <c r="G726" s="158"/>
      <c r="H726" s="158"/>
      <c r="I726" s="158"/>
      <c r="J726" s="158"/>
      <c r="K726" s="158"/>
      <c r="L726" s="158"/>
      <c r="M726" s="158"/>
      <c r="N726" s="159"/>
      <c r="O726" s="158"/>
      <c r="P726" s="158"/>
      <c r="Q726" s="158"/>
      <c r="R726" s="158"/>
      <c r="S726" s="158"/>
      <c r="T726" s="158"/>
      <c r="U726" s="160"/>
      <c r="V726" s="160"/>
      <c r="W726" s="618">
        <f>SUM(W17:W725)</f>
        <v>12509399633.790016</v>
      </c>
      <c r="X726" s="618">
        <f>SUM(X17:X725)</f>
        <v>14010527589.865631</v>
      </c>
      <c r="Y726" s="158"/>
      <c r="Z726" s="158"/>
      <c r="AA726" s="158"/>
      <c r="AB726" s="604"/>
      <c r="AC726" s="583"/>
      <c r="AD726" s="583"/>
      <c r="AE726" s="583"/>
      <c r="AF726" s="583"/>
      <c r="AG726" s="583"/>
      <c r="AH726" s="583"/>
      <c r="AI726" s="583"/>
    </row>
    <row r="727" spans="1:35" ht="30" customHeight="1">
      <c r="A727" s="29" t="s">
        <v>376</v>
      </c>
      <c r="B727" s="161"/>
      <c r="C727" s="35"/>
      <c r="D727" s="35"/>
      <c r="E727" s="35"/>
      <c r="F727" s="35"/>
      <c r="G727" s="35"/>
      <c r="H727" s="35"/>
      <c r="I727" s="35"/>
      <c r="J727" s="35"/>
      <c r="K727" s="35"/>
      <c r="L727" s="35"/>
      <c r="M727" s="35"/>
      <c r="N727" s="148"/>
      <c r="O727" s="35"/>
      <c r="P727" s="35"/>
      <c r="Q727" s="35"/>
      <c r="R727" s="35"/>
      <c r="S727" s="35"/>
      <c r="T727" s="35"/>
      <c r="U727" s="162"/>
      <c r="V727" s="162"/>
      <c r="W727" s="163"/>
      <c r="X727" s="163"/>
      <c r="Y727" s="35"/>
      <c r="Z727" s="35"/>
      <c r="AA727" s="35"/>
      <c r="AB727" s="604"/>
      <c r="AC727" s="583"/>
      <c r="AD727" s="583"/>
      <c r="AE727" s="583"/>
      <c r="AF727" s="583"/>
      <c r="AG727" s="583"/>
      <c r="AH727" s="583"/>
      <c r="AI727" s="583"/>
    </row>
    <row r="728" spans="1:35" s="43" customFormat="1" ht="76.5" customHeight="1">
      <c r="A728" s="164" t="s">
        <v>902</v>
      </c>
      <c r="B728" s="40" t="s">
        <v>55</v>
      </c>
      <c r="C728" s="165" t="s">
        <v>348</v>
      </c>
      <c r="D728" s="165" t="s">
        <v>349</v>
      </c>
      <c r="E728" s="165" t="s">
        <v>350</v>
      </c>
      <c r="F728" s="165" t="s">
        <v>351</v>
      </c>
      <c r="G728" s="165" t="s">
        <v>352</v>
      </c>
      <c r="H728" s="40" t="s">
        <v>353</v>
      </c>
      <c r="I728" s="166" t="s">
        <v>354</v>
      </c>
      <c r="J728" s="40" t="s">
        <v>83</v>
      </c>
      <c r="K728" s="167">
        <v>30</v>
      </c>
      <c r="L728" s="608">
        <v>711000000</v>
      </c>
      <c r="M728" s="39" t="s">
        <v>4618</v>
      </c>
      <c r="N728" s="168" t="s">
        <v>91</v>
      </c>
      <c r="O728" s="40" t="s">
        <v>1608</v>
      </c>
      <c r="P728" s="169"/>
      <c r="Q728" s="170" t="s">
        <v>508</v>
      </c>
      <c r="R728" s="167" t="s">
        <v>356</v>
      </c>
      <c r="S728" s="169"/>
      <c r="T728" s="169" t="s">
        <v>357</v>
      </c>
      <c r="U728" s="171"/>
      <c r="V728" s="172">
        <v>30000000</v>
      </c>
      <c r="W728" s="172">
        <v>0</v>
      </c>
      <c r="X728" s="172">
        <f t="shared" ref="X728:X746" si="8">W728*1.12</f>
        <v>0</v>
      </c>
      <c r="Y728" s="173" t="s">
        <v>81</v>
      </c>
      <c r="Z728" s="40">
        <v>2015</v>
      </c>
      <c r="AA728" s="174"/>
      <c r="AB728" s="594" t="s">
        <v>375</v>
      </c>
      <c r="AC728" s="677"/>
      <c r="AD728" s="677"/>
      <c r="AE728" s="677"/>
      <c r="AF728" s="677"/>
      <c r="AG728" s="677"/>
      <c r="AH728" s="677"/>
      <c r="AI728" s="677"/>
    </row>
    <row r="729" spans="1:35" s="43" customFormat="1" ht="76.5" customHeight="1">
      <c r="A729" s="164" t="s">
        <v>903</v>
      </c>
      <c r="B729" s="40" t="s">
        <v>55</v>
      </c>
      <c r="C729" s="165" t="s">
        <v>348</v>
      </c>
      <c r="D729" s="165" t="s">
        <v>349</v>
      </c>
      <c r="E729" s="165" t="s">
        <v>350</v>
      </c>
      <c r="F729" s="165" t="s">
        <v>351</v>
      </c>
      <c r="G729" s="165" t="s">
        <v>352</v>
      </c>
      <c r="H729" s="40" t="s">
        <v>358</v>
      </c>
      <c r="I729" s="166" t="s">
        <v>359</v>
      </c>
      <c r="J729" s="40" t="s">
        <v>83</v>
      </c>
      <c r="K729" s="167">
        <v>30</v>
      </c>
      <c r="L729" s="608">
        <v>711000000</v>
      </c>
      <c r="M729" s="39" t="s">
        <v>4618</v>
      </c>
      <c r="N729" s="168" t="s">
        <v>91</v>
      </c>
      <c r="O729" s="40" t="s">
        <v>1609</v>
      </c>
      <c r="P729" s="169"/>
      <c r="Q729" s="170" t="s">
        <v>508</v>
      </c>
      <c r="R729" s="167" t="s">
        <v>356</v>
      </c>
      <c r="S729" s="169"/>
      <c r="T729" s="169" t="s">
        <v>357</v>
      </c>
      <c r="U729" s="171"/>
      <c r="V729" s="172">
        <v>30000000</v>
      </c>
      <c r="W729" s="172">
        <v>0</v>
      </c>
      <c r="X729" s="172">
        <f>W728*1.12</f>
        <v>0</v>
      </c>
      <c r="Y729" s="173" t="s">
        <v>81</v>
      </c>
      <c r="Z729" s="40">
        <v>2015</v>
      </c>
      <c r="AA729" s="174"/>
      <c r="AB729" s="594" t="s">
        <v>375</v>
      </c>
      <c r="AC729" s="677"/>
      <c r="AD729" s="677"/>
      <c r="AE729" s="677"/>
      <c r="AF729" s="677"/>
      <c r="AG729" s="677"/>
      <c r="AH729" s="677"/>
      <c r="AI729" s="677"/>
    </row>
    <row r="730" spans="1:35" s="43" customFormat="1" ht="76.5" customHeight="1">
      <c r="A730" s="164" t="s">
        <v>904</v>
      </c>
      <c r="B730" s="40" t="s">
        <v>55</v>
      </c>
      <c r="C730" s="165" t="s">
        <v>348</v>
      </c>
      <c r="D730" s="165" t="s">
        <v>349</v>
      </c>
      <c r="E730" s="165" t="s">
        <v>350</v>
      </c>
      <c r="F730" s="165" t="s">
        <v>351</v>
      </c>
      <c r="G730" s="165" t="s">
        <v>352</v>
      </c>
      <c r="H730" s="175" t="s">
        <v>361</v>
      </c>
      <c r="I730" s="40" t="s">
        <v>362</v>
      </c>
      <c r="J730" s="40" t="s">
        <v>83</v>
      </c>
      <c r="K730" s="167">
        <v>30</v>
      </c>
      <c r="L730" s="608">
        <v>711000000</v>
      </c>
      <c r="M730" s="39" t="s">
        <v>4618</v>
      </c>
      <c r="N730" s="168" t="s">
        <v>91</v>
      </c>
      <c r="O730" s="176" t="s">
        <v>363</v>
      </c>
      <c r="P730" s="169"/>
      <c r="Q730" s="40" t="s">
        <v>364</v>
      </c>
      <c r="R730" s="167" t="s">
        <v>356</v>
      </c>
      <c r="S730" s="169"/>
      <c r="T730" s="169" t="s">
        <v>357</v>
      </c>
      <c r="U730" s="171"/>
      <c r="V730" s="172">
        <v>70000000</v>
      </c>
      <c r="W730" s="172">
        <v>0</v>
      </c>
      <c r="X730" s="172">
        <f>W729*1.12</f>
        <v>0</v>
      </c>
      <c r="Y730" s="173" t="s">
        <v>81</v>
      </c>
      <c r="Z730" s="40">
        <v>2015</v>
      </c>
      <c r="AA730" s="174"/>
      <c r="AB730" s="594" t="s">
        <v>375</v>
      </c>
      <c r="AC730" s="677"/>
      <c r="AD730" s="677"/>
      <c r="AE730" s="677"/>
      <c r="AF730" s="677"/>
      <c r="AG730" s="677"/>
      <c r="AH730" s="677"/>
      <c r="AI730" s="677"/>
    </row>
    <row r="731" spans="1:35" ht="76.5" customHeight="1">
      <c r="A731" s="145" t="s">
        <v>905</v>
      </c>
      <c r="B731" s="35" t="s">
        <v>55</v>
      </c>
      <c r="C731" s="146" t="s">
        <v>365</v>
      </c>
      <c r="D731" s="146" t="s">
        <v>366</v>
      </c>
      <c r="E731" s="146" t="s">
        <v>367</v>
      </c>
      <c r="F731" s="146" t="s">
        <v>366</v>
      </c>
      <c r="G731" s="146" t="s">
        <v>367</v>
      </c>
      <c r="H731" s="35" t="s">
        <v>368</v>
      </c>
      <c r="I731" s="35" t="s">
        <v>369</v>
      </c>
      <c r="J731" s="147" t="s">
        <v>83</v>
      </c>
      <c r="K731" s="35">
        <v>80</v>
      </c>
      <c r="L731" s="37">
        <v>471010000</v>
      </c>
      <c r="M731" s="538" t="s">
        <v>4619</v>
      </c>
      <c r="N731" s="148" t="s">
        <v>91</v>
      </c>
      <c r="O731" s="149" t="s">
        <v>370</v>
      </c>
      <c r="P731" s="150"/>
      <c r="Q731" s="151" t="s">
        <v>508</v>
      </c>
      <c r="R731" s="152" t="s">
        <v>356</v>
      </c>
      <c r="S731" s="150"/>
      <c r="T731" s="150" t="s">
        <v>357</v>
      </c>
      <c r="U731" s="153"/>
      <c r="V731" s="154">
        <v>8500000</v>
      </c>
      <c r="W731" s="154">
        <v>8500000</v>
      </c>
      <c r="X731" s="154">
        <f t="shared" si="8"/>
        <v>9520000</v>
      </c>
      <c r="Y731" s="155" t="s">
        <v>81</v>
      </c>
      <c r="Z731" s="149">
        <v>2015</v>
      </c>
      <c r="AA731" s="156"/>
      <c r="AB731" s="1" t="s">
        <v>375</v>
      </c>
      <c r="AC731" s="583"/>
      <c r="AD731" s="583"/>
      <c r="AE731" s="583"/>
      <c r="AF731" s="583"/>
      <c r="AG731" s="583"/>
      <c r="AH731" s="583"/>
      <c r="AI731" s="583"/>
    </row>
    <row r="732" spans="1:35" ht="76.5" customHeight="1">
      <c r="A732" s="145" t="s">
        <v>906</v>
      </c>
      <c r="B732" s="35" t="s">
        <v>55</v>
      </c>
      <c r="C732" s="146" t="s">
        <v>365</v>
      </c>
      <c r="D732" s="146" t="s">
        <v>366</v>
      </c>
      <c r="E732" s="146" t="s">
        <v>367</v>
      </c>
      <c r="F732" s="146" t="s">
        <v>366</v>
      </c>
      <c r="G732" s="146" t="s">
        <v>367</v>
      </c>
      <c r="H732" s="35" t="s">
        <v>368</v>
      </c>
      <c r="I732" s="35" t="s">
        <v>369</v>
      </c>
      <c r="J732" s="147" t="s">
        <v>83</v>
      </c>
      <c r="K732" s="35">
        <v>80</v>
      </c>
      <c r="L732" s="177">
        <v>231010000</v>
      </c>
      <c r="M732" s="604" t="s">
        <v>2772</v>
      </c>
      <c r="N732" s="148" t="s">
        <v>91</v>
      </c>
      <c r="O732" s="149" t="s">
        <v>370</v>
      </c>
      <c r="P732" s="150"/>
      <c r="Q732" s="151" t="s">
        <v>508</v>
      </c>
      <c r="R732" s="152" t="s">
        <v>356</v>
      </c>
      <c r="S732" s="150"/>
      <c r="T732" s="150" t="s">
        <v>357</v>
      </c>
      <c r="U732" s="153"/>
      <c r="V732" s="154">
        <v>5000000</v>
      </c>
      <c r="W732" s="154">
        <v>5000000</v>
      </c>
      <c r="X732" s="154">
        <f t="shared" si="8"/>
        <v>5600000.0000000009</v>
      </c>
      <c r="Y732" s="155" t="s">
        <v>81</v>
      </c>
      <c r="Z732" s="149">
        <v>2015</v>
      </c>
      <c r="AA732" s="156"/>
      <c r="AB732" s="1" t="s">
        <v>375</v>
      </c>
      <c r="AC732" s="583"/>
      <c r="AD732" s="583"/>
      <c r="AE732" s="583"/>
      <c r="AF732" s="583"/>
      <c r="AG732" s="583"/>
      <c r="AH732" s="583"/>
      <c r="AI732" s="583"/>
    </row>
    <row r="733" spans="1:35" ht="76.5" customHeight="1">
      <c r="A733" s="145" t="s">
        <v>907</v>
      </c>
      <c r="B733" s="35" t="s">
        <v>55</v>
      </c>
      <c r="C733" s="146" t="s">
        <v>365</v>
      </c>
      <c r="D733" s="146" t="s">
        <v>366</v>
      </c>
      <c r="E733" s="146" t="s">
        <v>367</v>
      </c>
      <c r="F733" s="146" t="s">
        <v>366</v>
      </c>
      <c r="G733" s="146" t="s">
        <v>367</v>
      </c>
      <c r="H733" s="35" t="s">
        <v>371</v>
      </c>
      <c r="I733" s="35" t="s">
        <v>372</v>
      </c>
      <c r="J733" s="147" t="s">
        <v>83</v>
      </c>
      <c r="K733" s="35">
        <v>80</v>
      </c>
      <c r="L733" s="177">
        <v>231010000</v>
      </c>
      <c r="M733" s="604" t="s">
        <v>2772</v>
      </c>
      <c r="N733" s="148" t="s">
        <v>91</v>
      </c>
      <c r="O733" s="149" t="s">
        <v>360</v>
      </c>
      <c r="P733" s="150"/>
      <c r="Q733" s="151" t="s">
        <v>508</v>
      </c>
      <c r="R733" s="152" t="s">
        <v>356</v>
      </c>
      <c r="S733" s="150"/>
      <c r="T733" s="150" t="s">
        <v>357</v>
      </c>
      <c r="U733" s="153"/>
      <c r="V733" s="154">
        <v>5000000</v>
      </c>
      <c r="W733" s="154">
        <v>5000000</v>
      </c>
      <c r="X733" s="154">
        <f t="shared" si="8"/>
        <v>5600000.0000000009</v>
      </c>
      <c r="Y733" s="155" t="s">
        <v>81</v>
      </c>
      <c r="Z733" s="149">
        <v>2015</v>
      </c>
      <c r="AA733" s="156"/>
      <c r="AB733" s="1" t="s">
        <v>375</v>
      </c>
      <c r="AC733" s="583"/>
      <c r="AD733" s="583"/>
      <c r="AE733" s="583"/>
      <c r="AF733" s="583"/>
      <c r="AG733" s="583"/>
      <c r="AH733" s="583"/>
      <c r="AI733" s="583"/>
    </row>
    <row r="734" spans="1:35" ht="76.5" customHeight="1">
      <c r="A734" s="145" t="s">
        <v>908</v>
      </c>
      <c r="B734" s="35" t="s">
        <v>55</v>
      </c>
      <c r="C734" s="146" t="s">
        <v>365</v>
      </c>
      <c r="D734" s="146" t="s">
        <v>366</v>
      </c>
      <c r="E734" s="146" t="s">
        <v>367</v>
      </c>
      <c r="F734" s="146" t="s">
        <v>366</v>
      </c>
      <c r="G734" s="146" t="s">
        <v>367</v>
      </c>
      <c r="H734" s="35" t="s">
        <v>373</v>
      </c>
      <c r="I734" s="35" t="s">
        <v>374</v>
      </c>
      <c r="J734" s="147" t="s">
        <v>83</v>
      </c>
      <c r="K734" s="35">
        <v>80</v>
      </c>
      <c r="L734" s="177">
        <v>231010000</v>
      </c>
      <c r="M734" s="604" t="s">
        <v>2772</v>
      </c>
      <c r="N734" s="148" t="s">
        <v>91</v>
      </c>
      <c r="O734" s="149" t="s">
        <v>355</v>
      </c>
      <c r="P734" s="150"/>
      <c r="Q734" s="151" t="s">
        <v>508</v>
      </c>
      <c r="R734" s="152" t="s">
        <v>356</v>
      </c>
      <c r="S734" s="150"/>
      <c r="T734" s="150" t="s">
        <v>357</v>
      </c>
      <c r="U734" s="153"/>
      <c r="V734" s="154">
        <v>5000000</v>
      </c>
      <c r="W734" s="154">
        <v>5000000</v>
      </c>
      <c r="X734" s="154">
        <f t="shared" si="8"/>
        <v>5600000.0000000009</v>
      </c>
      <c r="Y734" s="155" t="s">
        <v>81</v>
      </c>
      <c r="Z734" s="149">
        <v>2015</v>
      </c>
      <c r="AA734" s="156"/>
      <c r="AB734" s="1" t="s">
        <v>375</v>
      </c>
      <c r="AC734" s="583"/>
      <c r="AD734" s="583"/>
      <c r="AE734" s="583"/>
      <c r="AF734" s="583"/>
      <c r="AG734" s="583"/>
      <c r="AH734" s="583"/>
      <c r="AI734" s="583"/>
    </row>
    <row r="735" spans="1:35" ht="76.5" customHeight="1">
      <c r="A735" s="145" t="s">
        <v>909</v>
      </c>
      <c r="B735" s="37" t="s">
        <v>55</v>
      </c>
      <c r="C735" s="178" t="s">
        <v>514</v>
      </c>
      <c r="D735" s="178" t="s">
        <v>515</v>
      </c>
      <c r="E735" s="178" t="s">
        <v>516</v>
      </c>
      <c r="F735" s="178" t="s">
        <v>515</v>
      </c>
      <c r="G735" s="178" t="s">
        <v>516</v>
      </c>
      <c r="H735" s="179" t="s">
        <v>557</v>
      </c>
      <c r="I735" s="179" t="s">
        <v>558</v>
      </c>
      <c r="J735" s="178" t="s">
        <v>83</v>
      </c>
      <c r="K735" s="178">
        <v>35</v>
      </c>
      <c r="L735" s="138">
        <v>711000000</v>
      </c>
      <c r="M735" s="34" t="s">
        <v>4618</v>
      </c>
      <c r="N735" s="180" t="s">
        <v>91</v>
      </c>
      <c r="O735" s="178" t="s">
        <v>519</v>
      </c>
      <c r="P735" s="178"/>
      <c r="Q735" s="151" t="s">
        <v>508</v>
      </c>
      <c r="R735" s="178" t="s">
        <v>582</v>
      </c>
      <c r="S735" s="178"/>
      <c r="T735" s="178" t="s">
        <v>520</v>
      </c>
      <c r="U735" s="181"/>
      <c r="V735" s="182">
        <v>27939282</v>
      </c>
      <c r="W735" s="182">
        <v>27939282</v>
      </c>
      <c r="X735" s="182">
        <f t="shared" si="8"/>
        <v>31291995.840000004</v>
      </c>
      <c r="Y735" s="183" t="s">
        <v>81</v>
      </c>
      <c r="Z735" s="183">
        <v>2015</v>
      </c>
      <c r="AA735" s="183"/>
      <c r="AB735" s="589" t="s">
        <v>63</v>
      </c>
      <c r="AC735" s="583"/>
      <c r="AD735" s="583"/>
      <c r="AE735" s="583"/>
      <c r="AF735" s="583"/>
      <c r="AG735" s="583"/>
      <c r="AH735" s="583"/>
      <c r="AI735" s="583"/>
    </row>
    <row r="736" spans="1:35" ht="76.5" customHeight="1">
      <c r="A736" s="145" t="s">
        <v>910</v>
      </c>
      <c r="B736" s="37" t="s">
        <v>55</v>
      </c>
      <c r="C736" s="178" t="s">
        <v>514</v>
      </c>
      <c r="D736" s="178" t="s">
        <v>515</v>
      </c>
      <c r="E736" s="178" t="s">
        <v>516</v>
      </c>
      <c r="F736" s="178" t="s">
        <v>515</v>
      </c>
      <c r="G736" s="178" t="s">
        <v>516</v>
      </c>
      <c r="H736" s="179" t="s">
        <v>557</v>
      </c>
      <c r="I736" s="179" t="s">
        <v>558</v>
      </c>
      <c r="J736" s="178" t="s">
        <v>83</v>
      </c>
      <c r="K736" s="178">
        <v>35</v>
      </c>
      <c r="L736" s="138">
        <v>711000000</v>
      </c>
      <c r="M736" s="34" t="s">
        <v>4618</v>
      </c>
      <c r="N736" s="180" t="s">
        <v>91</v>
      </c>
      <c r="O736" s="178" t="s">
        <v>521</v>
      </c>
      <c r="P736" s="178"/>
      <c r="Q736" s="151" t="s">
        <v>508</v>
      </c>
      <c r="R736" s="178" t="s">
        <v>582</v>
      </c>
      <c r="S736" s="178"/>
      <c r="T736" s="178" t="s">
        <v>520</v>
      </c>
      <c r="U736" s="181"/>
      <c r="V736" s="182">
        <v>49686049</v>
      </c>
      <c r="W736" s="182">
        <v>49686049</v>
      </c>
      <c r="X736" s="182">
        <f t="shared" si="8"/>
        <v>55648374.880000003</v>
      </c>
      <c r="Y736" s="183" t="s">
        <v>81</v>
      </c>
      <c r="Z736" s="183">
        <v>2015</v>
      </c>
      <c r="AA736" s="183"/>
      <c r="AB736" s="589" t="s">
        <v>63</v>
      </c>
      <c r="AC736" s="583"/>
      <c r="AD736" s="583"/>
      <c r="AE736" s="583"/>
      <c r="AF736" s="583"/>
      <c r="AG736" s="583"/>
      <c r="AH736" s="583"/>
      <c r="AI736" s="583"/>
    </row>
    <row r="737" spans="1:35" ht="76.5" customHeight="1">
      <c r="A737" s="145" t="s">
        <v>911</v>
      </c>
      <c r="B737" s="37" t="s">
        <v>55</v>
      </c>
      <c r="C737" s="178" t="s">
        <v>514</v>
      </c>
      <c r="D737" s="178" t="s">
        <v>515</v>
      </c>
      <c r="E737" s="178" t="s">
        <v>516</v>
      </c>
      <c r="F737" s="178" t="s">
        <v>515</v>
      </c>
      <c r="G737" s="178" t="s">
        <v>516</v>
      </c>
      <c r="H737" s="179" t="s">
        <v>557</v>
      </c>
      <c r="I737" s="179" t="s">
        <v>558</v>
      </c>
      <c r="J737" s="178" t="s">
        <v>83</v>
      </c>
      <c r="K737" s="178">
        <v>35</v>
      </c>
      <c r="L737" s="138">
        <v>711000000</v>
      </c>
      <c r="M737" s="34" t="s">
        <v>4618</v>
      </c>
      <c r="N737" s="180" t="s">
        <v>91</v>
      </c>
      <c r="O737" s="178" t="s">
        <v>522</v>
      </c>
      <c r="P737" s="178"/>
      <c r="Q737" s="151" t="s">
        <v>508</v>
      </c>
      <c r="R737" s="178" t="s">
        <v>582</v>
      </c>
      <c r="S737" s="178"/>
      <c r="T737" s="178" t="s">
        <v>520</v>
      </c>
      <c r="U737" s="181"/>
      <c r="V737" s="182">
        <v>19394512</v>
      </c>
      <c r="W737" s="182">
        <v>19394512</v>
      </c>
      <c r="X737" s="182">
        <f t="shared" si="8"/>
        <v>21721853.440000001</v>
      </c>
      <c r="Y737" s="183" t="s">
        <v>81</v>
      </c>
      <c r="Z737" s="183">
        <v>2015</v>
      </c>
      <c r="AA737" s="183"/>
      <c r="AB737" s="589" t="s">
        <v>63</v>
      </c>
      <c r="AC737" s="583"/>
      <c r="AD737" s="583"/>
      <c r="AE737" s="583"/>
      <c r="AF737" s="583"/>
      <c r="AG737" s="583"/>
      <c r="AH737" s="583"/>
      <c r="AI737" s="583"/>
    </row>
    <row r="738" spans="1:35" ht="76.5" customHeight="1">
      <c r="A738" s="145" t="s">
        <v>912</v>
      </c>
      <c r="B738" s="37" t="s">
        <v>55</v>
      </c>
      <c r="C738" s="178" t="s">
        <v>514</v>
      </c>
      <c r="D738" s="178" t="s">
        <v>515</v>
      </c>
      <c r="E738" s="178" t="s">
        <v>516</v>
      </c>
      <c r="F738" s="178" t="s">
        <v>515</v>
      </c>
      <c r="G738" s="178" t="s">
        <v>516</v>
      </c>
      <c r="H738" s="179" t="s">
        <v>559</v>
      </c>
      <c r="I738" s="179" t="s">
        <v>558</v>
      </c>
      <c r="J738" s="178" t="s">
        <v>83</v>
      </c>
      <c r="K738" s="178">
        <v>35</v>
      </c>
      <c r="L738" s="138">
        <v>711000000</v>
      </c>
      <c r="M738" s="34" t="s">
        <v>4618</v>
      </c>
      <c r="N738" s="180" t="s">
        <v>91</v>
      </c>
      <c r="O738" s="178" t="s">
        <v>523</v>
      </c>
      <c r="P738" s="178"/>
      <c r="Q738" s="151" t="s">
        <v>508</v>
      </c>
      <c r="R738" s="178" t="s">
        <v>582</v>
      </c>
      <c r="S738" s="178"/>
      <c r="T738" s="178" t="s">
        <v>520</v>
      </c>
      <c r="U738" s="181"/>
      <c r="V738" s="184">
        <v>13104480</v>
      </c>
      <c r="W738" s="184">
        <v>13104480</v>
      </c>
      <c r="X738" s="184">
        <f t="shared" si="8"/>
        <v>14677017.600000001</v>
      </c>
      <c r="Y738" s="183" t="s">
        <v>81</v>
      </c>
      <c r="Z738" s="183">
        <v>2015</v>
      </c>
      <c r="AA738" s="183"/>
      <c r="AB738" s="589" t="s">
        <v>63</v>
      </c>
      <c r="AC738" s="583"/>
      <c r="AD738" s="583"/>
      <c r="AE738" s="583"/>
      <c r="AF738" s="583"/>
      <c r="AG738" s="583"/>
      <c r="AH738" s="583"/>
      <c r="AI738" s="583"/>
    </row>
    <row r="739" spans="1:35" ht="76.5" customHeight="1">
      <c r="A739" s="145" t="s">
        <v>913</v>
      </c>
      <c r="B739" s="37" t="s">
        <v>55</v>
      </c>
      <c r="C739" s="178" t="s">
        <v>514</v>
      </c>
      <c r="D739" s="178" t="s">
        <v>515</v>
      </c>
      <c r="E739" s="178" t="s">
        <v>516</v>
      </c>
      <c r="F739" s="178" t="s">
        <v>515</v>
      </c>
      <c r="G739" s="178" t="s">
        <v>516</v>
      </c>
      <c r="H739" s="179" t="s">
        <v>557</v>
      </c>
      <c r="I739" s="179" t="s">
        <v>558</v>
      </c>
      <c r="J739" s="178" t="s">
        <v>83</v>
      </c>
      <c r="K739" s="178">
        <v>35</v>
      </c>
      <c r="L739" s="138">
        <v>711000000</v>
      </c>
      <c r="M739" s="34" t="s">
        <v>4618</v>
      </c>
      <c r="N739" s="180" t="s">
        <v>91</v>
      </c>
      <c r="O739" s="178" t="s">
        <v>586</v>
      </c>
      <c r="P739" s="178"/>
      <c r="Q739" s="151" t="s">
        <v>508</v>
      </c>
      <c r="R739" s="178" t="s">
        <v>582</v>
      </c>
      <c r="S739" s="178"/>
      <c r="T739" s="178" t="s">
        <v>520</v>
      </c>
      <c r="U739" s="181"/>
      <c r="V739" s="184">
        <v>4318427</v>
      </c>
      <c r="W739" s="184">
        <v>4318427</v>
      </c>
      <c r="X739" s="184">
        <f t="shared" si="8"/>
        <v>4836638.24</v>
      </c>
      <c r="Y739" s="183" t="s">
        <v>81</v>
      </c>
      <c r="Z739" s="183">
        <v>2015</v>
      </c>
      <c r="AA739" s="183"/>
      <c r="AB739" s="589" t="s">
        <v>63</v>
      </c>
      <c r="AC739" s="583"/>
      <c r="AD739" s="583"/>
      <c r="AE739" s="583"/>
      <c r="AF739" s="583"/>
      <c r="AG739" s="583"/>
      <c r="AH739" s="583"/>
      <c r="AI739" s="583"/>
    </row>
    <row r="740" spans="1:35" s="43" customFormat="1" ht="76.5" customHeight="1">
      <c r="A740" s="164" t="s">
        <v>914</v>
      </c>
      <c r="B740" s="185" t="s">
        <v>55</v>
      </c>
      <c r="C740" s="186" t="s">
        <v>514</v>
      </c>
      <c r="D740" s="186" t="s">
        <v>515</v>
      </c>
      <c r="E740" s="186" t="s">
        <v>516</v>
      </c>
      <c r="F740" s="186" t="s">
        <v>515</v>
      </c>
      <c r="G740" s="186" t="s">
        <v>516</v>
      </c>
      <c r="H740" s="186" t="s">
        <v>517</v>
      </c>
      <c r="I740" s="186" t="s">
        <v>518</v>
      </c>
      <c r="J740" s="186" t="s">
        <v>83</v>
      </c>
      <c r="K740" s="186">
        <v>35</v>
      </c>
      <c r="L740" s="684">
        <v>711000000</v>
      </c>
      <c r="M740" s="39" t="s">
        <v>4618</v>
      </c>
      <c r="N740" s="187" t="s">
        <v>91</v>
      </c>
      <c r="O740" s="186" t="s">
        <v>587</v>
      </c>
      <c r="P740" s="186"/>
      <c r="Q740" s="170" t="s">
        <v>508</v>
      </c>
      <c r="R740" s="186" t="s">
        <v>582</v>
      </c>
      <c r="S740" s="186"/>
      <c r="T740" s="186" t="s">
        <v>520</v>
      </c>
      <c r="U740" s="188"/>
      <c r="V740" s="189">
        <v>705757</v>
      </c>
      <c r="W740" s="189">
        <v>0</v>
      </c>
      <c r="X740" s="189">
        <f t="shared" si="8"/>
        <v>0</v>
      </c>
      <c r="Y740" s="190" t="s">
        <v>81</v>
      </c>
      <c r="Z740" s="190">
        <v>2015</v>
      </c>
      <c r="AA740" s="190"/>
      <c r="AB740" s="680" t="s">
        <v>63</v>
      </c>
      <c r="AC740" s="677"/>
      <c r="AD740" s="677"/>
      <c r="AE740" s="677"/>
      <c r="AF740" s="677"/>
      <c r="AG740" s="677"/>
      <c r="AH740" s="677"/>
      <c r="AI740" s="677"/>
    </row>
    <row r="741" spans="1:35" ht="76.5" customHeight="1">
      <c r="A741" s="44" t="s">
        <v>1623</v>
      </c>
      <c r="B741" s="45" t="s">
        <v>1615</v>
      </c>
      <c r="C741" s="45" t="s">
        <v>514</v>
      </c>
      <c r="D741" s="45" t="s">
        <v>515</v>
      </c>
      <c r="E741" s="45" t="s">
        <v>516</v>
      </c>
      <c r="F741" s="45" t="s">
        <v>515</v>
      </c>
      <c r="G741" s="45" t="s">
        <v>516</v>
      </c>
      <c r="H741" s="45" t="s">
        <v>517</v>
      </c>
      <c r="I741" s="45" t="s">
        <v>518</v>
      </c>
      <c r="J741" s="45" t="s">
        <v>83</v>
      </c>
      <c r="K741" s="45">
        <v>35</v>
      </c>
      <c r="L741" s="138">
        <v>711000000</v>
      </c>
      <c r="M741" s="139" t="s">
        <v>4616</v>
      </c>
      <c r="N741" s="45" t="s">
        <v>1618</v>
      </c>
      <c r="O741" s="45" t="s">
        <v>587</v>
      </c>
      <c r="P741" s="45"/>
      <c r="Q741" s="45" t="s">
        <v>508</v>
      </c>
      <c r="R741" s="45" t="s">
        <v>582</v>
      </c>
      <c r="S741" s="45"/>
      <c r="T741" s="45" t="s">
        <v>520</v>
      </c>
      <c r="U741" s="46"/>
      <c r="V741" s="46">
        <v>635181.30000000005</v>
      </c>
      <c r="W741" s="46">
        <v>635181.30000000005</v>
      </c>
      <c r="X741" s="46">
        <v>711403.05599999998</v>
      </c>
      <c r="Y741" s="45" t="s">
        <v>81</v>
      </c>
      <c r="Z741" s="45">
        <v>2015</v>
      </c>
      <c r="AA741" s="45" t="s">
        <v>1624</v>
      </c>
      <c r="AB741" s="546" t="s">
        <v>63</v>
      </c>
      <c r="AC741" s="583"/>
      <c r="AD741" s="583"/>
      <c r="AE741" s="583"/>
      <c r="AF741" s="583"/>
      <c r="AG741" s="583"/>
      <c r="AH741" s="583"/>
      <c r="AI741" s="583"/>
    </row>
    <row r="742" spans="1:35" ht="76.5" customHeight="1">
      <c r="A742" s="145" t="s">
        <v>915</v>
      </c>
      <c r="B742" s="37" t="s">
        <v>55</v>
      </c>
      <c r="C742" s="178" t="s">
        <v>514</v>
      </c>
      <c r="D742" s="178" t="s">
        <v>515</v>
      </c>
      <c r="E742" s="178" t="s">
        <v>516</v>
      </c>
      <c r="F742" s="178" t="s">
        <v>515</v>
      </c>
      <c r="G742" s="178" t="s">
        <v>516</v>
      </c>
      <c r="H742" s="179" t="s">
        <v>557</v>
      </c>
      <c r="I742" s="179" t="s">
        <v>558</v>
      </c>
      <c r="J742" s="178" t="s">
        <v>83</v>
      </c>
      <c r="K742" s="178">
        <v>35</v>
      </c>
      <c r="L742" s="138">
        <v>711000000</v>
      </c>
      <c r="M742" s="34" t="s">
        <v>4618</v>
      </c>
      <c r="N742" s="180" t="s">
        <v>91</v>
      </c>
      <c r="O742" s="178" t="s">
        <v>526</v>
      </c>
      <c r="P742" s="178"/>
      <c r="Q742" s="151" t="s">
        <v>508</v>
      </c>
      <c r="R742" s="178" t="s">
        <v>582</v>
      </c>
      <c r="S742" s="178"/>
      <c r="T742" s="178" t="s">
        <v>520</v>
      </c>
      <c r="U742" s="181"/>
      <c r="V742" s="182">
        <v>21838192</v>
      </c>
      <c r="W742" s="182">
        <v>21838192</v>
      </c>
      <c r="X742" s="182">
        <f t="shared" si="8"/>
        <v>24458775.040000003</v>
      </c>
      <c r="Y742" s="183" t="s">
        <v>81</v>
      </c>
      <c r="Z742" s="183">
        <v>2015</v>
      </c>
      <c r="AA742" s="183"/>
      <c r="AB742" s="589" t="s">
        <v>63</v>
      </c>
      <c r="AC742" s="583"/>
      <c r="AD742" s="583"/>
      <c r="AE742" s="583"/>
      <c r="AF742" s="583"/>
      <c r="AG742" s="583"/>
      <c r="AH742" s="583"/>
      <c r="AI742" s="583"/>
    </row>
    <row r="743" spans="1:35" ht="76.5" customHeight="1">
      <c r="A743" s="145" t="s">
        <v>916</v>
      </c>
      <c r="B743" s="37" t="s">
        <v>55</v>
      </c>
      <c r="C743" s="178" t="s">
        <v>527</v>
      </c>
      <c r="D743" s="178" t="s">
        <v>528</v>
      </c>
      <c r="E743" s="178" t="s">
        <v>529</v>
      </c>
      <c r="F743" s="178" t="s">
        <v>528</v>
      </c>
      <c r="G743" s="178" t="s">
        <v>529</v>
      </c>
      <c r="H743" s="179" t="s">
        <v>557</v>
      </c>
      <c r="I743" s="179" t="s">
        <v>560</v>
      </c>
      <c r="J743" s="178" t="s">
        <v>83</v>
      </c>
      <c r="K743" s="178">
        <v>30</v>
      </c>
      <c r="L743" s="138">
        <v>711000000</v>
      </c>
      <c r="M743" s="34" t="s">
        <v>4618</v>
      </c>
      <c r="N743" s="180" t="s">
        <v>91</v>
      </c>
      <c r="O743" s="178" t="s">
        <v>519</v>
      </c>
      <c r="P743" s="178"/>
      <c r="Q743" s="151" t="s">
        <v>508</v>
      </c>
      <c r="R743" s="178" t="s">
        <v>582</v>
      </c>
      <c r="S743" s="178"/>
      <c r="T743" s="178" t="s">
        <v>520</v>
      </c>
      <c r="U743" s="181"/>
      <c r="V743" s="191">
        <v>15006884</v>
      </c>
      <c r="W743" s="191">
        <v>15006884</v>
      </c>
      <c r="X743" s="191">
        <f t="shared" si="8"/>
        <v>16807710.080000002</v>
      </c>
      <c r="Y743" s="183" t="s">
        <v>81</v>
      </c>
      <c r="Z743" s="183">
        <v>2015</v>
      </c>
      <c r="AA743" s="183"/>
      <c r="AB743" s="589" t="s">
        <v>63</v>
      </c>
      <c r="AC743" s="583"/>
      <c r="AD743" s="583"/>
      <c r="AE743" s="583"/>
      <c r="AF743" s="583"/>
      <c r="AG743" s="583"/>
      <c r="AH743" s="583"/>
      <c r="AI743" s="583"/>
    </row>
    <row r="744" spans="1:35" ht="76.5" customHeight="1">
      <c r="A744" s="145" t="s">
        <v>917</v>
      </c>
      <c r="B744" s="37" t="s">
        <v>55</v>
      </c>
      <c r="C744" s="178" t="s">
        <v>527</v>
      </c>
      <c r="D744" s="178" t="s">
        <v>528</v>
      </c>
      <c r="E744" s="178" t="s">
        <v>529</v>
      </c>
      <c r="F744" s="178" t="s">
        <v>528</v>
      </c>
      <c r="G744" s="178" t="s">
        <v>529</v>
      </c>
      <c r="H744" s="179" t="s">
        <v>557</v>
      </c>
      <c r="I744" s="179" t="s">
        <v>560</v>
      </c>
      <c r="J744" s="178" t="s">
        <v>83</v>
      </c>
      <c r="K744" s="178">
        <v>30</v>
      </c>
      <c r="L744" s="138">
        <v>711000000</v>
      </c>
      <c r="M744" s="34" t="s">
        <v>4618</v>
      </c>
      <c r="N744" s="180" t="s">
        <v>91</v>
      </c>
      <c r="O744" s="178" t="s">
        <v>521</v>
      </c>
      <c r="P744" s="178"/>
      <c r="Q744" s="151" t="s">
        <v>508</v>
      </c>
      <c r="R744" s="178" t="s">
        <v>582</v>
      </c>
      <c r="S744" s="178"/>
      <c r="T744" s="178" t="s">
        <v>520</v>
      </c>
      <c r="U744" s="181"/>
      <c r="V744" s="191">
        <v>25002803</v>
      </c>
      <c r="W744" s="191">
        <v>25002803</v>
      </c>
      <c r="X744" s="191">
        <f t="shared" si="8"/>
        <v>28003139.360000003</v>
      </c>
      <c r="Y744" s="183" t="s">
        <v>81</v>
      </c>
      <c r="Z744" s="183">
        <v>2015</v>
      </c>
      <c r="AA744" s="183"/>
      <c r="AB744" s="589" t="s">
        <v>63</v>
      </c>
      <c r="AC744" s="583"/>
      <c r="AD744" s="583"/>
      <c r="AE744" s="583"/>
      <c r="AF744" s="583"/>
      <c r="AG744" s="583"/>
      <c r="AH744" s="583"/>
      <c r="AI744" s="583"/>
    </row>
    <row r="745" spans="1:35" ht="76.5" customHeight="1">
      <c r="A745" s="145" t="s">
        <v>918</v>
      </c>
      <c r="B745" s="37" t="s">
        <v>55</v>
      </c>
      <c r="C745" s="178" t="s">
        <v>527</v>
      </c>
      <c r="D745" s="178" t="s">
        <v>528</v>
      </c>
      <c r="E745" s="178" t="s">
        <v>529</v>
      </c>
      <c r="F745" s="178" t="s">
        <v>528</v>
      </c>
      <c r="G745" s="178" t="s">
        <v>529</v>
      </c>
      <c r="H745" s="179" t="s">
        <v>557</v>
      </c>
      <c r="I745" s="179" t="s">
        <v>560</v>
      </c>
      <c r="J745" s="178" t="s">
        <v>83</v>
      </c>
      <c r="K745" s="178">
        <v>30</v>
      </c>
      <c r="L745" s="138">
        <v>711000000</v>
      </c>
      <c r="M745" s="34" t="s">
        <v>4618</v>
      </c>
      <c r="N745" s="180" t="s">
        <v>91</v>
      </c>
      <c r="O745" s="178" t="s">
        <v>522</v>
      </c>
      <c r="P745" s="178"/>
      <c r="Q745" s="151" t="s">
        <v>508</v>
      </c>
      <c r="R745" s="178" t="s">
        <v>582</v>
      </c>
      <c r="S745" s="178"/>
      <c r="T745" s="178" t="s">
        <v>520</v>
      </c>
      <c r="U745" s="181"/>
      <c r="V745" s="192">
        <v>15208931</v>
      </c>
      <c r="W745" s="192">
        <v>15208931</v>
      </c>
      <c r="X745" s="192">
        <f t="shared" si="8"/>
        <v>17034002.720000003</v>
      </c>
      <c r="Y745" s="183" t="s">
        <v>81</v>
      </c>
      <c r="Z745" s="183">
        <v>2015</v>
      </c>
      <c r="AA745" s="183"/>
      <c r="AB745" s="589" t="s">
        <v>63</v>
      </c>
      <c r="AC745" s="583"/>
      <c r="AD745" s="583"/>
      <c r="AE745" s="583"/>
      <c r="AF745" s="583"/>
      <c r="AG745" s="583"/>
      <c r="AH745" s="583"/>
      <c r="AI745" s="583"/>
    </row>
    <row r="746" spans="1:35" ht="76.5" customHeight="1">
      <c r="A746" s="145" t="s">
        <v>919</v>
      </c>
      <c r="B746" s="37" t="s">
        <v>55</v>
      </c>
      <c r="C746" s="178" t="s">
        <v>527</v>
      </c>
      <c r="D746" s="178" t="s">
        <v>528</v>
      </c>
      <c r="E746" s="178" t="s">
        <v>529</v>
      </c>
      <c r="F746" s="178" t="s">
        <v>528</v>
      </c>
      <c r="G746" s="178" t="s">
        <v>529</v>
      </c>
      <c r="H746" s="179" t="s">
        <v>557</v>
      </c>
      <c r="I746" s="179" t="s">
        <v>561</v>
      </c>
      <c r="J746" s="178" t="s">
        <v>83</v>
      </c>
      <c r="K746" s="178">
        <v>30</v>
      </c>
      <c r="L746" s="138">
        <v>711000000</v>
      </c>
      <c r="M746" s="34" t="s">
        <v>4618</v>
      </c>
      <c r="N746" s="180" t="s">
        <v>91</v>
      </c>
      <c r="O746" s="178" t="s">
        <v>523</v>
      </c>
      <c r="P746" s="178"/>
      <c r="Q746" s="151" t="s">
        <v>508</v>
      </c>
      <c r="R746" s="178" t="s">
        <v>582</v>
      </c>
      <c r="S746" s="178"/>
      <c r="T746" s="178" t="s">
        <v>520</v>
      </c>
      <c r="U746" s="181"/>
      <c r="V746" s="191">
        <v>9805000</v>
      </c>
      <c r="W746" s="191">
        <v>9805000</v>
      </c>
      <c r="X746" s="191">
        <f t="shared" si="8"/>
        <v>10981600.000000002</v>
      </c>
      <c r="Y746" s="183" t="s">
        <v>81</v>
      </c>
      <c r="Z746" s="183">
        <v>2015</v>
      </c>
      <c r="AA746" s="183"/>
      <c r="AB746" s="589" t="s">
        <v>63</v>
      </c>
      <c r="AC746" s="583"/>
      <c r="AD746" s="583"/>
      <c r="AE746" s="583"/>
      <c r="AF746" s="583"/>
      <c r="AG746" s="583"/>
      <c r="AH746" s="583"/>
      <c r="AI746" s="583"/>
    </row>
    <row r="747" spans="1:35" ht="76.5" customHeight="1">
      <c r="A747" s="145" t="s">
        <v>920</v>
      </c>
      <c r="B747" s="37" t="s">
        <v>55</v>
      </c>
      <c r="C747" s="178" t="s">
        <v>527</v>
      </c>
      <c r="D747" s="178" t="s">
        <v>528</v>
      </c>
      <c r="E747" s="178" t="s">
        <v>529</v>
      </c>
      <c r="F747" s="178" t="s">
        <v>528</v>
      </c>
      <c r="G747" s="178" t="s">
        <v>529</v>
      </c>
      <c r="H747" s="179" t="s">
        <v>557</v>
      </c>
      <c r="I747" s="179" t="s">
        <v>561</v>
      </c>
      <c r="J747" s="178" t="s">
        <v>83</v>
      </c>
      <c r="K747" s="178">
        <v>30</v>
      </c>
      <c r="L747" s="138">
        <v>711000000</v>
      </c>
      <c r="M747" s="34" t="s">
        <v>4618</v>
      </c>
      <c r="N747" s="180" t="s">
        <v>91</v>
      </c>
      <c r="O747" s="178" t="s">
        <v>524</v>
      </c>
      <c r="P747" s="178"/>
      <c r="Q747" s="151" t="s">
        <v>508</v>
      </c>
      <c r="R747" s="178" t="s">
        <v>582</v>
      </c>
      <c r="S747" s="178"/>
      <c r="T747" s="178" t="s">
        <v>520</v>
      </c>
      <c r="U747" s="181"/>
      <c r="V747" s="191">
        <v>6675000</v>
      </c>
      <c r="W747" s="191">
        <v>6675000</v>
      </c>
      <c r="X747" s="191">
        <f>W747*1.12</f>
        <v>7476000.0000000009</v>
      </c>
      <c r="Y747" s="183" t="s">
        <v>81</v>
      </c>
      <c r="Z747" s="183">
        <v>2015</v>
      </c>
      <c r="AA747" s="183"/>
      <c r="AB747" s="589" t="s">
        <v>63</v>
      </c>
      <c r="AC747" s="583"/>
      <c r="AD747" s="583"/>
      <c r="AE747" s="583"/>
      <c r="AF747" s="583"/>
      <c r="AG747" s="583"/>
      <c r="AH747" s="583"/>
      <c r="AI747" s="583"/>
    </row>
    <row r="748" spans="1:35" s="43" customFormat="1" ht="76.5" customHeight="1">
      <c r="A748" s="164" t="s">
        <v>921</v>
      </c>
      <c r="B748" s="185" t="s">
        <v>55</v>
      </c>
      <c r="C748" s="186" t="s">
        <v>527</v>
      </c>
      <c r="D748" s="186" t="s">
        <v>528</v>
      </c>
      <c r="E748" s="186" t="s">
        <v>529</v>
      </c>
      <c r="F748" s="186" t="s">
        <v>528</v>
      </c>
      <c r="G748" s="186" t="s">
        <v>529</v>
      </c>
      <c r="H748" s="186" t="s">
        <v>517</v>
      </c>
      <c r="I748" s="186" t="s">
        <v>530</v>
      </c>
      <c r="J748" s="186" t="s">
        <v>83</v>
      </c>
      <c r="K748" s="186">
        <v>30</v>
      </c>
      <c r="L748" s="684">
        <v>711000000</v>
      </c>
      <c r="M748" s="39" t="s">
        <v>4618</v>
      </c>
      <c r="N748" s="187" t="s">
        <v>91</v>
      </c>
      <c r="O748" s="186" t="s">
        <v>525</v>
      </c>
      <c r="P748" s="186"/>
      <c r="Q748" s="170" t="s">
        <v>508</v>
      </c>
      <c r="R748" s="186" t="s">
        <v>582</v>
      </c>
      <c r="S748" s="186"/>
      <c r="T748" s="186" t="s">
        <v>520</v>
      </c>
      <c r="U748" s="188"/>
      <c r="V748" s="188">
        <v>800000</v>
      </c>
      <c r="W748" s="188">
        <v>0</v>
      </c>
      <c r="X748" s="188">
        <v>0</v>
      </c>
      <c r="Y748" s="190" t="s">
        <v>81</v>
      </c>
      <c r="Z748" s="190">
        <v>2015</v>
      </c>
      <c r="AA748" s="190"/>
      <c r="AB748" s="680" t="s">
        <v>63</v>
      </c>
      <c r="AC748" s="677"/>
      <c r="AD748" s="677"/>
      <c r="AE748" s="677"/>
      <c r="AF748" s="677"/>
      <c r="AG748" s="677"/>
      <c r="AH748" s="677"/>
      <c r="AI748" s="677"/>
    </row>
    <row r="749" spans="1:35" ht="76.5" customHeight="1">
      <c r="A749" s="44" t="s">
        <v>1630</v>
      </c>
      <c r="B749" s="45" t="s">
        <v>1615</v>
      </c>
      <c r="C749" s="45" t="s">
        <v>527</v>
      </c>
      <c r="D749" s="45" t="s">
        <v>528</v>
      </c>
      <c r="E749" s="45" t="s">
        <v>529</v>
      </c>
      <c r="F749" s="45" t="s">
        <v>528</v>
      </c>
      <c r="G749" s="45" t="s">
        <v>529</v>
      </c>
      <c r="H749" s="45" t="s">
        <v>517</v>
      </c>
      <c r="I749" s="45" t="s">
        <v>530</v>
      </c>
      <c r="J749" s="45" t="s">
        <v>83</v>
      </c>
      <c r="K749" s="45">
        <v>30</v>
      </c>
      <c r="L749" s="138">
        <v>711000000</v>
      </c>
      <c r="M749" s="139" t="s">
        <v>4616</v>
      </c>
      <c r="N749" s="45" t="s">
        <v>1618</v>
      </c>
      <c r="O749" s="45" t="s">
        <v>525</v>
      </c>
      <c r="P749" s="45"/>
      <c r="Q749" s="45" t="s">
        <v>508</v>
      </c>
      <c r="R749" s="45" t="s">
        <v>582</v>
      </c>
      <c r="S749" s="45"/>
      <c r="T749" s="45" t="s">
        <v>520</v>
      </c>
      <c r="U749" s="46"/>
      <c r="V749" s="46">
        <v>704000</v>
      </c>
      <c r="W749" s="46">
        <v>704000</v>
      </c>
      <c r="X749" s="46">
        <v>788480</v>
      </c>
      <c r="Y749" s="45" t="s">
        <v>81</v>
      </c>
      <c r="Z749" s="45">
        <v>2015</v>
      </c>
      <c r="AA749" s="45" t="s">
        <v>1624</v>
      </c>
      <c r="AB749" s="546" t="s">
        <v>63</v>
      </c>
      <c r="AC749" s="583"/>
      <c r="AD749" s="583"/>
      <c r="AE749" s="583"/>
      <c r="AF749" s="583"/>
      <c r="AG749" s="583"/>
      <c r="AH749" s="583"/>
      <c r="AI749" s="583"/>
    </row>
    <row r="750" spans="1:35" ht="76.5" customHeight="1">
      <c r="A750" s="145" t="s">
        <v>922</v>
      </c>
      <c r="B750" s="37" t="s">
        <v>55</v>
      </c>
      <c r="C750" s="178" t="s">
        <v>527</v>
      </c>
      <c r="D750" s="178" t="s">
        <v>528</v>
      </c>
      <c r="E750" s="178" t="s">
        <v>529</v>
      </c>
      <c r="F750" s="178" t="s">
        <v>528</v>
      </c>
      <c r="G750" s="178" t="s">
        <v>529</v>
      </c>
      <c r="H750" s="179" t="s">
        <v>557</v>
      </c>
      <c r="I750" s="179" t="s">
        <v>561</v>
      </c>
      <c r="J750" s="178" t="s">
        <v>83</v>
      </c>
      <c r="K750" s="178">
        <v>30</v>
      </c>
      <c r="L750" s="138">
        <v>711000000</v>
      </c>
      <c r="M750" s="34" t="s">
        <v>4618</v>
      </c>
      <c r="N750" s="180" t="s">
        <v>91</v>
      </c>
      <c r="O750" s="178" t="s">
        <v>526</v>
      </c>
      <c r="P750" s="178"/>
      <c r="Q750" s="151" t="s">
        <v>508</v>
      </c>
      <c r="R750" s="178" t="s">
        <v>582</v>
      </c>
      <c r="S750" s="178"/>
      <c r="T750" s="178" t="s">
        <v>520</v>
      </c>
      <c r="U750" s="181"/>
      <c r="V750" s="191">
        <v>7760448</v>
      </c>
      <c r="W750" s="191">
        <v>7760448</v>
      </c>
      <c r="X750" s="191">
        <f t="shared" ref="X750:X818" si="9">W750*1.12</f>
        <v>8691701.7600000016</v>
      </c>
      <c r="Y750" s="183" t="s">
        <v>81</v>
      </c>
      <c r="Z750" s="183">
        <v>2015</v>
      </c>
      <c r="AA750" s="183"/>
      <c r="AB750" s="589" t="s">
        <v>63</v>
      </c>
      <c r="AC750" s="583"/>
      <c r="AD750" s="583"/>
      <c r="AE750" s="583"/>
      <c r="AF750" s="583"/>
      <c r="AG750" s="583"/>
      <c r="AH750" s="583"/>
      <c r="AI750" s="583"/>
    </row>
    <row r="751" spans="1:35" s="43" customFormat="1" ht="76.5" customHeight="1">
      <c r="A751" s="164" t="s">
        <v>923</v>
      </c>
      <c r="B751" s="193" t="s">
        <v>55</v>
      </c>
      <c r="C751" s="194" t="s">
        <v>514</v>
      </c>
      <c r="D751" s="194" t="s">
        <v>515</v>
      </c>
      <c r="E751" s="194" t="s">
        <v>516</v>
      </c>
      <c r="F751" s="194" t="s">
        <v>515</v>
      </c>
      <c r="G751" s="194" t="s">
        <v>516</v>
      </c>
      <c r="H751" s="194" t="s">
        <v>517</v>
      </c>
      <c r="I751" s="194" t="s">
        <v>518</v>
      </c>
      <c r="J751" s="194" t="s">
        <v>83</v>
      </c>
      <c r="K751" s="194">
        <v>35</v>
      </c>
      <c r="L751" s="684">
        <v>711000000</v>
      </c>
      <c r="M751" s="39" t="s">
        <v>4618</v>
      </c>
      <c r="N751" s="195" t="s">
        <v>91</v>
      </c>
      <c r="O751" s="194" t="s">
        <v>519</v>
      </c>
      <c r="P751" s="194"/>
      <c r="Q751" s="196" t="s">
        <v>508</v>
      </c>
      <c r="R751" s="186" t="s">
        <v>582</v>
      </c>
      <c r="S751" s="194"/>
      <c r="T751" s="194" t="s">
        <v>520</v>
      </c>
      <c r="U751" s="197"/>
      <c r="V751" s="198">
        <v>10427370</v>
      </c>
      <c r="W751" s="198">
        <v>0</v>
      </c>
      <c r="X751" s="198">
        <f t="shared" si="9"/>
        <v>0</v>
      </c>
      <c r="Y751" s="199" t="s">
        <v>81</v>
      </c>
      <c r="Z751" s="199">
        <v>2015</v>
      </c>
      <c r="AA751" s="199"/>
      <c r="AB751" s="680" t="s">
        <v>63</v>
      </c>
      <c r="AC751" s="677"/>
      <c r="AD751" s="677"/>
      <c r="AE751" s="677"/>
      <c r="AF751" s="677"/>
      <c r="AG751" s="677"/>
      <c r="AH751" s="677"/>
      <c r="AI751" s="677"/>
    </row>
    <row r="752" spans="1:35" ht="76.5" customHeight="1">
      <c r="A752" s="44" t="s">
        <v>1625</v>
      </c>
      <c r="B752" s="45" t="s">
        <v>1615</v>
      </c>
      <c r="C752" s="45" t="s">
        <v>514</v>
      </c>
      <c r="D752" s="45" t="s">
        <v>515</v>
      </c>
      <c r="E752" s="45" t="s">
        <v>516</v>
      </c>
      <c r="F752" s="45" t="s">
        <v>515</v>
      </c>
      <c r="G752" s="45" t="s">
        <v>516</v>
      </c>
      <c r="H752" s="45" t="s">
        <v>517</v>
      </c>
      <c r="I752" s="45" t="s">
        <v>518</v>
      </c>
      <c r="J752" s="45" t="s">
        <v>83</v>
      </c>
      <c r="K752" s="45">
        <v>35</v>
      </c>
      <c r="L752" s="138">
        <v>711000000</v>
      </c>
      <c r="M752" s="139" t="s">
        <v>4616</v>
      </c>
      <c r="N752" s="45" t="s">
        <v>1618</v>
      </c>
      <c r="O752" s="45" t="s">
        <v>519</v>
      </c>
      <c r="P752" s="45"/>
      <c r="Q752" s="45" t="s">
        <v>508</v>
      </c>
      <c r="R752" s="45" t="s">
        <v>582</v>
      </c>
      <c r="S752" s="45"/>
      <c r="T752" s="45" t="s">
        <v>520</v>
      </c>
      <c r="U752" s="46"/>
      <c r="V752" s="46">
        <v>9384633</v>
      </c>
      <c r="W752" s="46">
        <v>9384633</v>
      </c>
      <c r="X752" s="46">
        <v>10510788.960000001</v>
      </c>
      <c r="Y752" s="45" t="s">
        <v>81</v>
      </c>
      <c r="Z752" s="45">
        <v>2015</v>
      </c>
      <c r="AA752" s="45" t="s">
        <v>1624</v>
      </c>
      <c r="AB752" s="546" t="s">
        <v>63</v>
      </c>
      <c r="AC752" s="583"/>
      <c r="AD752" s="583"/>
      <c r="AE752" s="583"/>
      <c r="AF752" s="583"/>
      <c r="AG752" s="583"/>
      <c r="AH752" s="583"/>
      <c r="AI752" s="583"/>
    </row>
    <row r="753" spans="1:35" ht="76.5" customHeight="1">
      <c r="A753" s="145" t="s">
        <v>924</v>
      </c>
      <c r="B753" s="200" t="s">
        <v>55</v>
      </c>
      <c r="C753" s="179" t="s">
        <v>514</v>
      </c>
      <c r="D753" s="179" t="s">
        <v>515</v>
      </c>
      <c r="E753" s="179" t="s">
        <v>516</v>
      </c>
      <c r="F753" s="179" t="s">
        <v>515</v>
      </c>
      <c r="G753" s="179" t="s">
        <v>516</v>
      </c>
      <c r="H753" s="179" t="s">
        <v>517</v>
      </c>
      <c r="I753" s="179" t="s">
        <v>518</v>
      </c>
      <c r="J753" s="179" t="s">
        <v>83</v>
      </c>
      <c r="K753" s="179">
        <v>35</v>
      </c>
      <c r="L753" s="138">
        <v>711000000</v>
      </c>
      <c r="M753" s="34" t="s">
        <v>4618</v>
      </c>
      <c r="N753" s="201" t="s">
        <v>91</v>
      </c>
      <c r="O753" s="179" t="s">
        <v>521</v>
      </c>
      <c r="P753" s="179"/>
      <c r="Q753" s="202" t="s">
        <v>508</v>
      </c>
      <c r="R753" s="178" t="s">
        <v>582</v>
      </c>
      <c r="S753" s="179"/>
      <c r="T753" s="179" t="s">
        <v>520</v>
      </c>
      <c r="U753" s="191"/>
      <c r="V753" s="184">
        <v>14524510</v>
      </c>
      <c r="W753" s="184">
        <v>14524510</v>
      </c>
      <c r="X753" s="184">
        <f t="shared" si="9"/>
        <v>16267451.200000001</v>
      </c>
      <c r="Y753" s="203" t="s">
        <v>81</v>
      </c>
      <c r="Z753" s="203">
        <v>2015</v>
      </c>
      <c r="AA753" s="203"/>
      <c r="AB753" s="589" t="s">
        <v>63</v>
      </c>
      <c r="AC753" s="583"/>
      <c r="AD753" s="583"/>
      <c r="AE753" s="583"/>
      <c r="AF753" s="583"/>
      <c r="AG753" s="583"/>
      <c r="AH753" s="583"/>
      <c r="AI753" s="583"/>
    </row>
    <row r="754" spans="1:35" ht="76.5" customHeight="1">
      <c r="A754" s="145" t="s">
        <v>925</v>
      </c>
      <c r="B754" s="204" t="s">
        <v>169</v>
      </c>
      <c r="C754" s="179" t="s">
        <v>514</v>
      </c>
      <c r="D754" s="179" t="s">
        <v>515</v>
      </c>
      <c r="E754" s="179" t="s">
        <v>516</v>
      </c>
      <c r="F754" s="179" t="s">
        <v>515</v>
      </c>
      <c r="G754" s="179" t="s">
        <v>516</v>
      </c>
      <c r="H754" s="205" t="s">
        <v>562</v>
      </c>
      <c r="I754" s="206" t="s">
        <v>563</v>
      </c>
      <c r="J754" s="207" t="s">
        <v>83</v>
      </c>
      <c r="K754" s="179">
        <v>35</v>
      </c>
      <c r="L754" s="138">
        <v>711000000</v>
      </c>
      <c r="M754" s="34" t="s">
        <v>4618</v>
      </c>
      <c r="N754" s="208" t="s">
        <v>91</v>
      </c>
      <c r="O754" s="207" t="s">
        <v>521</v>
      </c>
      <c r="P754" s="207"/>
      <c r="Q754" s="209" t="s">
        <v>508</v>
      </c>
      <c r="R754" s="178" t="s">
        <v>582</v>
      </c>
      <c r="S754" s="207"/>
      <c r="T754" s="207" t="s">
        <v>520</v>
      </c>
      <c r="U754" s="210"/>
      <c r="V754" s="211">
        <v>6320600</v>
      </c>
      <c r="W754" s="211">
        <v>6320600</v>
      </c>
      <c r="X754" s="211">
        <f t="shared" si="9"/>
        <v>7079072.0000000009</v>
      </c>
      <c r="Y754" s="212" t="s">
        <v>81</v>
      </c>
      <c r="Z754" s="212">
        <v>2015</v>
      </c>
      <c r="AA754" s="212"/>
      <c r="AB754" s="589" t="s">
        <v>63</v>
      </c>
      <c r="AC754" s="583"/>
      <c r="AD754" s="583"/>
      <c r="AE754" s="583"/>
      <c r="AF754" s="583"/>
      <c r="AG754" s="583"/>
      <c r="AH754" s="583"/>
      <c r="AI754" s="583"/>
    </row>
    <row r="755" spans="1:35" s="43" customFormat="1" ht="76.5" customHeight="1">
      <c r="A755" s="164" t="s">
        <v>926</v>
      </c>
      <c r="B755" s="213" t="s">
        <v>55</v>
      </c>
      <c r="C755" s="214" t="s">
        <v>514</v>
      </c>
      <c r="D755" s="214" t="s">
        <v>515</v>
      </c>
      <c r="E755" s="214" t="s">
        <v>516</v>
      </c>
      <c r="F755" s="214" t="s">
        <v>515</v>
      </c>
      <c r="G755" s="214" t="s">
        <v>516</v>
      </c>
      <c r="H755" s="214" t="s">
        <v>517</v>
      </c>
      <c r="I755" s="214" t="s">
        <v>518</v>
      </c>
      <c r="J755" s="214" t="s">
        <v>83</v>
      </c>
      <c r="K755" s="214">
        <v>35</v>
      </c>
      <c r="L755" s="684">
        <v>711000000</v>
      </c>
      <c r="M755" s="39" t="s">
        <v>4618</v>
      </c>
      <c r="N755" s="215" t="s">
        <v>91</v>
      </c>
      <c r="O755" s="214" t="s">
        <v>522</v>
      </c>
      <c r="P755" s="214"/>
      <c r="Q755" s="216" t="s">
        <v>508</v>
      </c>
      <c r="R755" s="186" t="s">
        <v>582</v>
      </c>
      <c r="S755" s="214"/>
      <c r="T755" s="214" t="s">
        <v>520</v>
      </c>
      <c r="U755" s="217"/>
      <c r="V755" s="189">
        <v>10592602</v>
      </c>
      <c r="W755" s="189">
        <v>0</v>
      </c>
      <c r="X755" s="189">
        <f t="shared" si="9"/>
        <v>0</v>
      </c>
      <c r="Y755" s="218" t="s">
        <v>81</v>
      </c>
      <c r="Z755" s="218">
        <v>2015</v>
      </c>
      <c r="AA755" s="218"/>
      <c r="AB755" s="680" t="s">
        <v>63</v>
      </c>
      <c r="AC755" s="677"/>
      <c r="AD755" s="677"/>
      <c r="AE755" s="677"/>
      <c r="AF755" s="677"/>
      <c r="AG755" s="677"/>
      <c r="AH755" s="677"/>
      <c r="AI755" s="677"/>
    </row>
    <row r="756" spans="1:35" ht="76.5" customHeight="1">
      <c r="A756" s="44" t="s">
        <v>1626</v>
      </c>
      <c r="B756" s="45" t="s">
        <v>1615</v>
      </c>
      <c r="C756" s="45" t="s">
        <v>514</v>
      </c>
      <c r="D756" s="45" t="s">
        <v>515</v>
      </c>
      <c r="E756" s="45" t="s">
        <v>516</v>
      </c>
      <c r="F756" s="45" t="s">
        <v>515</v>
      </c>
      <c r="G756" s="45" t="s">
        <v>516</v>
      </c>
      <c r="H756" s="45" t="s">
        <v>517</v>
      </c>
      <c r="I756" s="45" t="s">
        <v>518</v>
      </c>
      <c r="J756" s="45" t="s">
        <v>83</v>
      </c>
      <c r="K756" s="45">
        <v>35</v>
      </c>
      <c r="L756" s="138">
        <v>711000000</v>
      </c>
      <c r="M756" s="139" t="s">
        <v>4616</v>
      </c>
      <c r="N756" s="45" t="s">
        <v>1618</v>
      </c>
      <c r="O756" s="45" t="s">
        <v>522</v>
      </c>
      <c r="P756" s="45"/>
      <c r="Q756" s="45" t="s">
        <v>508</v>
      </c>
      <c r="R756" s="45" t="s">
        <v>582</v>
      </c>
      <c r="S756" s="45"/>
      <c r="T756" s="45" t="s">
        <v>520</v>
      </c>
      <c r="U756" s="46"/>
      <c r="V756" s="46">
        <v>9533341.8000000007</v>
      </c>
      <c r="W756" s="46">
        <v>9533341.8000000007</v>
      </c>
      <c r="X756" s="46">
        <v>10677342.816</v>
      </c>
      <c r="Y756" s="45" t="s">
        <v>81</v>
      </c>
      <c r="Z756" s="45">
        <v>2015</v>
      </c>
      <c r="AA756" s="45" t="s">
        <v>1624</v>
      </c>
      <c r="AB756" s="546" t="s">
        <v>63</v>
      </c>
      <c r="AC756" s="583"/>
      <c r="AD756" s="583"/>
      <c r="AE756" s="583"/>
      <c r="AF756" s="583"/>
      <c r="AG756" s="583"/>
      <c r="AH756" s="583"/>
      <c r="AI756" s="583"/>
    </row>
    <row r="757" spans="1:35" s="43" customFormat="1" ht="76.5" customHeight="1">
      <c r="A757" s="164" t="s">
        <v>927</v>
      </c>
      <c r="B757" s="213" t="s">
        <v>55</v>
      </c>
      <c r="C757" s="214" t="s">
        <v>514</v>
      </c>
      <c r="D757" s="214" t="s">
        <v>515</v>
      </c>
      <c r="E757" s="214" t="s">
        <v>516</v>
      </c>
      <c r="F757" s="214" t="s">
        <v>515</v>
      </c>
      <c r="G757" s="214" t="s">
        <v>516</v>
      </c>
      <c r="H757" s="214" t="s">
        <v>517</v>
      </c>
      <c r="I757" s="214" t="s">
        <v>518</v>
      </c>
      <c r="J757" s="214" t="s">
        <v>83</v>
      </c>
      <c r="K757" s="214">
        <v>35</v>
      </c>
      <c r="L757" s="684">
        <v>711000000</v>
      </c>
      <c r="M757" s="39" t="s">
        <v>4618</v>
      </c>
      <c r="N757" s="215" t="s">
        <v>91</v>
      </c>
      <c r="O757" s="214" t="s">
        <v>523</v>
      </c>
      <c r="P757" s="214"/>
      <c r="Q757" s="216" t="s">
        <v>508</v>
      </c>
      <c r="R757" s="186" t="s">
        <v>582</v>
      </c>
      <c r="S757" s="214"/>
      <c r="T757" s="214" t="s">
        <v>520</v>
      </c>
      <c r="U757" s="217"/>
      <c r="V757" s="189">
        <v>7641542</v>
      </c>
      <c r="W757" s="189">
        <v>0</v>
      </c>
      <c r="X757" s="189">
        <f t="shared" si="9"/>
        <v>0</v>
      </c>
      <c r="Y757" s="218" t="s">
        <v>81</v>
      </c>
      <c r="Z757" s="218">
        <v>2015</v>
      </c>
      <c r="AA757" s="218"/>
      <c r="AB757" s="680" t="s">
        <v>63</v>
      </c>
      <c r="AC757" s="677"/>
      <c r="AD757" s="677"/>
      <c r="AE757" s="677"/>
      <c r="AF757" s="677"/>
      <c r="AG757" s="677"/>
      <c r="AH757" s="677"/>
      <c r="AI757" s="677"/>
    </row>
    <row r="758" spans="1:35" ht="76.5" customHeight="1">
      <c r="A758" s="44" t="s">
        <v>1627</v>
      </c>
      <c r="B758" s="45" t="s">
        <v>1615</v>
      </c>
      <c r="C758" s="45" t="s">
        <v>514</v>
      </c>
      <c r="D758" s="45" t="s">
        <v>515</v>
      </c>
      <c r="E758" s="45" t="s">
        <v>516</v>
      </c>
      <c r="F758" s="45" t="s">
        <v>515</v>
      </c>
      <c r="G758" s="45" t="s">
        <v>516</v>
      </c>
      <c r="H758" s="45" t="s">
        <v>517</v>
      </c>
      <c r="I758" s="45" t="s">
        <v>518</v>
      </c>
      <c r="J758" s="45" t="s">
        <v>83</v>
      </c>
      <c r="K758" s="45">
        <v>35</v>
      </c>
      <c r="L758" s="138">
        <v>711000000</v>
      </c>
      <c r="M758" s="139" t="s">
        <v>4616</v>
      </c>
      <c r="N758" s="45" t="s">
        <v>1618</v>
      </c>
      <c r="O758" s="45" t="s">
        <v>523</v>
      </c>
      <c r="P758" s="45"/>
      <c r="Q758" s="45" t="s">
        <v>508</v>
      </c>
      <c r="R758" s="45" t="s">
        <v>582</v>
      </c>
      <c r="S758" s="45"/>
      <c r="T758" s="45" t="s">
        <v>520</v>
      </c>
      <c r="U758" s="46"/>
      <c r="V758" s="46">
        <v>6877387.7999999998</v>
      </c>
      <c r="W758" s="46">
        <v>6877387.7999999998</v>
      </c>
      <c r="X758" s="46">
        <v>7702674.3360000001</v>
      </c>
      <c r="Y758" s="45" t="s">
        <v>81</v>
      </c>
      <c r="Z758" s="45">
        <v>2015</v>
      </c>
      <c r="AA758" s="45" t="s">
        <v>1624</v>
      </c>
      <c r="AB758" s="546" t="s">
        <v>63</v>
      </c>
      <c r="AC758" s="583"/>
      <c r="AD758" s="583"/>
      <c r="AE758" s="583"/>
      <c r="AF758" s="583"/>
      <c r="AG758" s="583"/>
      <c r="AH758" s="583"/>
      <c r="AI758" s="583"/>
    </row>
    <row r="759" spans="1:35" s="43" customFormat="1" ht="76.5" customHeight="1">
      <c r="A759" s="164" t="s">
        <v>928</v>
      </c>
      <c r="B759" s="213" t="s">
        <v>55</v>
      </c>
      <c r="C759" s="214" t="s">
        <v>514</v>
      </c>
      <c r="D759" s="214" t="s">
        <v>515</v>
      </c>
      <c r="E759" s="214" t="s">
        <v>516</v>
      </c>
      <c r="F759" s="214" t="s">
        <v>515</v>
      </c>
      <c r="G759" s="214" t="s">
        <v>516</v>
      </c>
      <c r="H759" s="214" t="s">
        <v>517</v>
      </c>
      <c r="I759" s="214" t="s">
        <v>518</v>
      </c>
      <c r="J759" s="214" t="s">
        <v>83</v>
      </c>
      <c r="K759" s="214">
        <v>35</v>
      </c>
      <c r="L759" s="684">
        <v>711000000</v>
      </c>
      <c r="M759" s="39" t="s">
        <v>4618</v>
      </c>
      <c r="N759" s="215" t="s">
        <v>91</v>
      </c>
      <c r="O759" s="186" t="s">
        <v>586</v>
      </c>
      <c r="P759" s="214"/>
      <c r="Q759" s="216" t="s">
        <v>508</v>
      </c>
      <c r="R759" s="186" t="s">
        <v>582</v>
      </c>
      <c r="S759" s="214"/>
      <c r="T759" s="214" t="s">
        <v>520</v>
      </c>
      <c r="U759" s="217"/>
      <c r="V759" s="189">
        <v>3599272</v>
      </c>
      <c r="W759" s="189">
        <v>0</v>
      </c>
      <c r="X759" s="189">
        <f t="shared" si="9"/>
        <v>0</v>
      </c>
      <c r="Y759" s="218" t="s">
        <v>81</v>
      </c>
      <c r="Z759" s="218">
        <v>2015</v>
      </c>
      <c r="AA759" s="218"/>
      <c r="AB759" s="680" t="s">
        <v>63</v>
      </c>
      <c r="AC759" s="677"/>
      <c r="AD759" s="677"/>
      <c r="AE759" s="677"/>
      <c r="AF759" s="677"/>
      <c r="AG759" s="677"/>
      <c r="AH759" s="677"/>
      <c r="AI759" s="677"/>
    </row>
    <row r="760" spans="1:35" ht="76.5" customHeight="1">
      <c r="A760" s="44" t="s">
        <v>1628</v>
      </c>
      <c r="B760" s="45" t="s">
        <v>1615</v>
      </c>
      <c r="C760" s="45" t="s">
        <v>514</v>
      </c>
      <c r="D760" s="45" t="s">
        <v>515</v>
      </c>
      <c r="E760" s="45" t="s">
        <v>516</v>
      </c>
      <c r="F760" s="45" t="s">
        <v>515</v>
      </c>
      <c r="G760" s="45" t="s">
        <v>516</v>
      </c>
      <c r="H760" s="45" t="s">
        <v>517</v>
      </c>
      <c r="I760" s="45" t="s">
        <v>518</v>
      </c>
      <c r="J760" s="45" t="s">
        <v>83</v>
      </c>
      <c r="K760" s="45">
        <v>35</v>
      </c>
      <c r="L760" s="138">
        <v>711000000</v>
      </c>
      <c r="M760" s="139" t="s">
        <v>4616</v>
      </c>
      <c r="N760" s="45" t="s">
        <v>1618</v>
      </c>
      <c r="O760" s="45" t="s">
        <v>586</v>
      </c>
      <c r="P760" s="45"/>
      <c r="Q760" s="45" t="s">
        <v>508</v>
      </c>
      <c r="R760" s="45" t="s">
        <v>582</v>
      </c>
      <c r="S760" s="45"/>
      <c r="T760" s="45" t="s">
        <v>520</v>
      </c>
      <c r="U760" s="46"/>
      <c r="V760" s="46">
        <v>3239344.8</v>
      </c>
      <c r="W760" s="46">
        <v>3239344.8</v>
      </c>
      <c r="X760" s="46">
        <v>3628066.176</v>
      </c>
      <c r="Y760" s="45" t="s">
        <v>81</v>
      </c>
      <c r="Z760" s="45">
        <v>2015</v>
      </c>
      <c r="AA760" s="45" t="s">
        <v>1624</v>
      </c>
      <c r="AB760" s="546" t="s">
        <v>63</v>
      </c>
      <c r="AC760" s="583"/>
      <c r="AD760" s="583"/>
      <c r="AE760" s="583"/>
      <c r="AF760" s="583"/>
      <c r="AG760" s="583"/>
      <c r="AH760" s="583"/>
      <c r="AI760" s="583"/>
    </row>
    <row r="761" spans="1:35" s="43" customFormat="1" ht="76.5" customHeight="1">
      <c r="A761" s="164" t="s">
        <v>929</v>
      </c>
      <c r="B761" s="213" t="s">
        <v>55</v>
      </c>
      <c r="C761" s="214" t="s">
        <v>514</v>
      </c>
      <c r="D761" s="214" t="s">
        <v>515</v>
      </c>
      <c r="E761" s="214" t="s">
        <v>516</v>
      </c>
      <c r="F761" s="214" t="s">
        <v>515</v>
      </c>
      <c r="G761" s="214" t="s">
        <v>516</v>
      </c>
      <c r="H761" s="214" t="s">
        <v>517</v>
      </c>
      <c r="I761" s="214" t="s">
        <v>518</v>
      </c>
      <c r="J761" s="214" t="s">
        <v>83</v>
      </c>
      <c r="K761" s="214">
        <v>35</v>
      </c>
      <c r="L761" s="684">
        <v>711000000</v>
      </c>
      <c r="M761" s="39" t="s">
        <v>4618</v>
      </c>
      <c r="N761" s="215" t="s">
        <v>91</v>
      </c>
      <c r="O761" s="214" t="s">
        <v>526</v>
      </c>
      <c r="P761" s="214"/>
      <c r="Q761" s="216" t="s">
        <v>508</v>
      </c>
      <c r="R761" s="186" t="s">
        <v>582</v>
      </c>
      <c r="S761" s="214"/>
      <c r="T761" s="214" t="s">
        <v>520</v>
      </c>
      <c r="U761" s="217"/>
      <c r="V761" s="219">
        <v>10918539</v>
      </c>
      <c r="W761" s="219">
        <v>0</v>
      </c>
      <c r="X761" s="219">
        <f t="shared" si="9"/>
        <v>0</v>
      </c>
      <c r="Y761" s="218" t="s">
        <v>81</v>
      </c>
      <c r="Z761" s="218">
        <v>2015</v>
      </c>
      <c r="AA761" s="218"/>
      <c r="AB761" s="680" t="s">
        <v>63</v>
      </c>
      <c r="AC761" s="677"/>
      <c r="AD761" s="677"/>
      <c r="AE761" s="677"/>
      <c r="AF761" s="677"/>
      <c r="AG761" s="677"/>
      <c r="AH761" s="677"/>
      <c r="AI761" s="677"/>
    </row>
    <row r="762" spans="1:35" ht="76.5" customHeight="1">
      <c r="A762" s="44" t="s">
        <v>1629</v>
      </c>
      <c r="B762" s="45" t="s">
        <v>1615</v>
      </c>
      <c r="C762" s="45" t="s">
        <v>514</v>
      </c>
      <c r="D762" s="45" t="s">
        <v>515</v>
      </c>
      <c r="E762" s="45" t="s">
        <v>516</v>
      </c>
      <c r="F762" s="45" t="s">
        <v>515</v>
      </c>
      <c r="G762" s="45" t="s">
        <v>516</v>
      </c>
      <c r="H762" s="45" t="s">
        <v>517</v>
      </c>
      <c r="I762" s="45" t="s">
        <v>518</v>
      </c>
      <c r="J762" s="45" t="s">
        <v>83</v>
      </c>
      <c r="K762" s="45">
        <v>35</v>
      </c>
      <c r="L762" s="138">
        <v>711000000</v>
      </c>
      <c r="M762" s="139" t="s">
        <v>4616</v>
      </c>
      <c r="N762" s="45" t="s">
        <v>1618</v>
      </c>
      <c r="O762" s="45" t="s">
        <v>526</v>
      </c>
      <c r="P762" s="45"/>
      <c r="Q762" s="45" t="s">
        <v>508</v>
      </c>
      <c r="R762" s="45" t="s">
        <v>582</v>
      </c>
      <c r="S762" s="45"/>
      <c r="T762" s="45" t="s">
        <v>520</v>
      </c>
      <c r="U762" s="46"/>
      <c r="V762" s="46">
        <v>9826685.0999999996</v>
      </c>
      <c r="W762" s="46">
        <v>9826685.0999999996</v>
      </c>
      <c r="X762" s="46">
        <v>11005887.312000001</v>
      </c>
      <c r="Y762" s="45" t="s">
        <v>81</v>
      </c>
      <c r="Z762" s="45">
        <v>2015</v>
      </c>
      <c r="AA762" s="45" t="s">
        <v>1624</v>
      </c>
      <c r="AB762" s="546" t="s">
        <v>63</v>
      </c>
      <c r="AC762" s="583"/>
      <c r="AD762" s="583"/>
      <c r="AE762" s="583"/>
      <c r="AF762" s="583"/>
      <c r="AG762" s="583"/>
      <c r="AH762" s="583"/>
      <c r="AI762" s="583"/>
    </row>
    <row r="763" spans="1:35" s="43" customFormat="1" ht="76.5" customHeight="1">
      <c r="A763" s="164" t="s">
        <v>930</v>
      </c>
      <c r="B763" s="213" t="s">
        <v>55</v>
      </c>
      <c r="C763" s="214" t="s">
        <v>527</v>
      </c>
      <c r="D763" s="214" t="s">
        <v>528</v>
      </c>
      <c r="E763" s="214" t="s">
        <v>529</v>
      </c>
      <c r="F763" s="214" t="s">
        <v>564</v>
      </c>
      <c r="G763" s="214" t="s">
        <v>529</v>
      </c>
      <c r="H763" s="214" t="s">
        <v>517</v>
      </c>
      <c r="I763" s="214" t="s">
        <v>530</v>
      </c>
      <c r="J763" s="214" t="s">
        <v>83</v>
      </c>
      <c r="K763" s="214">
        <v>30</v>
      </c>
      <c r="L763" s="684">
        <v>711000000</v>
      </c>
      <c r="M763" s="39" t="s">
        <v>4618</v>
      </c>
      <c r="N763" s="215" t="s">
        <v>91</v>
      </c>
      <c r="O763" s="214" t="s">
        <v>519</v>
      </c>
      <c r="P763" s="214"/>
      <c r="Q763" s="216" t="s">
        <v>508</v>
      </c>
      <c r="R763" s="186" t="s">
        <v>582</v>
      </c>
      <c r="S763" s="214"/>
      <c r="T763" s="214" t="s">
        <v>520</v>
      </c>
      <c r="U763" s="217"/>
      <c r="V763" s="217">
        <v>4948300</v>
      </c>
      <c r="W763" s="217">
        <v>0</v>
      </c>
      <c r="X763" s="217">
        <v>0</v>
      </c>
      <c r="Y763" s="218" t="s">
        <v>81</v>
      </c>
      <c r="Z763" s="218">
        <v>2015</v>
      </c>
      <c r="AA763" s="218"/>
      <c r="AB763" s="680" t="s">
        <v>63</v>
      </c>
      <c r="AC763" s="677"/>
      <c r="AD763" s="677"/>
      <c r="AE763" s="677"/>
      <c r="AF763" s="677"/>
      <c r="AG763" s="677"/>
      <c r="AH763" s="677"/>
      <c r="AI763" s="677"/>
    </row>
    <row r="764" spans="1:35" ht="76.5" customHeight="1">
      <c r="A764" s="44" t="s">
        <v>1631</v>
      </c>
      <c r="B764" s="45" t="s">
        <v>1615</v>
      </c>
      <c r="C764" s="45" t="s">
        <v>527</v>
      </c>
      <c r="D764" s="45" t="s">
        <v>528</v>
      </c>
      <c r="E764" s="45" t="s">
        <v>529</v>
      </c>
      <c r="F764" s="45" t="s">
        <v>564</v>
      </c>
      <c r="G764" s="45" t="s">
        <v>529</v>
      </c>
      <c r="H764" s="45" t="s">
        <v>517</v>
      </c>
      <c r="I764" s="45" t="s">
        <v>530</v>
      </c>
      <c r="J764" s="45" t="s">
        <v>83</v>
      </c>
      <c r="K764" s="45">
        <v>30</v>
      </c>
      <c r="L764" s="138">
        <v>711000000</v>
      </c>
      <c r="M764" s="139" t="s">
        <v>4616</v>
      </c>
      <c r="N764" s="45" t="s">
        <v>1618</v>
      </c>
      <c r="O764" s="45" t="s">
        <v>519</v>
      </c>
      <c r="P764" s="45"/>
      <c r="Q764" s="45" t="s">
        <v>508</v>
      </c>
      <c r="R764" s="45" t="s">
        <v>582</v>
      </c>
      <c r="S764" s="45"/>
      <c r="T764" s="45" t="s">
        <v>520</v>
      </c>
      <c r="U764" s="46"/>
      <c r="V764" s="46">
        <v>4354504</v>
      </c>
      <c r="W764" s="46">
        <v>4354504</v>
      </c>
      <c r="X764" s="46">
        <v>4877044.4800000004</v>
      </c>
      <c r="Y764" s="45" t="s">
        <v>81</v>
      </c>
      <c r="Z764" s="45">
        <v>2015</v>
      </c>
      <c r="AA764" s="45" t="s">
        <v>1624</v>
      </c>
      <c r="AB764" s="546" t="s">
        <v>63</v>
      </c>
      <c r="AC764" s="583"/>
      <c r="AD764" s="583"/>
      <c r="AE764" s="583"/>
      <c r="AF764" s="583"/>
      <c r="AG764" s="583"/>
      <c r="AH764" s="583"/>
      <c r="AI764" s="583"/>
    </row>
    <row r="765" spans="1:35" s="43" customFormat="1" ht="76.5" customHeight="1">
      <c r="A765" s="164" t="s">
        <v>931</v>
      </c>
      <c r="B765" s="213" t="s">
        <v>55</v>
      </c>
      <c r="C765" s="214" t="s">
        <v>583</v>
      </c>
      <c r="D765" s="214" t="s">
        <v>584</v>
      </c>
      <c r="E765" s="214" t="s">
        <v>585</v>
      </c>
      <c r="F765" s="214" t="s">
        <v>584</v>
      </c>
      <c r="G765" s="214" t="s">
        <v>585</v>
      </c>
      <c r="H765" s="214" t="s">
        <v>565</v>
      </c>
      <c r="I765" s="214" t="s">
        <v>566</v>
      </c>
      <c r="J765" s="214" t="s">
        <v>83</v>
      </c>
      <c r="K765" s="214">
        <v>40</v>
      </c>
      <c r="L765" s="684">
        <v>711000000</v>
      </c>
      <c r="M765" s="39" t="s">
        <v>4618</v>
      </c>
      <c r="N765" s="215" t="s">
        <v>91</v>
      </c>
      <c r="O765" s="214" t="s">
        <v>519</v>
      </c>
      <c r="P765" s="214"/>
      <c r="Q765" s="216" t="s">
        <v>508</v>
      </c>
      <c r="R765" s="186" t="s">
        <v>582</v>
      </c>
      <c r="S765" s="214"/>
      <c r="T765" s="214" t="s">
        <v>520</v>
      </c>
      <c r="U765" s="217"/>
      <c r="V765" s="217">
        <v>4189000</v>
      </c>
      <c r="W765" s="217">
        <v>0</v>
      </c>
      <c r="X765" s="217">
        <f t="shared" si="9"/>
        <v>0</v>
      </c>
      <c r="Y765" s="218" t="s">
        <v>81</v>
      </c>
      <c r="Z765" s="218">
        <v>2015</v>
      </c>
      <c r="AA765" s="218"/>
      <c r="AB765" s="680" t="s">
        <v>63</v>
      </c>
      <c r="AC765" s="677"/>
      <c r="AD765" s="677"/>
      <c r="AE765" s="677"/>
      <c r="AF765" s="677"/>
      <c r="AG765" s="677"/>
      <c r="AH765" s="677"/>
      <c r="AI765" s="677"/>
    </row>
    <row r="766" spans="1:35" ht="76.5" customHeight="1">
      <c r="A766" s="44" t="s">
        <v>1650</v>
      </c>
      <c r="B766" s="45" t="s">
        <v>1615</v>
      </c>
      <c r="C766" s="45" t="s">
        <v>583</v>
      </c>
      <c r="D766" s="45" t="s">
        <v>584</v>
      </c>
      <c r="E766" s="45" t="s">
        <v>585</v>
      </c>
      <c r="F766" s="45" t="s">
        <v>584</v>
      </c>
      <c r="G766" s="45" t="s">
        <v>585</v>
      </c>
      <c r="H766" s="45" t="s">
        <v>565</v>
      </c>
      <c r="I766" s="45" t="s">
        <v>566</v>
      </c>
      <c r="J766" s="45" t="s">
        <v>83</v>
      </c>
      <c r="K766" s="45">
        <v>40</v>
      </c>
      <c r="L766" s="138">
        <v>711000000</v>
      </c>
      <c r="M766" s="139" t="s">
        <v>4616</v>
      </c>
      <c r="N766" s="45" t="s">
        <v>1618</v>
      </c>
      <c r="O766" s="45" t="s">
        <v>519</v>
      </c>
      <c r="P766" s="45"/>
      <c r="Q766" s="45" t="s">
        <v>508</v>
      </c>
      <c r="R766" s="45" t="s">
        <v>582</v>
      </c>
      <c r="S766" s="45"/>
      <c r="T766" s="45" t="s">
        <v>520</v>
      </c>
      <c r="U766" s="46"/>
      <c r="V766" s="46">
        <v>3686320</v>
      </c>
      <c r="W766" s="46">
        <v>3686320</v>
      </c>
      <c r="X766" s="46">
        <v>4128678.4</v>
      </c>
      <c r="Y766" s="45" t="s">
        <v>81</v>
      </c>
      <c r="Z766" s="45">
        <v>2015</v>
      </c>
      <c r="AA766" s="45" t="s">
        <v>1624</v>
      </c>
      <c r="AB766" s="546" t="s">
        <v>63</v>
      </c>
      <c r="AC766" s="583"/>
      <c r="AD766" s="583"/>
      <c r="AE766" s="583"/>
      <c r="AF766" s="583"/>
      <c r="AG766" s="583"/>
      <c r="AH766" s="583"/>
      <c r="AI766" s="583"/>
    </row>
    <row r="767" spans="1:35" ht="76.5" customHeight="1">
      <c r="A767" s="145" t="s">
        <v>932</v>
      </c>
      <c r="B767" s="207" t="s">
        <v>169</v>
      </c>
      <c r="C767" s="207" t="s">
        <v>567</v>
      </c>
      <c r="D767" s="207" t="s">
        <v>568</v>
      </c>
      <c r="E767" s="207" t="s">
        <v>569</v>
      </c>
      <c r="F767" s="207" t="s">
        <v>568</v>
      </c>
      <c r="G767" s="207" t="s">
        <v>569</v>
      </c>
      <c r="H767" s="207" t="s">
        <v>570</v>
      </c>
      <c r="I767" s="207" t="s">
        <v>571</v>
      </c>
      <c r="J767" s="207" t="s">
        <v>83</v>
      </c>
      <c r="K767" s="207">
        <v>25</v>
      </c>
      <c r="L767" s="138">
        <v>711000000</v>
      </c>
      <c r="M767" s="34" t="s">
        <v>4618</v>
      </c>
      <c r="N767" s="208" t="s">
        <v>91</v>
      </c>
      <c r="O767" s="207" t="s">
        <v>519</v>
      </c>
      <c r="P767" s="207"/>
      <c r="Q767" s="209" t="s">
        <v>508</v>
      </c>
      <c r="R767" s="178" t="s">
        <v>582</v>
      </c>
      <c r="S767" s="207"/>
      <c r="T767" s="207" t="s">
        <v>520</v>
      </c>
      <c r="U767" s="210"/>
      <c r="V767" s="210">
        <v>1035600</v>
      </c>
      <c r="W767" s="210">
        <v>1035600</v>
      </c>
      <c r="X767" s="210">
        <f t="shared" si="9"/>
        <v>1159872</v>
      </c>
      <c r="Y767" s="212" t="s">
        <v>81</v>
      </c>
      <c r="Z767" s="212">
        <v>2015</v>
      </c>
      <c r="AA767" s="212"/>
      <c r="AB767" s="589" t="s">
        <v>63</v>
      </c>
      <c r="AC767" s="583"/>
      <c r="AD767" s="583"/>
      <c r="AE767" s="583"/>
      <c r="AF767" s="583"/>
      <c r="AG767" s="583"/>
      <c r="AH767" s="583"/>
      <c r="AI767" s="583"/>
    </row>
    <row r="768" spans="1:35" s="43" customFormat="1" ht="76.5" customHeight="1">
      <c r="A768" s="164" t="s">
        <v>933</v>
      </c>
      <c r="B768" s="214" t="s">
        <v>169</v>
      </c>
      <c r="C768" s="214" t="s">
        <v>527</v>
      </c>
      <c r="D768" s="214" t="s">
        <v>528</v>
      </c>
      <c r="E768" s="214" t="s">
        <v>529</v>
      </c>
      <c r="F768" s="214" t="s">
        <v>564</v>
      </c>
      <c r="G768" s="214" t="s">
        <v>529</v>
      </c>
      <c r="H768" s="214" t="s">
        <v>572</v>
      </c>
      <c r="I768" s="214" t="s">
        <v>530</v>
      </c>
      <c r="J768" s="214" t="s">
        <v>83</v>
      </c>
      <c r="K768" s="214">
        <v>30</v>
      </c>
      <c r="L768" s="684">
        <v>711000000</v>
      </c>
      <c r="M768" s="39" t="s">
        <v>4618</v>
      </c>
      <c r="N768" s="215" t="s">
        <v>91</v>
      </c>
      <c r="O768" s="214" t="s">
        <v>519</v>
      </c>
      <c r="P768" s="214"/>
      <c r="Q768" s="216" t="s">
        <v>508</v>
      </c>
      <c r="R768" s="186" t="s">
        <v>582</v>
      </c>
      <c r="S768" s="214"/>
      <c r="T768" s="214" t="s">
        <v>520</v>
      </c>
      <c r="U768" s="217"/>
      <c r="V768" s="217">
        <v>769000</v>
      </c>
      <c r="W768" s="217">
        <v>0</v>
      </c>
      <c r="X768" s="217">
        <f t="shared" si="9"/>
        <v>0</v>
      </c>
      <c r="Y768" s="218" t="s">
        <v>81</v>
      </c>
      <c r="Z768" s="218">
        <v>2015</v>
      </c>
      <c r="AA768" s="218"/>
      <c r="AB768" s="680" t="s">
        <v>63</v>
      </c>
      <c r="AC768" s="677"/>
      <c r="AD768" s="677"/>
      <c r="AE768" s="677"/>
      <c r="AF768" s="677"/>
      <c r="AG768" s="677"/>
      <c r="AH768" s="677"/>
      <c r="AI768" s="677"/>
    </row>
    <row r="769" spans="1:35" ht="76.5" customHeight="1">
      <c r="A769" s="44" t="s">
        <v>1632</v>
      </c>
      <c r="B769" s="45" t="s">
        <v>1615</v>
      </c>
      <c r="C769" s="45" t="s">
        <v>527</v>
      </c>
      <c r="D769" s="45" t="s">
        <v>528</v>
      </c>
      <c r="E769" s="45" t="s">
        <v>529</v>
      </c>
      <c r="F769" s="45" t="s">
        <v>564</v>
      </c>
      <c r="G769" s="45" t="s">
        <v>529</v>
      </c>
      <c r="H769" s="45" t="s">
        <v>572</v>
      </c>
      <c r="I769" s="45" t="s">
        <v>530</v>
      </c>
      <c r="J769" s="45" t="s">
        <v>83</v>
      </c>
      <c r="K769" s="45">
        <v>30</v>
      </c>
      <c r="L769" s="138">
        <v>711000000</v>
      </c>
      <c r="M769" s="139" t="s">
        <v>4616</v>
      </c>
      <c r="N769" s="45" t="s">
        <v>1618</v>
      </c>
      <c r="O769" s="45" t="s">
        <v>519</v>
      </c>
      <c r="P769" s="45"/>
      <c r="Q769" s="45" t="s">
        <v>508</v>
      </c>
      <c r="R769" s="45" t="s">
        <v>582</v>
      </c>
      <c r="S769" s="45"/>
      <c r="T769" s="45" t="s">
        <v>520</v>
      </c>
      <c r="U769" s="46"/>
      <c r="V769" s="46">
        <v>676720</v>
      </c>
      <c r="W769" s="46">
        <v>676720</v>
      </c>
      <c r="X769" s="46">
        <v>757926.40000000002</v>
      </c>
      <c r="Y769" s="45" t="s">
        <v>81</v>
      </c>
      <c r="Z769" s="45">
        <v>2015</v>
      </c>
      <c r="AA769" s="45" t="s">
        <v>1624</v>
      </c>
      <c r="AB769" s="546" t="s">
        <v>63</v>
      </c>
      <c r="AC769" s="583"/>
      <c r="AD769" s="583"/>
      <c r="AE769" s="583"/>
      <c r="AF769" s="583"/>
      <c r="AG769" s="583"/>
      <c r="AH769" s="583"/>
      <c r="AI769" s="583"/>
    </row>
    <row r="770" spans="1:35" ht="76.5" customHeight="1">
      <c r="A770" s="145" t="s">
        <v>934</v>
      </c>
      <c r="B770" s="220" t="s">
        <v>55</v>
      </c>
      <c r="C770" s="221" t="s">
        <v>573</v>
      </c>
      <c r="D770" s="222" t="s">
        <v>574</v>
      </c>
      <c r="E770" s="222" t="s">
        <v>575</v>
      </c>
      <c r="F770" s="222" t="s">
        <v>574</v>
      </c>
      <c r="G770" s="222" t="s">
        <v>575</v>
      </c>
      <c r="H770" s="207" t="s">
        <v>576</v>
      </c>
      <c r="I770" s="207" t="s">
        <v>577</v>
      </c>
      <c r="J770" s="207" t="s">
        <v>83</v>
      </c>
      <c r="K770" s="207">
        <v>25</v>
      </c>
      <c r="L770" s="138">
        <v>711000000</v>
      </c>
      <c r="M770" s="34" t="s">
        <v>4618</v>
      </c>
      <c r="N770" s="208" t="s">
        <v>91</v>
      </c>
      <c r="O770" s="207" t="s">
        <v>519</v>
      </c>
      <c r="P770" s="207"/>
      <c r="Q770" s="209" t="s">
        <v>508</v>
      </c>
      <c r="R770" s="178" t="s">
        <v>582</v>
      </c>
      <c r="S770" s="207"/>
      <c r="T770" s="207" t="s">
        <v>520</v>
      </c>
      <c r="U770" s="210"/>
      <c r="V770" s="192">
        <v>1720872</v>
      </c>
      <c r="W770" s="192">
        <v>1720872</v>
      </c>
      <c r="X770" s="192">
        <f t="shared" si="9"/>
        <v>1927376.6400000001</v>
      </c>
      <c r="Y770" s="212" t="s">
        <v>81</v>
      </c>
      <c r="Z770" s="212">
        <v>2015</v>
      </c>
      <c r="AA770" s="212"/>
      <c r="AB770" s="589" t="s">
        <v>63</v>
      </c>
      <c r="AC770" s="583"/>
      <c r="AD770" s="583"/>
      <c r="AE770" s="583"/>
      <c r="AF770" s="583"/>
      <c r="AG770" s="583"/>
      <c r="AH770" s="583"/>
      <c r="AI770" s="583"/>
    </row>
    <row r="771" spans="1:35" s="43" customFormat="1" ht="76.5" customHeight="1">
      <c r="A771" s="164" t="s">
        <v>935</v>
      </c>
      <c r="B771" s="213" t="s">
        <v>55</v>
      </c>
      <c r="C771" s="214" t="s">
        <v>527</v>
      </c>
      <c r="D771" s="214" t="s">
        <v>528</v>
      </c>
      <c r="E771" s="214" t="s">
        <v>529</v>
      </c>
      <c r="F771" s="214" t="s">
        <v>564</v>
      </c>
      <c r="G771" s="214" t="s">
        <v>529</v>
      </c>
      <c r="H771" s="214" t="s">
        <v>517</v>
      </c>
      <c r="I771" s="214" t="s">
        <v>530</v>
      </c>
      <c r="J771" s="214" t="s">
        <v>83</v>
      </c>
      <c r="K771" s="214">
        <v>30</v>
      </c>
      <c r="L771" s="684">
        <v>711000000</v>
      </c>
      <c r="M771" s="39" t="s">
        <v>4618</v>
      </c>
      <c r="N771" s="215" t="s">
        <v>91</v>
      </c>
      <c r="O771" s="214" t="s">
        <v>521</v>
      </c>
      <c r="P771" s="214"/>
      <c r="Q771" s="216" t="s">
        <v>508</v>
      </c>
      <c r="R771" s="186" t="s">
        <v>582</v>
      </c>
      <c r="S771" s="214"/>
      <c r="T771" s="214" t="s">
        <v>520</v>
      </c>
      <c r="U771" s="217"/>
      <c r="V771" s="223">
        <v>10272493</v>
      </c>
      <c r="W771" s="223">
        <v>0</v>
      </c>
      <c r="X771" s="223">
        <f t="shared" si="9"/>
        <v>0</v>
      </c>
      <c r="Y771" s="218" t="s">
        <v>81</v>
      </c>
      <c r="Z771" s="218">
        <v>2015</v>
      </c>
      <c r="AA771" s="218"/>
      <c r="AB771" s="680" t="s">
        <v>63</v>
      </c>
      <c r="AC771" s="677"/>
      <c r="AD771" s="677"/>
      <c r="AE771" s="677"/>
      <c r="AF771" s="677"/>
      <c r="AG771" s="677"/>
      <c r="AH771" s="677"/>
      <c r="AI771" s="677"/>
    </row>
    <row r="772" spans="1:35" ht="76.5" customHeight="1">
      <c r="A772" s="44" t="s">
        <v>1633</v>
      </c>
      <c r="B772" s="45" t="s">
        <v>1615</v>
      </c>
      <c r="C772" s="45" t="s">
        <v>527</v>
      </c>
      <c r="D772" s="45" t="s">
        <v>528</v>
      </c>
      <c r="E772" s="45" t="s">
        <v>529</v>
      </c>
      <c r="F772" s="45" t="s">
        <v>564</v>
      </c>
      <c r="G772" s="45" t="s">
        <v>529</v>
      </c>
      <c r="H772" s="45" t="s">
        <v>517</v>
      </c>
      <c r="I772" s="45" t="s">
        <v>530</v>
      </c>
      <c r="J772" s="45" t="s">
        <v>83</v>
      </c>
      <c r="K772" s="45">
        <v>30</v>
      </c>
      <c r="L772" s="138">
        <v>711000000</v>
      </c>
      <c r="M772" s="139" t="s">
        <v>4616</v>
      </c>
      <c r="N772" s="45" t="s">
        <v>1618</v>
      </c>
      <c r="O772" s="45" t="s">
        <v>521</v>
      </c>
      <c r="P772" s="45"/>
      <c r="Q772" s="45" t="s">
        <v>508</v>
      </c>
      <c r="R772" s="45" t="s">
        <v>582</v>
      </c>
      <c r="S772" s="45"/>
      <c r="T772" s="45" t="s">
        <v>520</v>
      </c>
      <c r="U772" s="46"/>
      <c r="V772" s="46">
        <v>9039793.8399999999</v>
      </c>
      <c r="W772" s="46">
        <v>9039793.8399999999</v>
      </c>
      <c r="X772" s="46">
        <v>10124569.1008</v>
      </c>
      <c r="Y772" s="45" t="s">
        <v>81</v>
      </c>
      <c r="Z772" s="45">
        <v>2015</v>
      </c>
      <c r="AA772" s="45" t="s">
        <v>1624</v>
      </c>
      <c r="AB772" s="546" t="s">
        <v>63</v>
      </c>
      <c r="AC772" s="583"/>
      <c r="AD772" s="583"/>
      <c r="AE772" s="583"/>
      <c r="AF772" s="583"/>
      <c r="AG772" s="583"/>
      <c r="AH772" s="583"/>
      <c r="AI772" s="583"/>
    </row>
    <row r="773" spans="1:35" s="43" customFormat="1" ht="76.5" customHeight="1">
      <c r="A773" s="164" t="s">
        <v>936</v>
      </c>
      <c r="B773" s="213" t="s">
        <v>55</v>
      </c>
      <c r="C773" s="214" t="s">
        <v>583</v>
      </c>
      <c r="D773" s="214" t="s">
        <v>584</v>
      </c>
      <c r="E773" s="214" t="s">
        <v>585</v>
      </c>
      <c r="F773" s="214" t="s">
        <v>584</v>
      </c>
      <c r="G773" s="214" t="s">
        <v>585</v>
      </c>
      <c r="H773" s="214" t="s">
        <v>565</v>
      </c>
      <c r="I773" s="214" t="s">
        <v>566</v>
      </c>
      <c r="J773" s="214" t="s">
        <v>83</v>
      </c>
      <c r="K773" s="214">
        <v>40</v>
      </c>
      <c r="L773" s="684">
        <v>711000000</v>
      </c>
      <c r="M773" s="39" t="s">
        <v>4618</v>
      </c>
      <c r="N773" s="215" t="s">
        <v>91</v>
      </c>
      <c r="O773" s="214" t="s">
        <v>521</v>
      </c>
      <c r="P773" s="214"/>
      <c r="Q773" s="216" t="s">
        <v>508</v>
      </c>
      <c r="R773" s="186" t="s">
        <v>582</v>
      </c>
      <c r="S773" s="214"/>
      <c r="T773" s="214" t="s">
        <v>520</v>
      </c>
      <c r="U773" s="217"/>
      <c r="V773" s="217">
        <v>3450400</v>
      </c>
      <c r="W773" s="217">
        <v>0</v>
      </c>
      <c r="X773" s="217">
        <f t="shared" si="9"/>
        <v>0</v>
      </c>
      <c r="Y773" s="218" t="s">
        <v>81</v>
      </c>
      <c r="Z773" s="218">
        <v>2015</v>
      </c>
      <c r="AA773" s="218"/>
      <c r="AB773" s="680" t="s">
        <v>63</v>
      </c>
      <c r="AC773" s="677"/>
      <c r="AD773" s="677"/>
      <c r="AE773" s="677"/>
      <c r="AF773" s="677"/>
      <c r="AG773" s="677"/>
      <c r="AH773" s="677"/>
      <c r="AI773" s="677"/>
    </row>
    <row r="774" spans="1:35" ht="76.5" customHeight="1">
      <c r="A774" s="44" t="s">
        <v>1651</v>
      </c>
      <c r="B774" s="45" t="s">
        <v>1615</v>
      </c>
      <c r="C774" s="45" t="s">
        <v>583</v>
      </c>
      <c r="D774" s="45" t="s">
        <v>584</v>
      </c>
      <c r="E774" s="45" t="s">
        <v>585</v>
      </c>
      <c r="F774" s="45" t="s">
        <v>584</v>
      </c>
      <c r="G774" s="45" t="s">
        <v>585</v>
      </c>
      <c r="H774" s="45" t="s">
        <v>565</v>
      </c>
      <c r="I774" s="45" t="s">
        <v>566</v>
      </c>
      <c r="J774" s="45" t="s">
        <v>83</v>
      </c>
      <c r="K774" s="45">
        <v>40</v>
      </c>
      <c r="L774" s="138">
        <v>711000000</v>
      </c>
      <c r="M774" s="139" t="s">
        <v>4616</v>
      </c>
      <c r="N774" s="45" t="s">
        <v>1618</v>
      </c>
      <c r="O774" s="45" t="s">
        <v>521</v>
      </c>
      <c r="P774" s="45"/>
      <c r="Q774" s="45" t="s">
        <v>508</v>
      </c>
      <c r="R774" s="45" t="s">
        <v>582</v>
      </c>
      <c r="S774" s="45"/>
      <c r="T774" s="45" t="s">
        <v>520</v>
      </c>
      <c r="U774" s="46"/>
      <c r="V774" s="46">
        <v>3036352</v>
      </c>
      <c r="W774" s="46">
        <v>3036352</v>
      </c>
      <c r="X774" s="46">
        <v>3400714.2400000002</v>
      </c>
      <c r="Y774" s="45" t="s">
        <v>81</v>
      </c>
      <c r="Z774" s="45">
        <v>2015</v>
      </c>
      <c r="AA774" s="45" t="s">
        <v>1624</v>
      </c>
      <c r="AB774" s="546" t="s">
        <v>63</v>
      </c>
      <c r="AC774" s="583"/>
      <c r="AD774" s="583"/>
      <c r="AE774" s="583"/>
      <c r="AF774" s="583"/>
      <c r="AG774" s="583"/>
      <c r="AH774" s="583"/>
      <c r="AI774" s="583"/>
    </row>
    <row r="775" spans="1:35" s="43" customFormat="1" ht="76.5" customHeight="1">
      <c r="A775" s="164" t="s">
        <v>937</v>
      </c>
      <c r="B775" s="214" t="s">
        <v>169</v>
      </c>
      <c r="C775" s="214" t="s">
        <v>527</v>
      </c>
      <c r="D775" s="214" t="s">
        <v>528</v>
      </c>
      <c r="E775" s="214" t="s">
        <v>529</v>
      </c>
      <c r="F775" s="214" t="s">
        <v>564</v>
      </c>
      <c r="G775" s="214" t="s">
        <v>529</v>
      </c>
      <c r="H775" s="214" t="s">
        <v>572</v>
      </c>
      <c r="I775" s="214" t="s">
        <v>530</v>
      </c>
      <c r="J775" s="214" t="s">
        <v>83</v>
      </c>
      <c r="K775" s="214">
        <v>30</v>
      </c>
      <c r="L775" s="684">
        <v>711000000</v>
      </c>
      <c r="M775" s="39" t="s">
        <v>4618</v>
      </c>
      <c r="N775" s="215" t="s">
        <v>91</v>
      </c>
      <c r="O775" s="214" t="s">
        <v>521</v>
      </c>
      <c r="P775" s="214"/>
      <c r="Q775" s="216" t="s">
        <v>508</v>
      </c>
      <c r="R775" s="186" t="s">
        <v>582</v>
      </c>
      <c r="S775" s="214"/>
      <c r="T775" s="214" t="s">
        <v>520</v>
      </c>
      <c r="U775" s="217"/>
      <c r="V775" s="217">
        <v>450000</v>
      </c>
      <c r="W775" s="217">
        <v>0</v>
      </c>
      <c r="X775" s="217">
        <f t="shared" si="9"/>
        <v>0</v>
      </c>
      <c r="Y775" s="218" t="s">
        <v>81</v>
      </c>
      <c r="Z775" s="218">
        <v>2015</v>
      </c>
      <c r="AA775" s="218"/>
      <c r="AB775" s="680" t="s">
        <v>63</v>
      </c>
      <c r="AC775" s="677"/>
      <c r="AD775" s="677"/>
      <c r="AE775" s="677"/>
      <c r="AF775" s="677"/>
      <c r="AG775" s="677"/>
      <c r="AH775" s="677"/>
      <c r="AI775" s="677"/>
    </row>
    <row r="776" spans="1:35" ht="76.5" customHeight="1">
      <c r="A776" s="44" t="s">
        <v>1634</v>
      </c>
      <c r="B776" s="45" t="s">
        <v>1615</v>
      </c>
      <c r="C776" s="45" t="s">
        <v>527</v>
      </c>
      <c r="D776" s="45" t="s">
        <v>528</v>
      </c>
      <c r="E776" s="45" t="s">
        <v>529</v>
      </c>
      <c r="F776" s="45" t="s">
        <v>564</v>
      </c>
      <c r="G776" s="45" t="s">
        <v>529</v>
      </c>
      <c r="H776" s="45" t="s">
        <v>572</v>
      </c>
      <c r="I776" s="45" t="s">
        <v>530</v>
      </c>
      <c r="J776" s="45" t="s">
        <v>83</v>
      </c>
      <c r="K776" s="45">
        <v>30</v>
      </c>
      <c r="L776" s="138">
        <v>711000000</v>
      </c>
      <c r="M776" s="139" t="s">
        <v>4616</v>
      </c>
      <c r="N776" s="45" t="s">
        <v>1618</v>
      </c>
      <c r="O776" s="45" t="s">
        <v>521</v>
      </c>
      <c r="P776" s="45"/>
      <c r="Q776" s="45" t="s">
        <v>508</v>
      </c>
      <c r="R776" s="45" t="s">
        <v>582</v>
      </c>
      <c r="S776" s="45"/>
      <c r="T776" s="45" t="s">
        <v>520</v>
      </c>
      <c r="U776" s="46"/>
      <c r="V776" s="46">
        <v>396000</v>
      </c>
      <c r="W776" s="46">
        <v>396000</v>
      </c>
      <c r="X776" s="46">
        <v>443520</v>
      </c>
      <c r="Y776" s="45" t="s">
        <v>81</v>
      </c>
      <c r="Z776" s="45">
        <v>2015</v>
      </c>
      <c r="AA776" s="45" t="s">
        <v>1624</v>
      </c>
      <c r="AB776" s="546" t="s">
        <v>63</v>
      </c>
      <c r="AC776" s="583"/>
      <c r="AD776" s="583"/>
      <c r="AE776" s="583"/>
      <c r="AF776" s="583"/>
      <c r="AG776" s="583"/>
      <c r="AH776" s="583"/>
      <c r="AI776" s="583"/>
    </row>
    <row r="777" spans="1:35" s="43" customFormat="1" ht="76.5" customHeight="1">
      <c r="A777" s="164" t="s">
        <v>938</v>
      </c>
      <c r="B777" s="214" t="s">
        <v>169</v>
      </c>
      <c r="C777" s="214" t="s">
        <v>527</v>
      </c>
      <c r="D777" s="214" t="s">
        <v>528</v>
      </c>
      <c r="E777" s="214" t="s">
        <v>529</v>
      </c>
      <c r="F777" s="214" t="s">
        <v>564</v>
      </c>
      <c r="G777" s="214" t="s">
        <v>529</v>
      </c>
      <c r="H777" s="214" t="s">
        <v>578</v>
      </c>
      <c r="I777" s="214" t="s">
        <v>530</v>
      </c>
      <c r="J777" s="214" t="s">
        <v>83</v>
      </c>
      <c r="K777" s="214">
        <v>30</v>
      </c>
      <c r="L777" s="684">
        <v>711000000</v>
      </c>
      <c r="M777" s="39" t="s">
        <v>4618</v>
      </c>
      <c r="N777" s="215" t="s">
        <v>91</v>
      </c>
      <c r="O777" s="214" t="s">
        <v>521</v>
      </c>
      <c r="P777" s="214"/>
      <c r="Q777" s="216" t="s">
        <v>508</v>
      </c>
      <c r="R777" s="186" t="s">
        <v>582</v>
      </c>
      <c r="S777" s="214"/>
      <c r="T777" s="214" t="s">
        <v>520</v>
      </c>
      <c r="U777" s="217"/>
      <c r="V777" s="217">
        <v>360000</v>
      </c>
      <c r="W777" s="217">
        <v>0</v>
      </c>
      <c r="X777" s="217">
        <f t="shared" si="9"/>
        <v>0</v>
      </c>
      <c r="Y777" s="218" t="s">
        <v>81</v>
      </c>
      <c r="Z777" s="218">
        <v>2015</v>
      </c>
      <c r="AA777" s="218"/>
      <c r="AB777" s="680" t="s">
        <v>63</v>
      </c>
      <c r="AC777" s="677"/>
      <c r="AD777" s="677"/>
      <c r="AE777" s="677"/>
      <c r="AF777" s="677"/>
      <c r="AG777" s="677"/>
      <c r="AH777" s="677"/>
      <c r="AI777" s="677"/>
    </row>
    <row r="778" spans="1:35" ht="76.5" customHeight="1">
      <c r="A778" s="44" t="s">
        <v>1635</v>
      </c>
      <c r="B778" s="45" t="s">
        <v>1615</v>
      </c>
      <c r="C778" s="45" t="s">
        <v>527</v>
      </c>
      <c r="D778" s="45" t="s">
        <v>528</v>
      </c>
      <c r="E778" s="45" t="s">
        <v>529</v>
      </c>
      <c r="F778" s="45" t="s">
        <v>564</v>
      </c>
      <c r="G778" s="45" t="s">
        <v>529</v>
      </c>
      <c r="H778" s="45" t="s">
        <v>578</v>
      </c>
      <c r="I778" s="45" t="s">
        <v>530</v>
      </c>
      <c r="J778" s="45" t="s">
        <v>83</v>
      </c>
      <c r="K778" s="45">
        <v>30</v>
      </c>
      <c r="L778" s="138">
        <v>711000000</v>
      </c>
      <c r="M778" s="139" t="s">
        <v>4616</v>
      </c>
      <c r="N778" s="45" t="s">
        <v>1618</v>
      </c>
      <c r="O778" s="45" t="s">
        <v>521</v>
      </c>
      <c r="P778" s="45"/>
      <c r="Q778" s="45" t="s">
        <v>508</v>
      </c>
      <c r="R778" s="45" t="s">
        <v>582</v>
      </c>
      <c r="S778" s="45"/>
      <c r="T778" s="45" t="s">
        <v>520</v>
      </c>
      <c r="U778" s="46"/>
      <c r="V778" s="46">
        <v>316800</v>
      </c>
      <c r="W778" s="46">
        <v>316800</v>
      </c>
      <c r="X778" s="46">
        <v>354816</v>
      </c>
      <c r="Y778" s="45" t="s">
        <v>81</v>
      </c>
      <c r="Z778" s="45">
        <v>2015</v>
      </c>
      <c r="AA778" s="45" t="s">
        <v>1624</v>
      </c>
      <c r="AB778" s="546" t="s">
        <v>63</v>
      </c>
      <c r="AC778" s="583"/>
      <c r="AD778" s="583"/>
      <c r="AE778" s="583"/>
      <c r="AF778" s="583"/>
      <c r="AG778" s="583"/>
      <c r="AH778" s="583"/>
      <c r="AI778" s="583"/>
    </row>
    <row r="779" spans="1:35" s="43" customFormat="1" ht="76.5" customHeight="1">
      <c r="A779" s="164" t="s">
        <v>939</v>
      </c>
      <c r="B779" s="214" t="s">
        <v>169</v>
      </c>
      <c r="C779" s="214" t="s">
        <v>567</v>
      </c>
      <c r="D779" s="214" t="s">
        <v>568</v>
      </c>
      <c r="E779" s="214" t="s">
        <v>579</v>
      </c>
      <c r="F779" s="214" t="s">
        <v>568</v>
      </c>
      <c r="G779" s="214" t="s">
        <v>569</v>
      </c>
      <c r="H779" s="214" t="s">
        <v>570</v>
      </c>
      <c r="I779" s="214" t="s">
        <v>571</v>
      </c>
      <c r="J779" s="214" t="s">
        <v>83</v>
      </c>
      <c r="K779" s="214">
        <v>25</v>
      </c>
      <c r="L779" s="684">
        <v>711000000</v>
      </c>
      <c r="M779" s="39" t="s">
        <v>4618</v>
      </c>
      <c r="N779" s="215" t="s">
        <v>91</v>
      </c>
      <c r="O779" s="214" t="s">
        <v>521</v>
      </c>
      <c r="P779" s="214"/>
      <c r="Q779" s="216" t="s">
        <v>508</v>
      </c>
      <c r="R779" s="186" t="s">
        <v>582</v>
      </c>
      <c r="S779" s="214"/>
      <c r="T779" s="214" t="s">
        <v>520</v>
      </c>
      <c r="U779" s="217"/>
      <c r="V779" s="217">
        <v>865600</v>
      </c>
      <c r="W779" s="217">
        <v>0</v>
      </c>
      <c r="X779" s="217">
        <f t="shared" si="9"/>
        <v>0</v>
      </c>
      <c r="Y779" s="218" t="s">
        <v>81</v>
      </c>
      <c r="Z779" s="218">
        <v>2015</v>
      </c>
      <c r="AA779" s="218"/>
      <c r="AB779" s="680" t="s">
        <v>63</v>
      </c>
      <c r="AC779" s="677"/>
      <c r="AD779" s="677"/>
      <c r="AE779" s="677"/>
      <c r="AF779" s="677"/>
      <c r="AG779" s="677"/>
      <c r="AH779" s="677"/>
      <c r="AI779" s="677"/>
    </row>
    <row r="780" spans="1:35" ht="76.5" customHeight="1">
      <c r="A780" s="44" t="s">
        <v>1646</v>
      </c>
      <c r="B780" s="45" t="s">
        <v>1615</v>
      </c>
      <c r="C780" s="45" t="s">
        <v>567</v>
      </c>
      <c r="D780" s="45" t="s">
        <v>568</v>
      </c>
      <c r="E780" s="45" t="s">
        <v>579</v>
      </c>
      <c r="F780" s="45" t="s">
        <v>568</v>
      </c>
      <c r="G780" s="45" t="s">
        <v>569</v>
      </c>
      <c r="H780" s="45" t="s">
        <v>570</v>
      </c>
      <c r="I780" s="45" t="s">
        <v>571</v>
      </c>
      <c r="J780" s="45" t="s">
        <v>83</v>
      </c>
      <c r="K780" s="45">
        <v>25</v>
      </c>
      <c r="L780" s="138">
        <v>711000000</v>
      </c>
      <c r="M780" s="139" t="s">
        <v>4616</v>
      </c>
      <c r="N780" s="45" t="s">
        <v>1618</v>
      </c>
      <c r="O780" s="45" t="s">
        <v>521</v>
      </c>
      <c r="P780" s="45"/>
      <c r="Q780" s="45" t="s">
        <v>508</v>
      </c>
      <c r="R780" s="45" t="s">
        <v>582</v>
      </c>
      <c r="S780" s="45"/>
      <c r="T780" s="45" t="s">
        <v>520</v>
      </c>
      <c r="U780" s="46"/>
      <c r="V780" s="46">
        <v>761728</v>
      </c>
      <c r="W780" s="46">
        <v>761728</v>
      </c>
      <c r="X780" s="46">
        <v>853135.35999999999</v>
      </c>
      <c r="Y780" s="45" t="s">
        <v>81</v>
      </c>
      <c r="Z780" s="45">
        <v>2015</v>
      </c>
      <c r="AA780" s="45" t="s">
        <v>1624</v>
      </c>
      <c r="AB780" s="546" t="s">
        <v>63</v>
      </c>
      <c r="AC780" s="583"/>
      <c r="AD780" s="583"/>
      <c r="AE780" s="583"/>
      <c r="AF780" s="583"/>
      <c r="AG780" s="583"/>
      <c r="AH780" s="583"/>
      <c r="AI780" s="583"/>
    </row>
    <row r="781" spans="1:35" s="43" customFormat="1" ht="76.5" customHeight="1">
      <c r="A781" s="164" t="s">
        <v>940</v>
      </c>
      <c r="B781" s="213" t="s">
        <v>55</v>
      </c>
      <c r="C781" s="224" t="s">
        <v>573</v>
      </c>
      <c r="D781" s="225" t="s">
        <v>574</v>
      </c>
      <c r="E781" s="225" t="s">
        <v>575</v>
      </c>
      <c r="F781" s="225" t="s">
        <v>574</v>
      </c>
      <c r="G781" s="225" t="s">
        <v>575</v>
      </c>
      <c r="H781" s="214" t="s">
        <v>576</v>
      </c>
      <c r="I781" s="214" t="s">
        <v>577</v>
      </c>
      <c r="J781" s="214" t="s">
        <v>83</v>
      </c>
      <c r="K781" s="214">
        <v>25</v>
      </c>
      <c r="L781" s="684">
        <v>711000000</v>
      </c>
      <c r="M781" s="39" t="s">
        <v>4618</v>
      </c>
      <c r="N781" s="215" t="s">
        <v>91</v>
      </c>
      <c r="O781" s="214" t="s">
        <v>521</v>
      </c>
      <c r="P781" s="214"/>
      <c r="Q781" s="216" t="s">
        <v>508</v>
      </c>
      <c r="R781" s="186" t="s">
        <v>582</v>
      </c>
      <c r="S781" s="214"/>
      <c r="T781" s="214" t="s">
        <v>520</v>
      </c>
      <c r="U781" s="217"/>
      <c r="V781" s="223">
        <v>2014469</v>
      </c>
      <c r="W781" s="223">
        <v>0</v>
      </c>
      <c r="X781" s="223">
        <f t="shared" si="9"/>
        <v>0</v>
      </c>
      <c r="Y781" s="218" t="s">
        <v>81</v>
      </c>
      <c r="Z781" s="218">
        <v>2015</v>
      </c>
      <c r="AA781" s="218"/>
      <c r="AB781" s="680" t="s">
        <v>63</v>
      </c>
      <c r="AC781" s="677"/>
      <c r="AD781" s="677"/>
      <c r="AE781" s="677"/>
      <c r="AF781" s="677"/>
      <c r="AG781" s="677"/>
      <c r="AH781" s="677"/>
      <c r="AI781" s="677"/>
    </row>
    <row r="782" spans="1:35" ht="76.5" customHeight="1">
      <c r="A782" s="44" t="s">
        <v>1655</v>
      </c>
      <c r="B782" s="45" t="s">
        <v>1615</v>
      </c>
      <c r="C782" s="45" t="s">
        <v>573</v>
      </c>
      <c r="D782" s="45" t="s">
        <v>574</v>
      </c>
      <c r="E782" s="45" t="s">
        <v>575</v>
      </c>
      <c r="F782" s="45" t="s">
        <v>574</v>
      </c>
      <c r="G782" s="45" t="s">
        <v>575</v>
      </c>
      <c r="H782" s="45" t="s">
        <v>576</v>
      </c>
      <c r="I782" s="45" t="s">
        <v>577</v>
      </c>
      <c r="J782" s="45" t="s">
        <v>83</v>
      </c>
      <c r="K782" s="45">
        <v>25</v>
      </c>
      <c r="L782" s="138">
        <v>711000000</v>
      </c>
      <c r="M782" s="139" t="s">
        <v>4616</v>
      </c>
      <c r="N782" s="45" t="s">
        <v>1618</v>
      </c>
      <c r="O782" s="45" t="s">
        <v>521</v>
      </c>
      <c r="P782" s="45"/>
      <c r="Q782" s="45" t="s">
        <v>508</v>
      </c>
      <c r="R782" s="45" t="s">
        <v>582</v>
      </c>
      <c r="S782" s="45"/>
      <c r="T782" s="45" t="s">
        <v>520</v>
      </c>
      <c r="U782" s="46"/>
      <c r="V782" s="46">
        <v>1772732.72</v>
      </c>
      <c r="W782" s="46">
        <v>1772732.72</v>
      </c>
      <c r="X782" s="46">
        <v>1985460.6464</v>
      </c>
      <c r="Y782" s="45" t="s">
        <v>81</v>
      </c>
      <c r="Z782" s="45">
        <v>2015</v>
      </c>
      <c r="AA782" s="45" t="s">
        <v>1624</v>
      </c>
      <c r="AB782" s="546" t="s">
        <v>63</v>
      </c>
      <c r="AC782" s="583"/>
      <c r="AD782" s="583"/>
      <c r="AE782" s="583"/>
      <c r="AF782" s="583"/>
      <c r="AG782" s="583"/>
      <c r="AH782" s="583"/>
      <c r="AI782" s="583"/>
    </row>
    <row r="783" spans="1:35" s="43" customFormat="1" ht="76.5" customHeight="1">
      <c r="A783" s="164" t="s">
        <v>941</v>
      </c>
      <c r="B783" s="213" t="s">
        <v>55</v>
      </c>
      <c r="C783" s="214" t="s">
        <v>527</v>
      </c>
      <c r="D783" s="214" t="s">
        <v>528</v>
      </c>
      <c r="E783" s="214" t="s">
        <v>529</v>
      </c>
      <c r="F783" s="214" t="s">
        <v>564</v>
      </c>
      <c r="G783" s="214" t="s">
        <v>529</v>
      </c>
      <c r="H783" s="214" t="s">
        <v>517</v>
      </c>
      <c r="I783" s="214" t="s">
        <v>530</v>
      </c>
      <c r="J783" s="214" t="s">
        <v>83</v>
      </c>
      <c r="K783" s="214">
        <v>30</v>
      </c>
      <c r="L783" s="684">
        <v>711000000</v>
      </c>
      <c r="M783" s="39" t="s">
        <v>4618</v>
      </c>
      <c r="N783" s="215" t="s">
        <v>91</v>
      </c>
      <c r="O783" s="214" t="s">
        <v>522</v>
      </c>
      <c r="P783" s="214"/>
      <c r="Q783" s="216" t="s">
        <v>508</v>
      </c>
      <c r="R783" s="186" t="s">
        <v>582</v>
      </c>
      <c r="S783" s="214"/>
      <c r="T783" s="214" t="s">
        <v>520</v>
      </c>
      <c r="U783" s="217"/>
      <c r="V783" s="217">
        <v>8390906</v>
      </c>
      <c r="W783" s="217">
        <v>0</v>
      </c>
      <c r="X783" s="217">
        <f t="shared" si="9"/>
        <v>0</v>
      </c>
      <c r="Y783" s="218" t="s">
        <v>81</v>
      </c>
      <c r="Z783" s="218">
        <v>2015</v>
      </c>
      <c r="AA783" s="218"/>
      <c r="AB783" s="680" t="s">
        <v>63</v>
      </c>
      <c r="AC783" s="677"/>
      <c r="AD783" s="677"/>
      <c r="AE783" s="677"/>
      <c r="AF783" s="677"/>
      <c r="AG783" s="677"/>
      <c r="AH783" s="677"/>
      <c r="AI783" s="677"/>
    </row>
    <row r="784" spans="1:35" ht="76.5" customHeight="1">
      <c r="A784" s="44" t="s">
        <v>1636</v>
      </c>
      <c r="B784" s="45" t="s">
        <v>1615</v>
      </c>
      <c r="C784" s="45" t="s">
        <v>527</v>
      </c>
      <c r="D784" s="45" t="s">
        <v>528</v>
      </c>
      <c r="E784" s="45" t="s">
        <v>529</v>
      </c>
      <c r="F784" s="45" t="s">
        <v>564</v>
      </c>
      <c r="G784" s="45" t="s">
        <v>529</v>
      </c>
      <c r="H784" s="45" t="s">
        <v>517</v>
      </c>
      <c r="I784" s="45" t="s">
        <v>530</v>
      </c>
      <c r="J784" s="45" t="s">
        <v>83</v>
      </c>
      <c r="K784" s="45">
        <v>30</v>
      </c>
      <c r="L784" s="138">
        <v>711000000</v>
      </c>
      <c r="M784" s="139" t="s">
        <v>4616</v>
      </c>
      <c r="N784" s="45" t="s">
        <v>1618</v>
      </c>
      <c r="O784" s="45" t="s">
        <v>522</v>
      </c>
      <c r="P784" s="45"/>
      <c r="Q784" s="45" t="s">
        <v>508</v>
      </c>
      <c r="R784" s="45" t="s">
        <v>582</v>
      </c>
      <c r="S784" s="45"/>
      <c r="T784" s="45" t="s">
        <v>520</v>
      </c>
      <c r="U784" s="46"/>
      <c r="V784" s="46">
        <v>7383997.2800000003</v>
      </c>
      <c r="W784" s="46">
        <v>7383997.2800000003</v>
      </c>
      <c r="X784" s="46">
        <v>8270076.9535999997</v>
      </c>
      <c r="Y784" s="45" t="s">
        <v>81</v>
      </c>
      <c r="Z784" s="45">
        <v>2015</v>
      </c>
      <c r="AA784" s="45" t="s">
        <v>1624</v>
      </c>
      <c r="AB784" s="546" t="s">
        <v>63</v>
      </c>
      <c r="AC784" s="583"/>
      <c r="AD784" s="583"/>
      <c r="AE784" s="583"/>
      <c r="AF784" s="583"/>
      <c r="AG784" s="583"/>
      <c r="AH784" s="583"/>
      <c r="AI784" s="583"/>
    </row>
    <row r="785" spans="1:35" s="43" customFormat="1" ht="76.5" customHeight="1">
      <c r="A785" s="164" t="s">
        <v>942</v>
      </c>
      <c r="B785" s="213" t="s">
        <v>55</v>
      </c>
      <c r="C785" s="214" t="s">
        <v>583</v>
      </c>
      <c r="D785" s="214" t="s">
        <v>584</v>
      </c>
      <c r="E785" s="214" t="s">
        <v>585</v>
      </c>
      <c r="F785" s="214" t="s">
        <v>584</v>
      </c>
      <c r="G785" s="214" t="s">
        <v>585</v>
      </c>
      <c r="H785" s="214" t="s">
        <v>565</v>
      </c>
      <c r="I785" s="214" t="s">
        <v>566</v>
      </c>
      <c r="J785" s="214" t="s">
        <v>83</v>
      </c>
      <c r="K785" s="214">
        <v>40</v>
      </c>
      <c r="L785" s="684">
        <v>711000000</v>
      </c>
      <c r="M785" s="39" t="s">
        <v>4618</v>
      </c>
      <c r="N785" s="215" t="s">
        <v>91</v>
      </c>
      <c r="O785" s="214" t="s">
        <v>522</v>
      </c>
      <c r="P785" s="214"/>
      <c r="Q785" s="216" t="s">
        <v>508</v>
      </c>
      <c r="R785" s="186" t="s">
        <v>582</v>
      </c>
      <c r="S785" s="214"/>
      <c r="T785" s="214" t="s">
        <v>520</v>
      </c>
      <c r="U785" s="217"/>
      <c r="V785" s="217">
        <v>1740000</v>
      </c>
      <c r="W785" s="217">
        <v>0</v>
      </c>
      <c r="X785" s="217">
        <f t="shared" si="9"/>
        <v>0</v>
      </c>
      <c r="Y785" s="218" t="s">
        <v>81</v>
      </c>
      <c r="Z785" s="218">
        <v>2015</v>
      </c>
      <c r="AA785" s="218"/>
      <c r="AB785" s="680" t="s">
        <v>63</v>
      </c>
      <c r="AC785" s="677"/>
      <c r="AD785" s="677"/>
      <c r="AE785" s="677"/>
      <c r="AF785" s="677"/>
      <c r="AG785" s="677"/>
      <c r="AH785" s="677"/>
      <c r="AI785" s="677"/>
    </row>
    <row r="786" spans="1:35" ht="76.5" customHeight="1">
      <c r="A786" s="44" t="s">
        <v>1652</v>
      </c>
      <c r="B786" s="45" t="s">
        <v>1615</v>
      </c>
      <c r="C786" s="45" t="s">
        <v>583</v>
      </c>
      <c r="D786" s="45" t="s">
        <v>584</v>
      </c>
      <c r="E786" s="45" t="s">
        <v>585</v>
      </c>
      <c r="F786" s="45" t="s">
        <v>584</v>
      </c>
      <c r="G786" s="45" t="s">
        <v>585</v>
      </c>
      <c r="H786" s="45" t="s">
        <v>565</v>
      </c>
      <c r="I786" s="45" t="s">
        <v>566</v>
      </c>
      <c r="J786" s="45" t="s">
        <v>83</v>
      </c>
      <c r="K786" s="45">
        <v>40</v>
      </c>
      <c r="L786" s="138">
        <v>711000000</v>
      </c>
      <c r="M786" s="139" t="s">
        <v>4616</v>
      </c>
      <c r="N786" s="45" t="s">
        <v>1618</v>
      </c>
      <c r="O786" s="45" t="s">
        <v>522</v>
      </c>
      <c r="P786" s="45"/>
      <c r="Q786" s="45" t="s">
        <v>508</v>
      </c>
      <c r="R786" s="45" t="s">
        <v>582</v>
      </c>
      <c r="S786" s="45"/>
      <c r="T786" s="45" t="s">
        <v>520</v>
      </c>
      <c r="U786" s="46"/>
      <c r="V786" s="46">
        <v>1531200</v>
      </c>
      <c r="W786" s="46">
        <v>1531200</v>
      </c>
      <c r="X786" s="46">
        <v>1714944</v>
      </c>
      <c r="Y786" s="45" t="s">
        <v>81</v>
      </c>
      <c r="Z786" s="45">
        <v>2015</v>
      </c>
      <c r="AA786" s="45" t="s">
        <v>1624</v>
      </c>
      <c r="AB786" s="546" t="s">
        <v>63</v>
      </c>
      <c r="AC786" s="583"/>
      <c r="AD786" s="583"/>
      <c r="AE786" s="583"/>
      <c r="AF786" s="583"/>
      <c r="AG786" s="583"/>
      <c r="AH786" s="583"/>
      <c r="AI786" s="583"/>
    </row>
    <row r="787" spans="1:35" s="43" customFormat="1" ht="76.5" customHeight="1">
      <c r="A787" s="164" t="s">
        <v>943</v>
      </c>
      <c r="B787" s="214" t="s">
        <v>169</v>
      </c>
      <c r="C787" s="214" t="s">
        <v>527</v>
      </c>
      <c r="D787" s="214" t="s">
        <v>528</v>
      </c>
      <c r="E787" s="214" t="s">
        <v>529</v>
      </c>
      <c r="F787" s="214" t="s">
        <v>564</v>
      </c>
      <c r="G787" s="214" t="s">
        <v>529</v>
      </c>
      <c r="H787" s="214" t="s">
        <v>572</v>
      </c>
      <c r="I787" s="214" t="s">
        <v>530</v>
      </c>
      <c r="J787" s="214" t="s">
        <v>83</v>
      </c>
      <c r="K787" s="214">
        <v>30</v>
      </c>
      <c r="L787" s="684">
        <v>711000000</v>
      </c>
      <c r="M787" s="39" t="s">
        <v>4618</v>
      </c>
      <c r="N787" s="215" t="s">
        <v>91</v>
      </c>
      <c r="O787" s="214" t="s">
        <v>522</v>
      </c>
      <c r="P787" s="214"/>
      <c r="Q787" s="216" t="s">
        <v>508</v>
      </c>
      <c r="R787" s="186" t="s">
        <v>582</v>
      </c>
      <c r="S787" s="214"/>
      <c r="T787" s="214" t="s">
        <v>520</v>
      </c>
      <c r="U787" s="217"/>
      <c r="V787" s="217">
        <v>900000</v>
      </c>
      <c r="W787" s="217">
        <v>0</v>
      </c>
      <c r="X787" s="217">
        <f t="shared" si="9"/>
        <v>0</v>
      </c>
      <c r="Y787" s="218" t="s">
        <v>81</v>
      </c>
      <c r="Z787" s="218">
        <v>2015</v>
      </c>
      <c r="AA787" s="218"/>
      <c r="AB787" s="680" t="s">
        <v>63</v>
      </c>
      <c r="AC787" s="677"/>
      <c r="AD787" s="677"/>
      <c r="AE787" s="677"/>
      <c r="AF787" s="677"/>
      <c r="AG787" s="677"/>
      <c r="AH787" s="677"/>
      <c r="AI787" s="677"/>
    </row>
    <row r="788" spans="1:35" ht="76.5" customHeight="1">
      <c r="A788" s="44" t="s">
        <v>1637</v>
      </c>
      <c r="B788" s="45" t="s">
        <v>1615</v>
      </c>
      <c r="C788" s="45" t="s">
        <v>527</v>
      </c>
      <c r="D788" s="45" t="s">
        <v>528</v>
      </c>
      <c r="E788" s="45" t="s">
        <v>529</v>
      </c>
      <c r="F788" s="45" t="s">
        <v>564</v>
      </c>
      <c r="G788" s="45" t="s">
        <v>529</v>
      </c>
      <c r="H788" s="45" t="s">
        <v>572</v>
      </c>
      <c r="I788" s="45" t="s">
        <v>530</v>
      </c>
      <c r="J788" s="45" t="s">
        <v>83</v>
      </c>
      <c r="K788" s="45">
        <v>30</v>
      </c>
      <c r="L788" s="138">
        <v>711000000</v>
      </c>
      <c r="M788" s="139" t="s">
        <v>4616</v>
      </c>
      <c r="N788" s="45" t="s">
        <v>1618</v>
      </c>
      <c r="O788" s="45" t="s">
        <v>522</v>
      </c>
      <c r="P788" s="45"/>
      <c r="Q788" s="45" t="s">
        <v>508</v>
      </c>
      <c r="R788" s="45" t="s">
        <v>582</v>
      </c>
      <c r="S788" s="45"/>
      <c r="T788" s="45" t="s">
        <v>520</v>
      </c>
      <c r="U788" s="46"/>
      <c r="V788" s="46">
        <v>792000</v>
      </c>
      <c r="W788" s="46">
        <v>792000</v>
      </c>
      <c r="X788" s="46">
        <v>887040.00000000012</v>
      </c>
      <c r="Y788" s="45" t="s">
        <v>81</v>
      </c>
      <c r="Z788" s="45">
        <v>2015</v>
      </c>
      <c r="AA788" s="45" t="s">
        <v>1624</v>
      </c>
      <c r="AB788" s="546" t="s">
        <v>63</v>
      </c>
      <c r="AC788" s="583"/>
      <c r="AD788" s="583"/>
      <c r="AE788" s="583"/>
      <c r="AF788" s="583"/>
      <c r="AG788" s="583"/>
      <c r="AH788" s="583"/>
      <c r="AI788" s="583"/>
    </row>
    <row r="789" spans="1:35" ht="76.5" customHeight="1">
      <c r="A789" s="145" t="s">
        <v>944</v>
      </c>
      <c r="B789" s="207" t="s">
        <v>169</v>
      </c>
      <c r="C789" s="207" t="s">
        <v>527</v>
      </c>
      <c r="D789" s="207" t="s">
        <v>528</v>
      </c>
      <c r="E789" s="207" t="s">
        <v>529</v>
      </c>
      <c r="F789" s="207" t="s">
        <v>564</v>
      </c>
      <c r="G789" s="207" t="s">
        <v>529</v>
      </c>
      <c r="H789" s="207" t="s">
        <v>578</v>
      </c>
      <c r="I789" s="207" t="s">
        <v>530</v>
      </c>
      <c r="J789" s="207" t="s">
        <v>83</v>
      </c>
      <c r="K789" s="207">
        <v>30</v>
      </c>
      <c r="L789" s="138">
        <v>711000000</v>
      </c>
      <c r="M789" s="34" t="s">
        <v>4618</v>
      </c>
      <c r="N789" s="208" t="s">
        <v>91</v>
      </c>
      <c r="O789" s="207" t="s">
        <v>522</v>
      </c>
      <c r="P789" s="207"/>
      <c r="Q789" s="209" t="s">
        <v>508</v>
      </c>
      <c r="R789" s="178" t="s">
        <v>582</v>
      </c>
      <c r="S789" s="207"/>
      <c r="T789" s="207" t="s">
        <v>520</v>
      </c>
      <c r="U789" s="210"/>
      <c r="V789" s="210">
        <v>1400000</v>
      </c>
      <c r="W789" s="210">
        <v>1400000</v>
      </c>
      <c r="X789" s="210">
        <f t="shared" si="9"/>
        <v>1568000.0000000002</v>
      </c>
      <c r="Y789" s="212" t="s">
        <v>81</v>
      </c>
      <c r="Z789" s="212">
        <v>2015</v>
      </c>
      <c r="AA789" s="212"/>
      <c r="AB789" s="589" t="s">
        <v>63</v>
      </c>
      <c r="AC789" s="583"/>
      <c r="AD789" s="583"/>
      <c r="AE789" s="583"/>
      <c r="AF789" s="583"/>
      <c r="AG789" s="583"/>
      <c r="AH789" s="583"/>
      <c r="AI789" s="583"/>
    </row>
    <row r="790" spans="1:35" ht="76.5" customHeight="1">
      <c r="A790" s="164" t="s">
        <v>945</v>
      </c>
      <c r="B790" s="213" t="s">
        <v>55</v>
      </c>
      <c r="C790" s="224" t="s">
        <v>573</v>
      </c>
      <c r="D790" s="225" t="s">
        <v>574</v>
      </c>
      <c r="E790" s="225" t="s">
        <v>575</v>
      </c>
      <c r="F790" s="225" t="s">
        <v>574</v>
      </c>
      <c r="G790" s="225" t="s">
        <v>575</v>
      </c>
      <c r="H790" s="214" t="s">
        <v>576</v>
      </c>
      <c r="I790" s="214" t="s">
        <v>577</v>
      </c>
      <c r="J790" s="214" t="s">
        <v>83</v>
      </c>
      <c r="K790" s="214">
        <v>25</v>
      </c>
      <c r="L790" s="684">
        <v>711000000</v>
      </c>
      <c r="M790" s="39" t="s">
        <v>4618</v>
      </c>
      <c r="N790" s="215" t="s">
        <v>91</v>
      </c>
      <c r="O790" s="214" t="s">
        <v>522</v>
      </c>
      <c r="P790" s="214"/>
      <c r="Q790" s="216" t="s">
        <v>508</v>
      </c>
      <c r="R790" s="186" t="s">
        <v>582</v>
      </c>
      <c r="S790" s="214"/>
      <c r="T790" s="214" t="s">
        <v>520</v>
      </c>
      <c r="U790" s="217"/>
      <c r="V790" s="223">
        <v>2683482</v>
      </c>
      <c r="W790" s="223">
        <v>0</v>
      </c>
      <c r="X790" s="223">
        <f t="shared" si="9"/>
        <v>0</v>
      </c>
      <c r="Y790" s="218" t="s">
        <v>81</v>
      </c>
      <c r="Z790" s="218">
        <v>2015</v>
      </c>
      <c r="AA790" s="218"/>
      <c r="AB790" s="680" t="s">
        <v>63</v>
      </c>
      <c r="AC790" s="677"/>
      <c r="AD790" s="677"/>
      <c r="AE790" s="677"/>
      <c r="AF790" s="677"/>
      <c r="AG790" s="677"/>
      <c r="AH790" s="677"/>
      <c r="AI790" s="583"/>
    </row>
    <row r="791" spans="1:35" ht="76.5" customHeight="1">
      <c r="A791" s="44" t="s">
        <v>1656</v>
      </c>
      <c r="B791" s="45" t="s">
        <v>1615</v>
      </c>
      <c r="C791" s="45" t="s">
        <v>573</v>
      </c>
      <c r="D791" s="45" t="s">
        <v>574</v>
      </c>
      <c r="E791" s="45" t="s">
        <v>575</v>
      </c>
      <c r="F791" s="45" t="s">
        <v>574</v>
      </c>
      <c r="G791" s="45" t="s">
        <v>575</v>
      </c>
      <c r="H791" s="45" t="s">
        <v>576</v>
      </c>
      <c r="I791" s="45" t="s">
        <v>577</v>
      </c>
      <c r="J791" s="45" t="s">
        <v>83</v>
      </c>
      <c r="K791" s="45">
        <v>25</v>
      </c>
      <c r="L791" s="138">
        <v>711000000</v>
      </c>
      <c r="M791" s="139" t="s">
        <v>4616</v>
      </c>
      <c r="N791" s="45" t="s">
        <v>1618</v>
      </c>
      <c r="O791" s="45" t="s">
        <v>522</v>
      </c>
      <c r="P791" s="45"/>
      <c r="Q791" s="45" t="s">
        <v>508</v>
      </c>
      <c r="R791" s="45" t="s">
        <v>582</v>
      </c>
      <c r="S791" s="45"/>
      <c r="T791" s="45" t="s">
        <v>520</v>
      </c>
      <c r="U791" s="46"/>
      <c r="V791" s="46">
        <v>2361464.16</v>
      </c>
      <c r="W791" s="46">
        <v>2361464.16</v>
      </c>
      <c r="X791" s="46">
        <v>2644839.8591999998</v>
      </c>
      <c r="Y791" s="45" t="s">
        <v>81</v>
      </c>
      <c r="Z791" s="45">
        <v>2015</v>
      </c>
      <c r="AA791" s="45" t="s">
        <v>1624</v>
      </c>
      <c r="AB791" s="546" t="s">
        <v>63</v>
      </c>
      <c r="AC791" s="583"/>
      <c r="AD791" s="583"/>
      <c r="AE791" s="583"/>
      <c r="AF791" s="583"/>
      <c r="AG791" s="583"/>
      <c r="AH791" s="583"/>
      <c r="AI791" s="583"/>
    </row>
    <row r="792" spans="1:35" s="43" customFormat="1" ht="76.5" customHeight="1">
      <c r="A792" s="164" t="s">
        <v>946</v>
      </c>
      <c r="B792" s="213" t="s">
        <v>55</v>
      </c>
      <c r="C792" s="214" t="s">
        <v>527</v>
      </c>
      <c r="D792" s="214" t="s">
        <v>528</v>
      </c>
      <c r="E792" s="214" t="s">
        <v>529</v>
      </c>
      <c r="F792" s="214" t="s">
        <v>528</v>
      </c>
      <c r="G792" s="214" t="s">
        <v>529</v>
      </c>
      <c r="H792" s="214" t="s">
        <v>517</v>
      </c>
      <c r="I792" s="214" t="s">
        <v>530</v>
      </c>
      <c r="J792" s="214" t="s">
        <v>83</v>
      </c>
      <c r="K792" s="214">
        <v>30</v>
      </c>
      <c r="L792" s="684">
        <v>711000000</v>
      </c>
      <c r="M792" s="39" t="s">
        <v>4618</v>
      </c>
      <c r="N792" s="215" t="s">
        <v>91</v>
      </c>
      <c r="O792" s="214" t="s">
        <v>523</v>
      </c>
      <c r="P792" s="214"/>
      <c r="Q792" s="216" t="s">
        <v>508</v>
      </c>
      <c r="R792" s="186" t="s">
        <v>582</v>
      </c>
      <c r="S792" s="214"/>
      <c r="T792" s="214" t="s">
        <v>520</v>
      </c>
      <c r="U792" s="217"/>
      <c r="V792" s="217">
        <v>5825000</v>
      </c>
      <c r="W792" s="217">
        <v>0</v>
      </c>
      <c r="X792" s="217">
        <f t="shared" si="9"/>
        <v>0</v>
      </c>
      <c r="Y792" s="218" t="s">
        <v>81</v>
      </c>
      <c r="Z792" s="218">
        <v>2015</v>
      </c>
      <c r="AA792" s="218"/>
      <c r="AB792" s="680" t="s">
        <v>63</v>
      </c>
      <c r="AC792" s="677"/>
      <c r="AD792" s="677"/>
      <c r="AE792" s="677"/>
      <c r="AF792" s="677"/>
      <c r="AG792" s="677"/>
      <c r="AH792" s="677"/>
      <c r="AI792" s="677"/>
    </row>
    <row r="793" spans="1:35" ht="76.5" customHeight="1">
      <c r="A793" s="44" t="s">
        <v>1638</v>
      </c>
      <c r="B793" s="45" t="s">
        <v>1615</v>
      </c>
      <c r="C793" s="45" t="s">
        <v>527</v>
      </c>
      <c r="D793" s="45" t="s">
        <v>528</v>
      </c>
      <c r="E793" s="45" t="s">
        <v>529</v>
      </c>
      <c r="F793" s="45" t="s">
        <v>528</v>
      </c>
      <c r="G793" s="45" t="s">
        <v>529</v>
      </c>
      <c r="H793" s="45" t="s">
        <v>517</v>
      </c>
      <c r="I793" s="45" t="s">
        <v>530</v>
      </c>
      <c r="J793" s="45" t="s">
        <v>83</v>
      </c>
      <c r="K793" s="45">
        <v>30</v>
      </c>
      <c r="L793" s="138">
        <v>711000000</v>
      </c>
      <c r="M793" s="139" t="s">
        <v>4616</v>
      </c>
      <c r="N793" s="45" t="s">
        <v>1618</v>
      </c>
      <c r="O793" s="45" t="s">
        <v>523</v>
      </c>
      <c r="P793" s="45"/>
      <c r="Q793" s="45" t="s">
        <v>508</v>
      </c>
      <c r="R793" s="45" t="s">
        <v>582</v>
      </c>
      <c r="S793" s="45"/>
      <c r="T793" s="45" t="s">
        <v>520</v>
      </c>
      <c r="U793" s="46"/>
      <c r="V793" s="46">
        <v>5126000</v>
      </c>
      <c r="W793" s="46">
        <v>5126000</v>
      </c>
      <c r="X793" s="46">
        <v>5741120</v>
      </c>
      <c r="Y793" s="45" t="s">
        <v>81</v>
      </c>
      <c r="Z793" s="45">
        <v>2015</v>
      </c>
      <c r="AA793" s="45" t="s">
        <v>1624</v>
      </c>
      <c r="AB793" s="546" t="s">
        <v>63</v>
      </c>
      <c r="AC793" s="583"/>
      <c r="AD793" s="583"/>
      <c r="AE793" s="583"/>
      <c r="AF793" s="583"/>
      <c r="AG793" s="583"/>
      <c r="AH793" s="583"/>
      <c r="AI793" s="583"/>
    </row>
    <row r="794" spans="1:35" s="43" customFormat="1" ht="76.5" customHeight="1">
      <c r="A794" s="164" t="s">
        <v>947</v>
      </c>
      <c r="B794" s="213" t="s">
        <v>55</v>
      </c>
      <c r="C794" s="214" t="s">
        <v>583</v>
      </c>
      <c r="D794" s="214" t="s">
        <v>584</v>
      </c>
      <c r="E794" s="214" t="s">
        <v>585</v>
      </c>
      <c r="F794" s="214" t="s">
        <v>584</v>
      </c>
      <c r="G794" s="214" t="s">
        <v>585</v>
      </c>
      <c r="H794" s="214" t="s">
        <v>565</v>
      </c>
      <c r="I794" s="214" t="s">
        <v>566</v>
      </c>
      <c r="J794" s="214" t="s">
        <v>83</v>
      </c>
      <c r="K794" s="214">
        <v>40</v>
      </c>
      <c r="L794" s="684">
        <v>711000000</v>
      </c>
      <c r="M794" s="39" t="s">
        <v>4618</v>
      </c>
      <c r="N794" s="215" t="s">
        <v>91</v>
      </c>
      <c r="O794" s="214" t="s">
        <v>523</v>
      </c>
      <c r="P794" s="214"/>
      <c r="Q794" s="216" t="s">
        <v>508</v>
      </c>
      <c r="R794" s="186" t="s">
        <v>582</v>
      </c>
      <c r="S794" s="214"/>
      <c r="T794" s="214" t="s">
        <v>520</v>
      </c>
      <c r="U794" s="217"/>
      <c r="V794" s="217">
        <v>2025000</v>
      </c>
      <c r="W794" s="217">
        <v>0</v>
      </c>
      <c r="X794" s="217">
        <f t="shared" si="9"/>
        <v>0</v>
      </c>
      <c r="Y794" s="218" t="s">
        <v>81</v>
      </c>
      <c r="Z794" s="218">
        <v>2015</v>
      </c>
      <c r="AA794" s="218"/>
      <c r="AB794" s="680" t="s">
        <v>63</v>
      </c>
      <c r="AC794" s="677"/>
      <c r="AD794" s="677"/>
      <c r="AE794" s="677"/>
      <c r="AF794" s="677"/>
      <c r="AG794" s="677"/>
      <c r="AH794" s="677"/>
      <c r="AI794" s="677"/>
    </row>
    <row r="795" spans="1:35" ht="76.5" customHeight="1">
      <c r="A795" s="44" t="s">
        <v>1653</v>
      </c>
      <c r="B795" s="45" t="s">
        <v>1615</v>
      </c>
      <c r="C795" s="45" t="s">
        <v>583</v>
      </c>
      <c r="D795" s="45" t="s">
        <v>584</v>
      </c>
      <c r="E795" s="45" t="s">
        <v>585</v>
      </c>
      <c r="F795" s="45" t="s">
        <v>584</v>
      </c>
      <c r="G795" s="45" t="s">
        <v>585</v>
      </c>
      <c r="H795" s="45" t="s">
        <v>565</v>
      </c>
      <c r="I795" s="45" t="s">
        <v>566</v>
      </c>
      <c r="J795" s="45" t="s">
        <v>83</v>
      </c>
      <c r="K795" s="45">
        <v>40</v>
      </c>
      <c r="L795" s="138">
        <v>711000000</v>
      </c>
      <c r="M795" s="139" t="s">
        <v>4616</v>
      </c>
      <c r="N795" s="45" t="s">
        <v>1618</v>
      </c>
      <c r="O795" s="45" t="s">
        <v>523</v>
      </c>
      <c r="P795" s="45"/>
      <c r="Q795" s="45" t="s">
        <v>508</v>
      </c>
      <c r="R795" s="45" t="s">
        <v>582</v>
      </c>
      <c r="S795" s="45"/>
      <c r="T795" s="45" t="s">
        <v>520</v>
      </c>
      <c r="U795" s="46"/>
      <c r="V795" s="46">
        <v>1782000</v>
      </c>
      <c r="W795" s="46">
        <v>1782000</v>
      </c>
      <c r="X795" s="46">
        <v>1995840</v>
      </c>
      <c r="Y795" s="45" t="s">
        <v>81</v>
      </c>
      <c r="Z795" s="45">
        <v>2015</v>
      </c>
      <c r="AA795" s="45" t="s">
        <v>1624</v>
      </c>
      <c r="AB795" s="546" t="s">
        <v>63</v>
      </c>
      <c r="AC795" s="583"/>
      <c r="AD795" s="583"/>
      <c r="AE795" s="583"/>
      <c r="AF795" s="583"/>
      <c r="AG795" s="583"/>
      <c r="AH795" s="583"/>
      <c r="AI795" s="583"/>
    </row>
    <row r="796" spans="1:35" s="43" customFormat="1" ht="76.5" customHeight="1">
      <c r="A796" s="164" t="s">
        <v>948</v>
      </c>
      <c r="B796" s="214" t="s">
        <v>169</v>
      </c>
      <c r="C796" s="214" t="s">
        <v>527</v>
      </c>
      <c r="D796" s="214" t="s">
        <v>528</v>
      </c>
      <c r="E796" s="214" t="s">
        <v>529</v>
      </c>
      <c r="F796" s="214" t="s">
        <v>528</v>
      </c>
      <c r="G796" s="214" t="s">
        <v>529</v>
      </c>
      <c r="H796" s="214" t="s">
        <v>580</v>
      </c>
      <c r="I796" s="214" t="s">
        <v>530</v>
      </c>
      <c r="J796" s="214" t="s">
        <v>83</v>
      </c>
      <c r="K796" s="214">
        <v>30</v>
      </c>
      <c r="L796" s="684">
        <v>711000000</v>
      </c>
      <c r="M796" s="39" t="s">
        <v>4618</v>
      </c>
      <c r="N796" s="215" t="s">
        <v>91</v>
      </c>
      <c r="O796" s="214" t="s">
        <v>523</v>
      </c>
      <c r="P796" s="214"/>
      <c r="Q796" s="216" t="s">
        <v>508</v>
      </c>
      <c r="R796" s="186" t="s">
        <v>582</v>
      </c>
      <c r="S796" s="214"/>
      <c r="T796" s="214" t="s">
        <v>520</v>
      </c>
      <c r="U796" s="217"/>
      <c r="V796" s="217">
        <v>1350000</v>
      </c>
      <c r="W796" s="217">
        <v>0</v>
      </c>
      <c r="X796" s="217">
        <f t="shared" si="9"/>
        <v>0</v>
      </c>
      <c r="Y796" s="218" t="s">
        <v>81</v>
      </c>
      <c r="Z796" s="218">
        <v>2015</v>
      </c>
      <c r="AA796" s="218"/>
      <c r="AB796" s="680" t="s">
        <v>63</v>
      </c>
      <c r="AC796" s="677"/>
      <c r="AD796" s="677"/>
      <c r="AE796" s="677"/>
      <c r="AF796" s="677"/>
      <c r="AG796" s="677"/>
      <c r="AH796" s="677"/>
      <c r="AI796" s="677"/>
    </row>
    <row r="797" spans="1:35" ht="76.5" customHeight="1">
      <c r="A797" s="44" t="s">
        <v>1639</v>
      </c>
      <c r="B797" s="45" t="s">
        <v>1615</v>
      </c>
      <c r="C797" s="45" t="s">
        <v>527</v>
      </c>
      <c r="D797" s="45" t="s">
        <v>528</v>
      </c>
      <c r="E797" s="45" t="s">
        <v>529</v>
      </c>
      <c r="F797" s="45" t="s">
        <v>528</v>
      </c>
      <c r="G797" s="45" t="s">
        <v>529</v>
      </c>
      <c r="H797" s="45" t="s">
        <v>580</v>
      </c>
      <c r="I797" s="45" t="s">
        <v>530</v>
      </c>
      <c r="J797" s="45" t="s">
        <v>83</v>
      </c>
      <c r="K797" s="45">
        <v>30</v>
      </c>
      <c r="L797" s="138">
        <v>711000000</v>
      </c>
      <c r="M797" s="139" t="s">
        <v>4616</v>
      </c>
      <c r="N797" s="45" t="s">
        <v>1618</v>
      </c>
      <c r="O797" s="45" t="s">
        <v>523</v>
      </c>
      <c r="P797" s="45"/>
      <c r="Q797" s="45" t="s">
        <v>508</v>
      </c>
      <c r="R797" s="45" t="s">
        <v>582</v>
      </c>
      <c r="S797" s="45"/>
      <c r="T797" s="45" t="s">
        <v>520</v>
      </c>
      <c r="U797" s="46"/>
      <c r="V797" s="46">
        <v>1188000</v>
      </c>
      <c r="W797" s="46">
        <v>1188000</v>
      </c>
      <c r="X797" s="46">
        <v>1330560</v>
      </c>
      <c r="Y797" s="45" t="s">
        <v>81</v>
      </c>
      <c r="Z797" s="45">
        <v>2015</v>
      </c>
      <c r="AA797" s="45" t="s">
        <v>1624</v>
      </c>
      <c r="AB797" s="546" t="s">
        <v>63</v>
      </c>
      <c r="AC797" s="583"/>
      <c r="AD797" s="583"/>
      <c r="AE797" s="583"/>
      <c r="AF797" s="583"/>
      <c r="AG797" s="583"/>
      <c r="AH797" s="583"/>
      <c r="AI797" s="583"/>
    </row>
    <row r="798" spans="1:35" s="226" customFormat="1" ht="76.5" customHeight="1">
      <c r="A798" s="164" t="s">
        <v>949</v>
      </c>
      <c r="B798" s="214" t="s">
        <v>169</v>
      </c>
      <c r="C798" s="214" t="s">
        <v>527</v>
      </c>
      <c r="D798" s="214" t="s">
        <v>528</v>
      </c>
      <c r="E798" s="214" t="s">
        <v>529</v>
      </c>
      <c r="F798" s="214" t="s">
        <v>564</v>
      </c>
      <c r="G798" s="214" t="s">
        <v>529</v>
      </c>
      <c r="H798" s="214" t="s">
        <v>581</v>
      </c>
      <c r="I798" s="214" t="s">
        <v>530</v>
      </c>
      <c r="J798" s="214" t="s">
        <v>83</v>
      </c>
      <c r="K798" s="214">
        <v>30</v>
      </c>
      <c r="L798" s="684">
        <v>711000000</v>
      </c>
      <c r="M798" s="39" t="s">
        <v>4618</v>
      </c>
      <c r="N798" s="215" t="s">
        <v>91</v>
      </c>
      <c r="O798" s="214" t="s">
        <v>523</v>
      </c>
      <c r="P798" s="214"/>
      <c r="Q798" s="216" t="s">
        <v>508</v>
      </c>
      <c r="R798" s="186" t="s">
        <v>582</v>
      </c>
      <c r="S798" s="214"/>
      <c r="T798" s="214" t="s">
        <v>520</v>
      </c>
      <c r="U798" s="217"/>
      <c r="V798" s="217">
        <v>850000</v>
      </c>
      <c r="W798" s="217">
        <v>0</v>
      </c>
      <c r="X798" s="217">
        <f t="shared" si="9"/>
        <v>0</v>
      </c>
      <c r="Y798" s="218" t="s">
        <v>81</v>
      </c>
      <c r="Z798" s="218">
        <v>2015</v>
      </c>
      <c r="AA798" s="218"/>
      <c r="AB798" s="680" t="s">
        <v>63</v>
      </c>
      <c r="AC798" s="594"/>
      <c r="AD798" s="594"/>
      <c r="AE798" s="594"/>
      <c r="AF798" s="594"/>
      <c r="AG798" s="594"/>
      <c r="AH798" s="594"/>
      <c r="AI798" s="594"/>
    </row>
    <row r="799" spans="1:35" s="13" customFormat="1" ht="76.5" customHeight="1">
      <c r="A799" s="44" t="s">
        <v>1640</v>
      </c>
      <c r="B799" s="45" t="s">
        <v>1615</v>
      </c>
      <c r="C799" s="45" t="s">
        <v>527</v>
      </c>
      <c r="D799" s="45" t="s">
        <v>528</v>
      </c>
      <c r="E799" s="45" t="s">
        <v>529</v>
      </c>
      <c r="F799" s="45" t="s">
        <v>564</v>
      </c>
      <c r="G799" s="45" t="s">
        <v>529</v>
      </c>
      <c r="H799" s="45" t="s">
        <v>581</v>
      </c>
      <c r="I799" s="45" t="s">
        <v>530</v>
      </c>
      <c r="J799" s="45" t="s">
        <v>83</v>
      </c>
      <c r="K799" s="45">
        <v>30</v>
      </c>
      <c r="L799" s="138">
        <v>711000000</v>
      </c>
      <c r="M799" s="139" t="s">
        <v>4616</v>
      </c>
      <c r="N799" s="45" t="s">
        <v>1618</v>
      </c>
      <c r="O799" s="45" t="s">
        <v>523</v>
      </c>
      <c r="P799" s="45"/>
      <c r="Q799" s="45" t="s">
        <v>508</v>
      </c>
      <c r="R799" s="45" t="s">
        <v>582</v>
      </c>
      <c r="S799" s="45"/>
      <c r="T799" s="45" t="s">
        <v>520</v>
      </c>
      <c r="U799" s="46"/>
      <c r="V799" s="46">
        <v>748000</v>
      </c>
      <c r="W799" s="46">
        <v>748000</v>
      </c>
      <c r="X799" s="46">
        <v>837760</v>
      </c>
      <c r="Y799" s="45" t="s">
        <v>81</v>
      </c>
      <c r="Z799" s="45">
        <v>2015</v>
      </c>
      <c r="AA799" s="45" t="s">
        <v>1624</v>
      </c>
      <c r="AB799" s="546" t="s">
        <v>63</v>
      </c>
      <c r="AC799" s="1"/>
      <c r="AD799" s="1"/>
      <c r="AE799" s="1"/>
      <c r="AF799" s="1"/>
      <c r="AG799" s="1"/>
      <c r="AH799" s="1"/>
      <c r="AI799" s="1"/>
    </row>
    <row r="800" spans="1:35" s="226" customFormat="1" ht="76.5" customHeight="1">
      <c r="A800" s="164" t="s">
        <v>950</v>
      </c>
      <c r="B800" s="214" t="s">
        <v>169</v>
      </c>
      <c r="C800" s="214" t="s">
        <v>527</v>
      </c>
      <c r="D800" s="214" t="s">
        <v>528</v>
      </c>
      <c r="E800" s="214" t="s">
        <v>529</v>
      </c>
      <c r="F800" s="214" t="s">
        <v>564</v>
      </c>
      <c r="G800" s="214" t="s">
        <v>529</v>
      </c>
      <c r="H800" s="214" t="s">
        <v>578</v>
      </c>
      <c r="I800" s="214" t="s">
        <v>530</v>
      </c>
      <c r="J800" s="214" t="s">
        <v>83</v>
      </c>
      <c r="K800" s="214">
        <v>30</v>
      </c>
      <c r="L800" s="684">
        <v>711000000</v>
      </c>
      <c r="M800" s="39" t="s">
        <v>4618</v>
      </c>
      <c r="N800" s="215" t="s">
        <v>91</v>
      </c>
      <c r="O800" s="214" t="s">
        <v>523</v>
      </c>
      <c r="P800" s="214"/>
      <c r="Q800" s="216" t="s">
        <v>508</v>
      </c>
      <c r="R800" s="186" t="s">
        <v>582</v>
      </c>
      <c r="S800" s="214"/>
      <c r="T800" s="214" t="s">
        <v>520</v>
      </c>
      <c r="U800" s="217"/>
      <c r="V800" s="217">
        <v>1350000</v>
      </c>
      <c r="W800" s="217">
        <v>0</v>
      </c>
      <c r="X800" s="217">
        <f t="shared" si="9"/>
        <v>0</v>
      </c>
      <c r="Y800" s="218" t="s">
        <v>81</v>
      </c>
      <c r="Z800" s="218">
        <v>2015</v>
      </c>
      <c r="AA800" s="218"/>
      <c r="AB800" s="680" t="s">
        <v>63</v>
      </c>
      <c r="AC800" s="594"/>
      <c r="AD800" s="594"/>
      <c r="AE800" s="594"/>
      <c r="AF800" s="594"/>
      <c r="AG800" s="594"/>
      <c r="AH800" s="594"/>
      <c r="AI800" s="594"/>
    </row>
    <row r="801" spans="1:35" s="13" customFormat="1" ht="76.5" customHeight="1">
      <c r="A801" s="44" t="s">
        <v>1641</v>
      </c>
      <c r="B801" s="45" t="s">
        <v>1615</v>
      </c>
      <c r="C801" s="45" t="s">
        <v>527</v>
      </c>
      <c r="D801" s="45" t="s">
        <v>528</v>
      </c>
      <c r="E801" s="45" t="s">
        <v>529</v>
      </c>
      <c r="F801" s="45" t="s">
        <v>564</v>
      </c>
      <c r="G801" s="45" t="s">
        <v>529</v>
      </c>
      <c r="H801" s="45" t="s">
        <v>578</v>
      </c>
      <c r="I801" s="45" t="s">
        <v>530</v>
      </c>
      <c r="J801" s="45" t="s">
        <v>83</v>
      </c>
      <c r="K801" s="45">
        <v>30</v>
      </c>
      <c r="L801" s="138">
        <v>711000000</v>
      </c>
      <c r="M801" s="139" t="s">
        <v>4616</v>
      </c>
      <c r="N801" s="45" t="s">
        <v>1618</v>
      </c>
      <c r="O801" s="45" t="s">
        <v>523</v>
      </c>
      <c r="P801" s="45"/>
      <c r="Q801" s="45" t="s">
        <v>508</v>
      </c>
      <c r="R801" s="45" t="s">
        <v>582</v>
      </c>
      <c r="S801" s="45"/>
      <c r="T801" s="45" t="s">
        <v>520</v>
      </c>
      <c r="U801" s="46"/>
      <c r="V801" s="46">
        <v>1188000</v>
      </c>
      <c r="W801" s="46">
        <v>1188000</v>
      </c>
      <c r="X801" s="46">
        <v>1330560</v>
      </c>
      <c r="Y801" s="45" t="s">
        <v>81</v>
      </c>
      <c r="Z801" s="45">
        <v>2015</v>
      </c>
      <c r="AA801" s="45" t="s">
        <v>1624</v>
      </c>
      <c r="AB801" s="546" t="s">
        <v>63</v>
      </c>
      <c r="AC801" s="1"/>
      <c r="AD801" s="1"/>
      <c r="AE801" s="1"/>
      <c r="AF801" s="1"/>
      <c r="AG801" s="1"/>
      <c r="AH801" s="1"/>
      <c r="AI801" s="1"/>
    </row>
    <row r="802" spans="1:35" s="13" customFormat="1" ht="76.5" customHeight="1">
      <c r="A802" s="164" t="s">
        <v>951</v>
      </c>
      <c r="B802" s="213" t="s">
        <v>55</v>
      </c>
      <c r="C802" s="224" t="s">
        <v>573</v>
      </c>
      <c r="D802" s="225" t="s">
        <v>574</v>
      </c>
      <c r="E802" s="225" t="s">
        <v>575</v>
      </c>
      <c r="F802" s="225" t="s">
        <v>574</v>
      </c>
      <c r="G802" s="225" t="s">
        <v>575</v>
      </c>
      <c r="H802" s="214" t="s">
        <v>576</v>
      </c>
      <c r="I802" s="214" t="s">
        <v>577</v>
      </c>
      <c r="J802" s="214" t="s">
        <v>83</v>
      </c>
      <c r="K802" s="214">
        <v>25</v>
      </c>
      <c r="L802" s="684">
        <v>711000000</v>
      </c>
      <c r="M802" s="39" t="s">
        <v>4618</v>
      </c>
      <c r="N802" s="215" t="s">
        <v>91</v>
      </c>
      <c r="O802" s="214" t="s">
        <v>523</v>
      </c>
      <c r="P802" s="214"/>
      <c r="Q802" s="216" t="s">
        <v>508</v>
      </c>
      <c r="R802" s="186" t="s">
        <v>582</v>
      </c>
      <c r="S802" s="214"/>
      <c r="T802" s="214" t="s">
        <v>520</v>
      </c>
      <c r="U802" s="217"/>
      <c r="V802" s="223">
        <v>894494</v>
      </c>
      <c r="W802" s="223">
        <v>0</v>
      </c>
      <c r="X802" s="223">
        <f t="shared" si="9"/>
        <v>0</v>
      </c>
      <c r="Y802" s="218" t="s">
        <v>81</v>
      </c>
      <c r="Z802" s="218">
        <v>2015</v>
      </c>
      <c r="AA802" s="218"/>
      <c r="AB802" s="680" t="s">
        <v>63</v>
      </c>
      <c r="AC802" s="594"/>
      <c r="AD802" s="594"/>
      <c r="AE802" s="594"/>
      <c r="AF802" s="594"/>
      <c r="AG802" s="594"/>
      <c r="AH802" s="594"/>
      <c r="AI802" s="1"/>
    </row>
    <row r="803" spans="1:35" s="13" customFormat="1" ht="76.5" customHeight="1">
      <c r="A803" s="44" t="s">
        <v>1657</v>
      </c>
      <c r="B803" s="45" t="s">
        <v>1615</v>
      </c>
      <c r="C803" s="45" t="s">
        <v>573</v>
      </c>
      <c r="D803" s="45" t="s">
        <v>574</v>
      </c>
      <c r="E803" s="45" t="s">
        <v>575</v>
      </c>
      <c r="F803" s="45" t="s">
        <v>574</v>
      </c>
      <c r="G803" s="45" t="s">
        <v>575</v>
      </c>
      <c r="H803" s="45" t="s">
        <v>576</v>
      </c>
      <c r="I803" s="45" t="s">
        <v>577</v>
      </c>
      <c r="J803" s="45" t="s">
        <v>83</v>
      </c>
      <c r="K803" s="45">
        <v>25</v>
      </c>
      <c r="L803" s="138">
        <v>711000000</v>
      </c>
      <c r="M803" s="139" t="s">
        <v>4616</v>
      </c>
      <c r="N803" s="45" t="s">
        <v>1618</v>
      </c>
      <c r="O803" s="45" t="s">
        <v>523</v>
      </c>
      <c r="P803" s="45"/>
      <c r="Q803" s="45" t="s">
        <v>508</v>
      </c>
      <c r="R803" s="45" t="s">
        <v>582</v>
      </c>
      <c r="S803" s="45"/>
      <c r="T803" s="45" t="s">
        <v>520</v>
      </c>
      <c r="U803" s="46"/>
      <c r="V803" s="46">
        <v>787154.72</v>
      </c>
      <c r="W803" s="46">
        <v>787154.72</v>
      </c>
      <c r="X803" s="46">
        <v>881613.28639999998</v>
      </c>
      <c r="Y803" s="45" t="s">
        <v>81</v>
      </c>
      <c r="Z803" s="45">
        <v>2015</v>
      </c>
      <c r="AA803" s="45" t="s">
        <v>1624</v>
      </c>
      <c r="AB803" s="546" t="s">
        <v>63</v>
      </c>
      <c r="AC803" s="1"/>
      <c r="AD803" s="1"/>
      <c r="AE803" s="1"/>
      <c r="AF803" s="1"/>
      <c r="AG803" s="1"/>
      <c r="AH803" s="1"/>
      <c r="AI803" s="1"/>
    </row>
    <row r="804" spans="1:35" s="226" customFormat="1" ht="76.5" customHeight="1">
      <c r="A804" s="164" t="s">
        <v>952</v>
      </c>
      <c r="B804" s="214" t="s">
        <v>169</v>
      </c>
      <c r="C804" s="214" t="s">
        <v>567</v>
      </c>
      <c r="D804" s="214" t="s">
        <v>568</v>
      </c>
      <c r="E804" s="214" t="s">
        <v>569</v>
      </c>
      <c r="F804" s="214" t="s">
        <v>568</v>
      </c>
      <c r="G804" s="214" t="s">
        <v>569</v>
      </c>
      <c r="H804" s="214" t="s">
        <v>570</v>
      </c>
      <c r="I804" s="214" t="s">
        <v>571</v>
      </c>
      <c r="J804" s="214" t="s">
        <v>83</v>
      </c>
      <c r="K804" s="214">
        <v>25</v>
      </c>
      <c r="L804" s="684">
        <v>711000000</v>
      </c>
      <c r="M804" s="39" t="s">
        <v>4618</v>
      </c>
      <c r="N804" s="215" t="s">
        <v>91</v>
      </c>
      <c r="O804" s="214" t="s">
        <v>523</v>
      </c>
      <c r="P804" s="214"/>
      <c r="Q804" s="216" t="s">
        <v>508</v>
      </c>
      <c r="R804" s="186" t="s">
        <v>582</v>
      </c>
      <c r="S804" s="214"/>
      <c r="T804" s="214" t="s">
        <v>520</v>
      </c>
      <c r="U804" s="217"/>
      <c r="V804" s="217">
        <v>1058800</v>
      </c>
      <c r="W804" s="217">
        <v>0</v>
      </c>
      <c r="X804" s="217">
        <f t="shared" si="9"/>
        <v>0</v>
      </c>
      <c r="Y804" s="218" t="s">
        <v>81</v>
      </c>
      <c r="Z804" s="218">
        <v>2015</v>
      </c>
      <c r="AA804" s="218"/>
      <c r="AB804" s="680" t="s">
        <v>63</v>
      </c>
      <c r="AC804" s="594"/>
      <c r="AD804" s="594"/>
      <c r="AE804" s="594"/>
      <c r="AF804" s="594"/>
      <c r="AG804" s="594"/>
      <c r="AH804" s="594"/>
      <c r="AI804" s="594"/>
    </row>
    <row r="805" spans="1:35" s="13" customFormat="1" ht="76.5" customHeight="1">
      <c r="A805" s="44" t="s">
        <v>1647</v>
      </c>
      <c r="B805" s="45" t="s">
        <v>1615</v>
      </c>
      <c r="C805" s="45" t="s">
        <v>567</v>
      </c>
      <c r="D805" s="45" t="s">
        <v>568</v>
      </c>
      <c r="E805" s="45" t="s">
        <v>569</v>
      </c>
      <c r="F805" s="45" t="s">
        <v>568</v>
      </c>
      <c r="G805" s="45" t="s">
        <v>569</v>
      </c>
      <c r="H805" s="45" t="s">
        <v>570</v>
      </c>
      <c r="I805" s="45" t="s">
        <v>571</v>
      </c>
      <c r="J805" s="45" t="s">
        <v>83</v>
      </c>
      <c r="K805" s="45">
        <v>25</v>
      </c>
      <c r="L805" s="138">
        <v>711000000</v>
      </c>
      <c r="M805" s="139" t="s">
        <v>4616</v>
      </c>
      <c r="N805" s="45" t="s">
        <v>1618</v>
      </c>
      <c r="O805" s="45" t="s">
        <v>523</v>
      </c>
      <c r="P805" s="45"/>
      <c r="Q805" s="45" t="s">
        <v>508</v>
      </c>
      <c r="R805" s="45" t="s">
        <v>582</v>
      </c>
      <c r="S805" s="45"/>
      <c r="T805" s="45" t="s">
        <v>520</v>
      </c>
      <c r="U805" s="46"/>
      <c r="V805" s="46">
        <v>931744</v>
      </c>
      <c r="W805" s="46">
        <v>931744</v>
      </c>
      <c r="X805" s="46">
        <v>1043553.28</v>
      </c>
      <c r="Y805" s="45" t="s">
        <v>81</v>
      </c>
      <c r="Z805" s="45">
        <v>2015</v>
      </c>
      <c r="AA805" s="45" t="s">
        <v>1624</v>
      </c>
      <c r="AB805" s="546" t="s">
        <v>63</v>
      </c>
      <c r="AC805" s="1"/>
      <c r="AD805" s="1"/>
      <c r="AE805" s="1"/>
      <c r="AF805" s="1"/>
      <c r="AG805" s="1"/>
      <c r="AH805" s="1"/>
      <c r="AI805" s="1"/>
    </row>
    <row r="806" spans="1:35" s="226" customFormat="1" ht="76.5" customHeight="1">
      <c r="A806" s="164" t="s">
        <v>953</v>
      </c>
      <c r="B806" s="213" t="s">
        <v>55</v>
      </c>
      <c r="C806" s="214" t="s">
        <v>527</v>
      </c>
      <c r="D806" s="214" t="s">
        <v>528</v>
      </c>
      <c r="E806" s="214" t="s">
        <v>529</v>
      </c>
      <c r="F806" s="214" t="s">
        <v>528</v>
      </c>
      <c r="G806" s="214" t="s">
        <v>529</v>
      </c>
      <c r="H806" s="214" t="s">
        <v>517</v>
      </c>
      <c r="I806" s="214" t="s">
        <v>530</v>
      </c>
      <c r="J806" s="214" t="s">
        <v>83</v>
      </c>
      <c r="K806" s="214">
        <v>30</v>
      </c>
      <c r="L806" s="684">
        <v>711000000</v>
      </c>
      <c r="M806" s="39" t="s">
        <v>4618</v>
      </c>
      <c r="N806" s="215" t="s">
        <v>91</v>
      </c>
      <c r="O806" s="214" t="s">
        <v>524</v>
      </c>
      <c r="P806" s="214"/>
      <c r="Q806" s="216" t="s">
        <v>508</v>
      </c>
      <c r="R806" s="186" t="s">
        <v>582</v>
      </c>
      <c r="S806" s="214"/>
      <c r="T806" s="214" t="s">
        <v>520</v>
      </c>
      <c r="U806" s="217"/>
      <c r="V806" s="217">
        <v>3740000</v>
      </c>
      <c r="W806" s="217">
        <v>0</v>
      </c>
      <c r="X806" s="217">
        <f t="shared" si="9"/>
        <v>0</v>
      </c>
      <c r="Y806" s="218" t="s">
        <v>81</v>
      </c>
      <c r="Z806" s="218">
        <v>2015</v>
      </c>
      <c r="AA806" s="218"/>
      <c r="AB806" s="680" t="s">
        <v>63</v>
      </c>
      <c r="AC806" s="594"/>
      <c r="AD806" s="594"/>
      <c r="AE806" s="594"/>
      <c r="AF806" s="594"/>
      <c r="AG806" s="594"/>
      <c r="AH806" s="594"/>
      <c r="AI806" s="594"/>
    </row>
    <row r="807" spans="1:35" s="13" customFormat="1" ht="76.5" customHeight="1">
      <c r="A807" s="44" t="s">
        <v>1642</v>
      </c>
      <c r="B807" s="45" t="s">
        <v>1615</v>
      </c>
      <c r="C807" s="45" t="s">
        <v>527</v>
      </c>
      <c r="D807" s="45" t="s">
        <v>528</v>
      </c>
      <c r="E807" s="45" t="s">
        <v>529</v>
      </c>
      <c r="F807" s="45" t="s">
        <v>528</v>
      </c>
      <c r="G807" s="45" t="s">
        <v>529</v>
      </c>
      <c r="H807" s="45" t="s">
        <v>517</v>
      </c>
      <c r="I807" s="45" t="s">
        <v>530</v>
      </c>
      <c r="J807" s="45" t="s">
        <v>83</v>
      </c>
      <c r="K807" s="45">
        <v>30</v>
      </c>
      <c r="L807" s="138">
        <v>711000000</v>
      </c>
      <c r="M807" s="139" t="s">
        <v>4616</v>
      </c>
      <c r="N807" s="45" t="s">
        <v>1618</v>
      </c>
      <c r="O807" s="45" t="s">
        <v>524</v>
      </c>
      <c r="P807" s="45"/>
      <c r="Q807" s="45" t="s">
        <v>508</v>
      </c>
      <c r="R807" s="45" t="s">
        <v>582</v>
      </c>
      <c r="S807" s="45"/>
      <c r="T807" s="45" t="s">
        <v>520</v>
      </c>
      <c r="U807" s="46"/>
      <c r="V807" s="46">
        <v>3291200</v>
      </c>
      <c r="W807" s="46">
        <v>3291200</v>
      </c>
      <c r="X807" s="46">
        <v>3686144</v>
      </c>
      <c r="Y807" s="45" t="s">
        <v>81</v>
      </c>
      <c r="Z807" s="45">
        <v>2015</v>
      </c>
      <c r="AA807" s="45" t="s">
        <v>1624</v>
      </c>
      <c r="AB807" s="546" t="s">
        <v>63</v>
      </c>
      <c r="AC807" s="1"/>
      <c r="AD807" s="1"/>
      <c r="AE807" s="1"/>
      <c r="AF807" s="1"/>
      <c r="AG807" s="1"/>
      <c r="AH807" s="1"/>
      <c r="AI807" s="1"/>
    </row>
    <row r="808" spans="1:35" s="226" customFormat="1" ht="76.5" customHeight="1">
      <c r="A808" s="164" t="s">
        <v>954</v>
      </c>
      <c r="B808" s="214" t="s">
        <v>169</v>
      </c>
      <c r="C808" s="214" t="s">
        <v>527</v>
      </c>
      <c r="D808" s="214" t="s">
        <v>528</v>
      </c>
      <c r="E808" s="214" t="s">
        <v>529</v>
      </c>
      <c r="F808" s="214" t="s">
        <v>564</v>
      </c>
      <c r="G808" s="214" t="s">
        <v>529</v>
      </c>
      <c r="H808" s="214" t="s">
        <v>581</v>
      </c>
      <c r="I808" s="214" t="s">
        <v>530</v>
      </c>
      <c r="J808" s="214" t="s">
        <v>83</v>
      </c>
      <c r="K808" s="214">
        <v>30</v>
      </c>
      <c r="L808" s="684">
        <v>711000000</v>
      </c>
      <c r="M808" s="39" t="s">
        <v>4618</v>
      </c>
      <c r="N808" s="215" t="s">
        <v>91</v>
      </c>
      <c r="O808" s="214" t="s">
        <v>524</v>
      </c>
      <c r="P808" s="214"/>
      <c r="Q808" s="216" t="s">
        <v>508</v>
      </c>
      <c r="R808" s="186" t="s">
        <v>582</v>
      </c>
      <c r="S808" s="214"/>
      <c r="T808" s="214" t="s">
        <v>520</v>
      </c>
      <c r="U808" s="217"/>
      <c r="V808" s="217">
        <v>1200000</v>
      </c>
      <c r="W808" s="217">
        <v>0</v>
      </c>
      <c r="X808" s="217">
        <f t="shared" si="9"/>
        <v>0</v>
      </c>
      <c r="Y808" s="218" t="s">
        <v>81</v>
      </c>
      <c r="Z808" s="218">
        <v>2015</v>
      </c>
      <c r="AA808" s="218"/>
      <c r="AB808" s="680" t="s">
        <v>63</v>
      </c>
      <c r="AC808" s="594"/>
      <c r="AD808" s="594"/>
      <c r="AE808" s="594"/>
      <c r="AF808" s="594"/>
      <c r="AG808" s="594"/>
      <c r="AH808" s="594"/>
      <c r="AI808" s="594"/>
    </row>
    <row r="809" spans="1:35" s="13" customFormat="1" ht="76.5" customHeight="1">
      <c r="A809" s="44" t="s">
        <v>1643</v>
      </c>
      <c r="B809" s="45" t="s">
        <v>1615</v>
      </c>
      <c r="C809" s="45" t="s">
        <v>527</v>
      </c>
      <c r="D809" s="45" t="s">
        <v>528</v>
      </c>
      <c r="E809" s="45" t="s">
        <v>529</v>
      </c>
      <c r="F809" s="45" t="s">
        <v>564</v>
      </c>
      <c r="G809" s="45" t="s">
        <v>529</v>
      </c>
      <c r="H809" s="45" t="s">
        <v>581</v>
      </c>
      <c r="I809" s="45" t="s">
        <v>530</v>
      </c>
      <c r="J809" s="45" t="s">
        <v>83</v>
      </c>
      <c r="K809" s="45">
        <v>30</v>
      </c>
      <c r="L809" s="138">
        <v>711000000</v>
      </c>
      <c r="M809" s="139" t="s">
        <v>4616</v>
      </c>
      <c r="N809" s="45" t="s">
        <v>1618</v>
      </c>
      <c r="O809" s="45" t="s">
        <v>524</v>
      </c>
      <c r="P809" s="45"/>
      <c r="Q809" s="45" t="s">
        <v>508</v>
      </c>
      <c r="R809" s="45" t="s">
        <v>582</v>
      </c>
      <c r="S809" s="45"/>
      <c r="T809" s="45" t="s">
        <v>520</v>
      </c>
      <c r="U809" s="46"/>
      <c r="V809" s="46">
        <v>1056000</v>
      </c>
      <c r="W809" s="46">
        <v>1056000</v>
      </c>
      <c r="X809" s="46">
        <v>1182720</v>
      </c>
      <c r="Y809" s="45" t="s">
        <v>81</v>
      </c>
      <c r="Z809" s="45">
        <v>2015</v>
      </c>
      <c r="AA809" s="45" t="s">
        <v>1624</v>
      </c>
      <c r="AB809" s="546" t="s">
        <v>63</v>
      </c>
      <c r="AC809" s="1"/>
      <c r="AD809" s="1"/>
      <c r="AE809" s="1"/>
      <c r="AF809" s="1"/>
      <c r="AG809" s="1"/>
      <c r="AH809" s="1"/>
      <c r="AI809" s="1"/>
    </row>
    <row r="810" spans="1:35" s="226" customFormat="1" ht="76.5" customHeight="1">
      <c r="A810" s="164" t="s">
        <v>955</v>
      </c>
      <c r="B810" s="214" t="s">
        <v>169</v>
      </c>
      <c r="C810" s="214" t="s">
        <v>527</v>
      </c>
      <c r="D810" s="214" t="s">
        <v>528</v>
      </c>
      <c r="E810" s="214" t="s">
        <v>529</v>
      </c>
      <c r="F810" s="214" t="s">
        <v>564</v>
      </c>
      <c r="G810" s="214" t="s">
        <v>529</v>
      </c>
      <c r="H810" s="214" t="s">
        <v>572</v>
      </c>
      <c r="I810" s="214" t="s">
        <v>530</v>
      </c>
      <c r="J810" s="214" t="s">
        <v>83</v>
      </c>
      <c r="K810" s="214">
        <v>30</v>
      </c>
      <c r="L810" s="684">
        <v>711000000</v>
      </c>
      <c r="M810" s="39" t="s">
        <v>4618</v>
      </c>
      <c r="N810" s="215" t="s">
        <v>91</v>
      </c>
      <c r="O810" s="214" t="s">
        <v>524</v>
      </c>
      <c r="P810" s="214"/>
      <c r="Q810" s="216" t="s">
        <v>508</v>
      </c>
      <c r="R810" s="186" t="s">
        <v>582</v>
      </c>
      <c r="S810" s="214"/>
      <c r="T810" s="214" t="s">
        <v>520</v>
      </c>
      <c r="U810" s="217"/>
      <c r="V810" s="217">
        <v>1350000</v>
      </c>
      <c r="W810" s="217">
        <v>0</v>
      </c>
      <c r="X810" s="217">
        <f t="shared" si="9"/>
        <v>0</v>
      </c>
      <c r="Y810" s="218" t="s">
        <v>81</v>
      </c>
      <c r="Z810" s="218">
        <v>2015</v>
      </c>
      <c r="AA810" s="218"/>
      <c r="AB810" s="680" t="s">
        <v>63</v>
      </c>
      <c r="AC810" s="594"/>
      <c r="AD810" s="594"/>
      <c r="AE810" s="594"/>
      <c r="AF810" s="594"/>
      <c r="AG810" s="594"/>
      <c r="AH810" s="594"/>
      <c r="AI810" s="594"/>
    </row>
    <row r="811" spans="1:35" s="13" customFormat="1" ht="76.5" customHeight="1">
      <c r="A811" s="44" t="s">
        <v>1644</v>
      </c>
      <c r="B811" s="45" t="s">
        <v>1615</v>
      </c>
      <c r="C811" s="45" t="s">
        <v>527</v>
      </c>
      <c r="D811" s="45" t="s">
        <v>528</v>
      </c>
      <c r="E811" s="45" t="s">
        <v>529</v>
      </c>
      <c r="F811" s="45" t="s">
        <v>564</v>
      </c>
      <c r="G811" s="45" t="s">
        <v>529</v>
      </c>
      <c r="H811" s="45" t="s">
        <v>572</v>
      </c>
      <c r="I811" s="45" t="s">
        <v>530</v>
      </c>
      <c r="J811" s="45" t="s">
        <v>83</v>
      </c>
      <c r="K811" s="45">
        <v>30</v>
      </c>
      <c r="L811" s="138">
        <v>711000000</v>
      </c>
      <c r="M811" s="139" t="s">
        <v>4616</v>
      </c>
      <c r="N811" s="45" t="s">
        <v>1618</v>
      </c>
      <c r="O811" s="45" t="s">
        <v>524</v>
      </c>
      <c r="P811" s="45"/>
      <c r="Q811" s="45" t="s">
        <v>508</v>
      </c>
      <c r="R811" s="45" t="s">
        <v>582</v>
      </c>
      <c r="S811" s="45"/>
      <c r="T811" s="45" t="s">
        <v>520</v>
      </c>
      <c r="U811" s="46"/>
      <c r="V811" s="46">
        <v>1188000</v>
      </c>
      <c r="W811" s="46">
        <v>1188000</v>
      </c>
      <c r="X811" s="46">
        <v>1330560</v>
      </c>
      <c r="Y811" s="45" t="s">
        <v>81</v>
      </c>
      <c r="Z811" s="45">
        <v>2015</v>
      </c>
      <c r="AA811" s="45" t="s">
        <v>1624</v>
      </c>
      <c r="AB811" s="546" t="s">
        <v>63</v>
      </c>
      <c r="AC811" s="1"/>
      <c r="AD811" s="1"/>
      <c r="AE811" s="1"/>
      <c r="AF811" s="1"/>
      <c r="AG811" s="1"/>
      <c r="AH811" s="1"/>
      <c r="AI811" s="1"/>
    </row>
    <row r="812" spans="1:35" s="226" customFormat="1" ht="76.5" customHeight="1">
      <c r="A812" s="164" t="s">
        <v>956</v>
      </c>
      <c r="B812" s="214" t="s">
        <v>169</v>
      </c>
      <c r="C812" s="214" t="s">
        <v>567</v>
      </c>
      <c r="D812" s="214" t="s">
        <v>568</v>
      </c>
      <c r="E812" s="214" t="s">
        <v>569</v>
      </c>
      <c r="F812" s="214" t="s">
        <v>568</v>
      </c>
      <c r="G812" s="214" t="s">
        <v>569</v>
      </c>
      <c r="H812" s="214" t="s">
        <v>570</v>
      </c>
      <c r="I812" s="214" t="s">
        <v>571</v>
      </c>
      <c r="J812" s="214" t="s">
        <v>83</v>
      </c>
      <c r="K812" s="214">
        <v>25</v>
      </c>
      <c r="L812" s="684">
        <v>711000000</v>
      </c>
      <c r="M812" s="39" t="s">
        <v>4618</v>
      </c>
      <c r="N812" s="215" t="s">
        <v>91</v>
      </c>
      <c r="O812" s="186" t="s">
        <v>586</v>
      </c>
      <c r="P812" s="214"/>
      <c r="Q812" s="216" t="s">
        <v>508</v>
      </c>
      <c r="R812" s="186" t="s">
        <v>582</v>
      </c>
      <c r="S812" s="214"/>
      <c r="T812" s="214" t="s">
        <v>520</v>
      </c>
      <c r="U812" s="217"/>
      <c r="V812" s="217">
        <v>529000</v>
      </c>
      <c r="W812" s="217">
        <v>0</v>
      </c>
      <c r="X812" s="217">
        <f t="shared" si="9"/>
        <v>0</v>
      </c>
      <c r="Y812" s="218" t="s">
        <v>81</v>
      </c>
      <c r="Z812" s="218">
        <v>2015</v>
      </c>
      <c r="AA812" s="218"/>
      <c r="AB812" s="680" t="s">
        <v>63</v>
      </c>
      <c r="AC812" s="594"/>
      <c r="AD812" s="594"/>
      <c r="AE812" s="594"/>
      <c r="AF812" s="594"/>
      <c r="AG812" s="594"/>
      <c r="AH812" s="594"/>
      <c r="AI812" s="594"/>
    </row>
    <row r="813" spans="1:35" s="13" customFormat="1" ht="76.5" customHeight="1">
      <c r="A813" s="44" t="s">
        <v>1648</v>
      </c>
      <c r="B813" s="45" t="s">
        <v>1615</v>
      </c>
      <c r="C813" s="45" t="s">
        <v>567</v>
      </c>
      <c r="D813" s="45" t="s">
        <v>568</v>
      </c>
      <c r="E813" s="45" t="s">
        <v>569</v>
      </c>
      <c r="F813" s="45" t="s">
        <v>568</v>
      </c>
      <c r="G813" s="45" t="s">
        <v>569</v>
      </c>
      <c r="H813" s="45" t="s">
        <v>570</v>
      </c>
      <c r="I813" s="45" t="s">
        <v>571</v>
      </c>
      <c r="J813" s="45" t="s">
        <v>83</v>
      </c>
      <c r="K813" s="45">
        <v>25</v>
      </c>
      <c r="L813" s="138">
        <v>711000000</v>
      </c>
      <c r="M813" s="139" t="s">
        <v>4616</v>
      </c>
      <c r="N813" s="45" t="s">
        <v>1618</v>
      </c>
      <c r="O813" s="45" t="s">
        <v>586</v>
      </c>
      <c r="P813" s="45"/>
      <c r="Q813" s="45" t="s">
        <v>508</v>
      </c>
      <c r="R813" s="45" t="s">
        <v>582</v>
      </c>
      <c r="S813" s="45"/>
      <c r="T813" s="45" t="s">
        <v>520</v>
      </c>
      <c r="U813" s="46"/>
      <c r="V813" s="46">
        <v>465520</v>
      </c>
      <c r="W813" s="46">
        <v>465520</v>
      </c>
      <c r="X813" s="46">
        <v>521382.40000000002</v>
      </c>
      <c r="Y813" s="45" t="s">
        <v>81</v>
      </c>
      <c r="Z813" s="45">
        <v>2015</v>
      </c>
      <c r="AA813" s="45" t="s">
        <v>1624</v>
      </c>
      <c r="AB813" s="546" t="s">
        <v>63</v>
      </c>
      <c r="AC813" s="1"/>
      <c r="AD813" s="1"/>
      <c r="AE813" s="1"/>
      <c r="AF813" s="1"/>
      <c r="AG813" s="1"/>
      <c r="AH813" s="1"/>
      <c r="AI813" s="1"/>
    </row>
    <row r="814" spans="1:35" s="226" customFormat="1" ht="76.5" customHeight="1">
      <c r="A814" s="164" t="s">
        <v>957</v>
      </c>
      <c r="B814" s="213" t="s">
        <v>55</v>
      </c>
      <c r="C814" s="214" t="s">
        <v>527</v>
      </c>
      <c r="D814" s="214" t="s">
        <v>528</v>
      </c>
      <c r="E814" s="214" t="s">
        <v>529</v>
      </c>
      <c r="F814" s="214" t="s">
        <v>528</v>
      </c>
      <c r="G814" s="214" t="s">
        <v>529</v>
      </c>
      <c r="H814" s="214" t="s">
        <v>517</v>
      </c>
      <c r="I814" s="214" t="s">
        <v>530</v>
      </c>
      <c r="J814" s="214" t="s">
        <v>83</v>
      </c>
      <c r="K814" s="214">
        <v>30</v>
      </c>
      <c r="L814" s="684">
        <v>711000000</v>
      </c>
      <c r="M814" s="39" t="s">
        <v>4618</v>
      </c>
      <c r="N814" s="215" t="s">
        <v>91</v>
      </c>
      <c r="O814" s="214" t="s">
        <v>526</v>
      </c>
      <c r="P814" s="214"/>
      <c r="Q814" s="216" t="s">
        <v>508</v>
      </c>
      <c r="R814" s="186" t="s">
        <v>582</v>
      </c>
      <c r="S814" s="214"/>
      <c r="T814" s="214" t="s">
        <v>520</v>
      </c>
      <c r="U814" s="217"/>
      <c r="V814" s="223">
        <v>6121078</v>
      </c>
      <c r="W814" s="223">
        <v>0</v>
      </c>
      <c r="X814" s="223">
        <f t="shared" si="9"/>
        <v>0</v>
      </c>
      <c r="Y814" s="218" t="s">
        <v>81</v>
      </c>
      <c r="Z814" s="218">
        <v>2015</v>
      </c>
      <c r="AA814" s="218"/>
      <c r="AB814" s="680" t="s">
        <v>63</v>
      </c>
      <c r="AC814" s="594"/>
      <c r="AD814" s="594"/>
      <c r="AE814" s="594"/>
      <c r="AF814" s="594"/>
      <c r="AG814" s="594"/>
      <c r="AH814" s="594"/>
      <c r="AI814" s="594"/>
    </row>
    <row r="815" spans="1:35" s="13" customFormat="1" ht="76.5" customHeight="1">
      <c r="A815" s="44" t="s">
        <v>1645</v>
      </c>
      <c r="B815" s="45" t="s">
        <v>1615</v>
      </c>
      <c r="C815" s="45" t="s">
        <v>527</v>
      </c>
      <c r="D815" s="45" t="s">
        <v>528</v>
      </c>
      <c r="E815" s="45" t="s">
        <v>529</v>
      </c>
      <c r="F815" s="45" t="s">
        <v>528</v>
      </c>
      <c r="G815" s="45" t="s">
        <v>529</v>
      </c>
      <c r="H815" s="45" t="s">
        <v>517</v>
      </c>
      <c r="I815" s="45" t="s">
        <v>530</v>
      </c>
      <c r="J815" s="45" t="s">
        <v>83</v>
      </c>
      <c r="K815" s="45">
        <v>30</v>
      </c>
      <c r="L815" s="138">
        <v>711000000</v>
      </c>
      <c r="M815" s="139" t="s">
        <v>4616</v>
      </c>
      <c r="N815" s="45" t="s">
        <v>1618</v>
      </c>
      <c r="O815" s="45" t="s">
        <v>526</v>
      </c>
      <c r="P815" s="45"/>
      <c r="Q815" s="45" t="s">
        <v>508</v>
      </c>
      <c r="R815" s="45" t="s">
        <v>582</v>
      </c>
      <c r="S815" s="45"/>
      <c r="T815" s="45" t="s">
        <v>520</v>
      </c>
      <c r="U815" s="46"/>
      <c r="V815" s="46">
        <v>5386548.6399999997</v>
      </c>
      <c r="W815" s="46">
        <v>5386548.6399999997</v>
      </c>
      <c r="X815" s="46">
        <v>6032934.4768000003</v>
      </c>
      <c r="Y815" s="45" t="s">
        <v>81</v>
      </c>
      <c r="Z815" s="45">
        <v>2015</v>
      </c>
      <c r="AA815" s="45" t="s">
        <v>1624</v>
      </c>
      <c r="AB815" s="546" t="s">
        <v>63</v>
      </c>
      <c r="AC815" s="1"/>
      <c r="AD815" s="1"/>
      <c r="AE815" s="1"/>
      <c r="AF815" s="1"/>
      <c r="AG815" s="1"/>
      <c r="AH815" s="1"/>
      <c r="AI815" s="1"/>
    </row>
    <row r="816" spans="1:35" s="13" customFormat="1" ht="76.5" customHeight="1">
      <c r="A816" s="164" t="s">
        <v>958</v>
      </c>
      <c r="B816" s="213" t="s">
        <v>55</v>
      </c>
      <c r="C816" s="214" t="s">
        <v>583</v>
      </c>
      <c r="D816" s="214" t="s">
        <v>584</v>
      </c>
      <c r="E816" s="214" t="s">
        <v>585</v>
      </c>
      <c r="F816" s="214" t="s">
        <v>584</v>
      </c>
      <c r="G816" s="214" t="s">
        <v>585</v>
      </c>
      <c r="H816" s="214" t="s">
        <v>565</v>
      </c>
      <c r="I816" s="214" t="s">
        <v>566</v>
      </c>
      <c r="J816" s="214" t="s">
        <v>83</v>
      </c>
      <c r="K816" s="214">
        <v>40</v>
      </c>
      <c r="L816" s="684">
        <v>711000000</v>
      </c>
      <c r="M816" s="39" t="s">
        <v>4618</v>
      </c>
      <c r="N816" s="215" t="s">
        <v>91</v>
      </c>
      <c r="O816" s="214" t="s">
        <v>526</v>
      </c>
      <c r="P816" s="214"/>
      <c r="Q816" s="216" t="s">
        <v>508</v>
      </c>
      <c r="R816" s="186" t="s">
        <v>582</v>
      </c>
      <c r="S816" s="214"/>
      <c r="T816" s="214" t="s">
        <v>520</v>
      </c>
      <c r="U816" s="217"/>
      <c r="V816" s="217">
        <v>1040370</v>
      </c>
      <c r="W816" s="217">
        <v>0</v>
      </c>
      <c r="X816" s="217">
        <f t="shared" si="9"/>
        <v>0</v>
      </c>
      <c r="Y816" s="218" t="s">
        <v>81</v>
      </c>
      <c r="Z816" s="218">
        <v>2015</v>
      </c>
      <c r="AA816" s="218"/>
      <c r="AB816" s="680" t="s">
        <v>63</v>
      </c>
      <c r="AC816" s="594"/>
      <c r="AD816" s="594"/>
      <c r="AE816" s="594"/>
      <c r="AF816" s="594"/>
      <c r="AG816" s="594"/>
      <c r="AH816" s="594"/>
      <c r="AI816" s="1"/>
    </row>
    <row r="817" spans="1:35" s="13" customFormat="1" ht="76.5" customHeight="1">
      <c r="A817" s="44" t="s">
        <v>1654</v>
      </c>
      <c r="B817" s="45" t="s">
        <v>1615</v>
      </c>
      <c r="C817" s="45" t="s">
        <v>583</v>
      </c>
      <c r="D817" s="45" t="s">
        <v>584</v>
      </c>
      <c r="E817" s="45" t="s">
        <v>585</v>
      </c>
      <c r="F817" s="45" t="s">
        <v>584</v>
      </c>
      <c r="G817" s="45" t="s">
        <v>585</v>
      </c>
      <c r="H817" s="45" t="s">
        <v>565</v>
      </c>
      <c r="I817" s="45" t="s">
        <v>566</v>
      </c>
      <c r="J817" s="45" t="s">
        <v>83</v>
      </c>
      <c r="K817" s="45">
        <v>40</v>
      </c>
      <c r="L817" s="138">
        <v>711000000</v>
      </c>
      <c r="M817" s="139" t="s">
        <v>4616</v>
      </c>
      <c r="N817" s="45" t="s">
        <v>1618</v>
      </c>
      <c r="O817" s="45" t="s">
        <v>526</v>
      </c>
      <c r="P817" s="45"/>
      <c r="Q817" s="45" t="s">
        <v>508</v>
      </c>
      <c r="R817" s="45" t="s">
        <v>582</v>
      </c>
      <c r="S817" s="45"/>
      <c r="T817" s="45" t="s">
        <v>520</v>
      </c>
      <c r="U817" s="46"/>
      <c r="V817" s="46">
        <v>915525.6</v>
      </c>
      <c r="W817" s="46">
        <v>915525.6</v>
      </c>
      <c r="X817" s="46">
        <v>1025388.672</v>
      </c>
      <c r="Y817" s="45" t="s">
        <v>81</v>
      </c>
      <c r="Z817" s="45">
        <v>2015</v>
      </c>
      <c r="AA817" s="45" t="s">
        <v>1624</v>
      </c>
      <c r="AB817" s="546" t="s">
        <v>63</v>
      </c>
      <c r="AC817" s="1"/>
      <c r="AD817" s="1"/>
      <c r="AE817" s="1"/>
      <c r="AF817" s="1"/>
      <c r="AG817" s="1"/>
      <c r="AH817" s="1"/>
      <c r="AI817" s="1"/>
    </row>
    <row r="818" spans="1:35" s="226" customFormat="1" ht="76.5" customHeight="1">
      <c r="A818" s="164" t="s">
        <v>959</v>
      </c>
      <c r="B818" s="214" t="s">
        <v>169</v>
      </c>
      <c r="C818" s="214" t="s">
        <v>567</v>
      </c>
      <c r="D818" s="214" t="s">
        <v>568</v>
      </c>
      <c r="E818" s="214" t="s">
        <v>569</v>
      </c>
      <c r="F818" s="214" t="s">
        <v>568</v>
      </c>
      <c r="G818" s="214" t="s">
        <v>569</v>
      </c>
      <c r="H818" s="214" t="s">
        <v>570</v>
      </c>
      <c r="I818" s="214" t="s">
        <v>571</v>
      </c>
      <c r="J818" s="214" t="s">
        <v>83</v>
      </c>
      <c r="K818" s="214">
        <v>25</v>
      </c>
      <c r="L818" s="684">
        <v>711000000</v>
      </c>
      <c r="M818" s="39" t="s">
        <v>4618</v>
      </c>
      <c r="N818" s="215" t="s">
        <v>91</v>
      </c>
      <c r="O818" s="214" t="s">
        <v>526</v>
      </c>
      <c r="P818" s="214"/>
      <c r="Q818" s="216" t="s">
        <v>508</v>
      </c>
      <c r="R818" s="186" t="s">
        <v>582</v>
      </c>
      <c r="S818" s="214"/>
      <c r="T818" s="214" t="s">
        <v>520</v>
      </c>
      <c r="U818" s="217"/>
      <c r="V818" s="217">
        <v>520000</v>
      </c>
      <c r="W818" s="217">
        <v>0</v>
      </c>
      <c r="X818" s="217">
        <f t="shared" si="9"/>
        <v>0</v>
      </c>
      <c r="Y818" s="218" t="s">
        <v>81</v>
      </c>
      <c r="Z818" s="218">
        <v>2015</v>
      </c>
      <c r="AA818" s="218"/>
      <c r="AB818" s="680" t="s">
        <v>63</v>
      </c>
      <c r="AC818" s="594"/>
      <c r="AD818" s="594"/>
      <c r="AE818" s="594"/>
      <c r="AF818" s="594"/>
      <c r="AG818" s="594"/>
      <c r="AH818" s="594"/>
      <c r="AI818" s="594"/>
    </row>
    <row r="819" spans="1:35" s="13" customFormat="1" ht="76.5" customHeight="1">
      <c r="A819" s="44" t="s">
        <v>1649</v>
      </c>
      <c r="B819" s="45" t="s">
        <v>1615</v>
      </c>
      <c r="C819" s="45" t="s">
        <v>567</v>
      </c>
      <c r="D819" s="45" t="s">
        <v>568</v>
      </c>
      <c r="E819" s="45" t="s">
        <v>569</v>
      </c>
      <c r="F819" s="45" t="s">
        <v>568</v>
      </c>
      <c r="G819" s="45" t="s">
        <v>569</v>
      </c>
      <c r="H819" s="45" t="s">
        <v>570</v>
      </c>
      <c r="I819" s="45" t="s">
        <v>571</v>
      </c>
      <c r="J819" s="45" t="s">
        <v>83</v>
      </c>
      <c r="K819" s="45">
        <v>25</v>
      </c>
      <c r="L819" s="138">
        <v>711000000</v>
      </c>
      <c r="M819" s="139" t="s">
        <v>4616</v>
      </c>
      <c r="N819" s="45" t="s">
        <v>1618</v>
      </c>
      <c r="O819" s="45" t="s">
        <v>526</v>
      </c>
      <c r="P819" s="45"/>
      <c r="Q819" s="45" t="s">
        <v>508</v>
      </c>
      <c r="R819" s="45" t="s">
        <v>582</v>
      </c>
      <c r="S819" s="45"/>
      <c r="T819" s="45" t="s">
        <v>520</v>
      </c>
      <c r="U819" s="46"/>
      <c r="V819" s="46">
        <v>457600</v>
      </c>
      <c r="W819" s="46">
        <v>457600</v>
      </c>
      <c r="X819" s="46">
        <v>512512</v>
      </c>
      <c r="Y819" s="45" t="s">
        <v>81</v>
      </c>
      <c r="Z819" s="45">
        <v>2015</v>
      </c>
      <c r="AA819" s="45" t="s">
        <v>1624</v>
      </c>
      <c r="AB819" s="546" t="s">
        <v>63</v>
      </c>
      <c r="AC819" s="1"/>
      <c r="AD819" s="1"/>
      <c r="AE819" s="1"/>
      <c r="AF819" s="1"/>
      <c r="AG819" s="1"/>
      <c r="AH819" s="1"/>
      <c r="AI819" s="1"/>
    </row>
    <row r="820" spans="1:35" s="13" customFormat="1" ht="76.5" customHeight="1">
      <c r="A820" s="164" t="s">
        <v>960</v>
      </c>
      <c r="B820" s="213" t="s">
        <v>55</v>
      </c>
      <c r="C820" s="224" t="s">
        <v>573</v>
      </c>
      <c r="D820" s="225" t="s">
        <v>574</v>
      </c>
      <c r="E820" s="225" t="s">
        <v>575</v>
      </c>
      <c r="F820" s="225" t="s">
        <v>574</v>
      </c>
      <c r="G820" s="225" t="s">
        <v>575</v>
      </c>
      <c r="H820" s="214" t="s">
        <v>576</v>
      </c>
      <c r="I820" s="214" t="s">
        <v>577</v>
      </c>
      <c r="J820" s="214" t="s">
        <v>83</v>
      </c>
      <c r="K820" s="214">
        <v>25</v>
      </c>
      <c r="L820" s="684">
        <v>711000000</v>
      </c>
      <c r="M820" s="39" t="s">
        <v>4618</v>
      </c>
      <c r="N820" s="215" t="s">
        <v>91</v>
      </c>
      <c r="O820" s="214" t="s">
        <v>526</v>
      </c>
      <c r="P820" s="214"/>
      <c r="Q820" s="216" t="s">
        <v>508</v>
      </c>
      <c r="R820" s="186" t="s">
        <v>582</v>
      </c>
      <c r="S820" s="214"/>
      <c r="T820" s="214" t="s">
        <v>520</v>
      </c>
      <c r="U820" s="217"/>
      <c r="V820" s="223">
        <v>1788988</v>
      </c>
      <c r="W820" s="223">
        <v>0</v>
      </c>
      <c r="X820" s="223">
        <v>0</v>
      </c>
      <c r="Y820" s="218" t="s">
        <v>81</v>
      </c>
      <c r="Z820" s="218">
        <v>2015</v>
      </c>
      <c r="AA820" s="218"/>
      <c r="AB820" s="680" t="s">
        <v>63</v>
      </c>
      <c r="AC820" s="594"/>
      <c r="AD820" s="594"/>
      <c r="AE820" s="594"/>
      <c r="AF820" s="594"/>
      <c r="AG820" s="594"/>
      <c r="AH820" s="594"/>
      <c r="AI820" s="1"/>
    </row>
    <row r="821" spans="1:35" s="13" customFormat="1" ht="76.5" customHeight="1">
      <c r="A821" s="44" t="s">
        <v>1658</v>
      </c>
      <c r="B821" s="45" t="s">
        <v>1615</v>
      </c>
      <c r="C821" s="45" t="s">
        <v>573</v>
      </c>
      <c r="D821" s="45" t="s">
        <v>574</v>
      </c>
      <c r="E821" s="45" t="s">
        <v>575</v>
      </c>
      <c r="F821" s="45" t="s">
        <v>574</v>
      </c>
      <c r="G821" s="45" t="s">
        <v>575</v>
      </c>
      <c r="H821" s="45" t="s">
        <v>576</v>
      </c>
      <c r="I821" s="45" t="s">
        <v>577</v>
      </c>
      <c r="J821" s="45" t="s">
        <v>83</v>
      </c>
      <c r="K821" s="45">
        <v>25</v>
      </c>
      <c r="L821" s="138">
        <v>711000000</v>
      </c>
      <c r="M821" s="139" t="s">
        <v>4616</v>
      </c>
      <c r="N821" s="45" t="s">
        <v>1618</v>
      </c>
      <c r="O821" s="45" t="s">
        <v>526</v>
      </c>
      <c r="P821" s="45"/>
      <c r="Q821" s="45" t="s">
        <v>508</v>
      </c>
      <c r="R821" s="45" t="s">
        <v>582</v>
      </c>
      <c r="S821" s="45"/>
      <c r="T821" s="45" t="s">
        <v>520</v>
      </c>
      <c r="U821" s="46"/>
      <c r="V821" s="46">
        <v>1574309.44</v>
      </c>
      <c r="W821" s="46">
        <v>1574309.44</v>
      </c>
      <c r="X821" s="46">
        <v>1763226.5728</v>
      </c>
      <c r="Y821" s="45" t="s">
        <v>81</v>
      </c>
      <c r="Z821" s="45">
        <v>2015</v>
      </c>
      <c r="AA821" s="45" t="s">
        <v>1624</v>
      </c>
      <c r="AB821" s="546" t="s">
        <v>63</v>
      </c>
      <c r="AC821" s="1"/>
      <c r="AD821" s="1"/>
      <c r="AE821" s="1"/>
      <c r="AF821" s="1"/>
      <c r="AG821" s="1"/>
      <c r="AH821" s="1"/>
      <c r="AI821" s="1"/>
    </row>
    <row r="822" spans="1:35" s="13" customFormat="1" ht="76.5" customHeight="1">
      <c r="A822" s="145" t="s">
        <v>961</v>
      </c>
      <c r="B822" s="227" t="s">
        <v>169</v>
      </c>
      <c r="C822" s="227" t="s">
        <v>630</v>
      </c>
      <c r="D822" s="228" t="s">
        <v>631</v>
      </c>
      <c r="E822" s="228" t="s">
        <v>632</v>
      </c>
      <c r="F822" s="228" t="s">
        <v>633</v>
      </c>
      <c r="G822" s="228" t="s">
        <v>634</v>
      </c>
      <c r="H822" s="229" t="s">
        <v>635</v>
      </c>
      <c r="I822" s="228" t="s">
        <v>636</v>
      </c>
      <c r="J822" s="229" t="s">
        <v>31</v>
      </c>
      <c r="K822" s="229">
        <v>100</v>
      </c>
      <c r="L822" s="138">
        <v>711000000</v>
      </c>
      <c r="M822" s="34" t="s">
        <v>4618</v>
      </c>
      <c r="N822" s="208" t="s">
        <v>646</v>
      </c>
      <c r="O822" s="229" t="s">
        <v>637</v>
      </c>
      <c r="P822" s="230"/>
      <c r="Q822" s="231" t="s">
        <v>508</v>
      </c>
      <c r="R822" s="227" t="s">
        <v>638</v>
      </c>
      <c r="S822" s="230"/>
      <c r="T822" s="232" t="s">
        <v>357</v>
      </c>
      <c r="U822" s="233"/>
      <c r="V822" s="233">
        <v>53368000</v>
      </c>
      <c r="W822" s="233">
        <v>53368000</v>
      </c>
      <c r="X822" s="233">
        <v>59772160.000000007</v>
      </c>
      <c r="Y822" s="234" t="s">
        <v>81</v>
      </c>
      <c r="Z822" s="235">
        <v>2015</v>
      </c>
      <c r="AA822" s="234" t="s">
        <v>490</v>
      </c>
      <c r="AB822" s="1" t="s">
        <v>639</v>
      </c>
      <c r="AC822" s="1"/>
      <c r="AD822" s="1"/>
      <c r="AE822" s="1"/>
      <c r="AF822" s="1"/>
      <c r="AG822" s="1"/>
      <c r="AH822" s="1"/>
      <c r="AI822" s="1"/>
    </row>
    <row r="823" spans="1:35" s="13" customFormat="1" ht="76.5" customHeight="1">
      <c r="A823" s="145" t="s">
        <v>962</v>
      </c>
      <c r="B823" s="227" t="s">
        <v>169</v>
      </c>
      <c r="C823" s="227" t="s">
        <v>630</v>
      </c>
      <c r="D823" s="228" t="s">
        <v>631</v>
      </c>
      <c r="E823" s="228" t="s">
        <v>632</v>
      </c>
      <c r="F823" s="228" t="s">
        <v>633</v>
      </c>
      <c r="G823" s="228" t="s">
        <v>634</v>
      </c>
      <c r="H823" s="229" t="s">
        <v>640</v>
      </c>
      <c r="I823" s="228" t="s">
        <v>641</v>
      </c>
      <c r="J823" s="229" t="s">
        <v>31</v>
      </c>
      <c r="K823" s="229">
        <v>100</v>
      </c>
      <c r="L823" s="138">
        <v>711000000</v>
      </c>
      <c r="M823" s="34" t="s">
        <v>4618</v>
      </c>
      <c r="N823" s="208" t="s">
        <v>646</v>
      </c>
      <c r="O823" s="229" t="s">
        <v>642</v>
      </c>
      <c r="P823" s="230"/>
      <c r="Q823" s="231" t="s">
        <v>508</v>
      </c>
      <c r="R823" s="227" t="s">
        <v>638</v>
      </c>
      <c r="S823" s="230"/>
      <c r="T823" s="232" t="s">
        <v>357</v>
      </c>
      <c r="U823" s="233"/>
      <c r="V823" s="233">
        <v>24556000</v>
      </c>
      <c r="W823" s="233">
        <v>24556000</v>
      </c>
      <c r="X823" s="236">
        <v>27502720.000000004</v>
      </c>
      <c r="Y823" s="237" t="s">
        <v>81</v>
      </c>
      <c r="Z823" s="235">
        <v>2015</v>
      </c>
      <c r="AA823" s="234" t="s">
        <v>490</v>
      </c>
      <c r="AB823" s="1" t="s">
        <v>639</v>
      </c>
      <c r="AC823" s="1"/>
      <c r="AD823" s="1"/>
      <c r="AE823" s="1"/>
      <c r="AF823" s="1"/>
      <c r="AG823" s="1"/>
      <c r="AH823" s="1"/>
      <c r="AI823" s="1"/>
    </row>
    <row r="824" spans="1:35" s="13" customFormat="1" ht="76.5" customHeight="1">
      <c r="A824" s="145" t="s">
        <v>963</v>
      </c>
      <c r="B824" s="227" t="s">
        <v>169</v>
      </c>
      <c r="C824" s="227" t="s">
        <v>630</v>
      </c>
      <c r="D824" s="228" t="s">
        <v>631</v>
      </c>
      <c r="E824" s="228" t="s">
        <v>632</v>
      </c>
      <c r="F824" s="228" t="s">
        <v>633</v>
      </c>
      <c r="G824" s="228" t="s">
        <v>634</v>
      </c>
      <c r="H824" s="229" t="s">
        <v>643</v>
      </c>
      <c r="I824" s="228" t="s">
        <v>644</v>
      </c>
      <c r="J824" s="229" t="s">
        <v>31</v>
      </c>
      <c r="K824" s="229">
        <v>100</v>
      </c>
      <c r="L824" s="138">
        <v>711000000</v>
      </c>
      <c r="M824" s="34" t="s">
        <v>4618</v>
      </c>
      <c r="N824" s="208" t="s">
        <v>646</v>
      </c>
      <c r="O824" s="238" t="s">
        <v>645</v>
      </c>
      <c r="P824" s="230"/>
      <c r="Q824" s="231" t="s">
        <v>508</v>
      </c>
      <c r="R824" s="227" t="s">
        <v>638</v>
      </c>
      <c r="S824" s="230"/>
      <c r="T824" s="232" t="s">
        <v>357</v>
      </c>
      <c r="U824" s="233"/>
      <c r="V824" s="233">
        <v>22174000</v>
      </c>
      <c r="W824" s="233">
        <v>22174000</v>
      </c>
      <c r="X824" s="236">
        <v>24834880.000000004</v>
      </c>
      <c r="Y824" s="237" t="s">
        <v>81</v>
      </c>
      <c r="Z824" s="235">
        <v>2015</v>
      </c>
      <c r="AA824" s="234" t="s">
        <v>490</v>
      </c>
      <c r="AB824" s="1" t="s">
        <v>639</v>
      </c>
      <c r="AC824" s="1"/>
      <c r="AD824" s="1"/>
      <c r="AE824" s="1"/>
      <c r="AF824" s="1"/>
      <c r="AG824" s="1"/>
      <c r="AH824" s="1"/>
      <c r="AI824" s="1"/>
    </row>
    <row r="825" spans="1:35" s="7" customFormat="1" ht="76.5" customHeight="1">
      <c r="A825" s="239" t="s">
        <v>1432</v>
      </c>
      <c r="B825" s="87" t="s">
        <v>169</v>
      </c>
      <c r="C825" s="240" t="s">
        <v>1499</v>
      </c>
      <c r="D825" s="241" t="s">
        <v>2061</v>
      </c>
      <c r="E825" s="240" t="s">
        <v>1500</v>
      </c>
      <c r="F825" s="241" t="s">
        <v>1433</v>
      </c>
      <c r="G825" s="240" t="s">
        <v>1500</v>
      </c>
      <c r="H825" s="241" t="s">
        <v>1434</v>
      </c>
      <c r="I825" s="239"/>
      <c r="J825" s="87" t="s">
        <v>83</v>
      </c>
      <c r="K825" s="87">
        <v>100</v>
      </c>
      <c r="L825" s="138">
        <v>711000000</v>
      </c>
      <c r="M825" s="34" t="s">
        <v>4618</v>
      </c>
      <c r="N825" s="243" t="s">
        <v>1498</v>
      </c>
      <c r="O825" s="87" t="s">
        <v>543</v>
      </c>
      <c r="P825" s="244"/>
      <c r="Q825" s="245" t="s">
        <v>1610</v>
      </c>
      <c r="R825" s="94" t="s">
        <v>1235</v>
      </c>
      <c r="S825" s="244"/>
      <c r="T825" s="239" t="s">
        <v>357</v>
      </c>
      <c r="U825" s="246"/>
      <c r="V825" s="247">
        <v>50091000</v>
      </c>
      <c r="W825" s="247">
        <v>50091000</v>
      </c>
      <c r="X825" s="247">
        <f>W824*1.12</f>
        <v>24834880.000000004</v>
      </c>
      <c r="Y825" s="248" t="s">
        <v>81</v>
      </c>
      <c r="Z825" s="249">
        <v>2015</v>
      </c>
      <c r="AA825" s="244"/>
      <c r="AB825" s="125" t="s">
        <v>308</v>
      </c>
      <c r="AC825" s="125"/>
      <c r="AD825" s="125"/>
      <c r="AE825" s="125"/>
      <c r="AF825" s="125"/>
      <c r="AG825" s="125"/>
      <c r="AH825" s="125"/>
      <c r="AI825" s="125"/>
    </row>
    <row r="826" spans="1:35" s="7" customFormat="1" ht="76.5" customHeight="1">
      <c r="A826" s="239" t="s">
        <v>1435</v>
      </c>
      <c r="B826" s="87" t="s">
        <v>169</v>
      </c>
      <c r="C826" s="240" t="s">
        <v>1499</v>
      </c>
      <c r="D826" s="241" t="s">
        <v>2061</v>
      </c>
      <c r="E826" s="240" t="s">
        <v>1500</v>
      </c>
      <c r="F826" s="241" t="s">
        <v>1433</v>
      </c>
      <c r="G826" s="240" t="s">
        <v>1500</v>
      </c>
      <c r="H826" s="241" t="s">
        <v>1434</v>
      </c>
      <c r="I826" s="239"/>
      <c r="J826" s="87" t="s">
        <v>83</v>
      </c>
      <c r="K826" s="87">
        <v>100</v>
      </c>
      <c r="L826" s="138">
        <v>711000000</v>
      </c>
      <c r="M826" s="34" t="s">
        <v>4618</v>
      </c>
      <c r="N826" s="243" t="s">
        <v>1498</v>
      </c>
      <c r="O826" s="87" t="s">
        <v>1436</v>
      </c>
      <c r="P826" s="244"/>
      <c r="Q826" s="245" t="s">
        <v>1610</v>
      </c>
      <c r="R826" s="94" t="s">
        <v>1235</v>
      </c>
      <c r="S826" s="244"/>
      <c r="T826" s="239" t="s">
        <v>357</v>
      </c>
      <c r="U826" s="246"/>
      <c r="V826" s="247">
        <v>17538600</v>
      </c>
      <c r="W826" s="247">
        <v>17538600</v>
      </c>
      <c r="X826" s="247">
        <f t="shared" ref="X826:X834" si="10">W826*1.12</f>
        <v>19643232.000000004</v>
      </c>
      <c r="Y826" s="248" t="s">
        <v>81</v>
      </c>
      <c r="Z826" s="249">
        <v>2015</v>
      </c>
      <c r="AA826" s="244"/>
      <c r="AB826" s="125" t="s">
        <v>308</v>
      </c>
      <c r="AC826" s="125"/>
      <c r="AD826" s="125"/>
      <c r="AE826" s="125"/>
      <c r="AF826" s="125"/>
      <c r="AG826" s="125"/>
      <c r="AH826" s="125"/>
      <c r="AI826" s="125"/>
    </row>
    <row r="827" spans="1:35" s="7" customFormat="1" ht="76.5" customHeight="1">
      <c r="A827" s="239" t="s">
        <v>1437</v>
      </c>
      <c r="B827" s="87" t="s">
        <v>169</v>
      </c>
      <c r="C827" s="240" t="s">
        <v>1499</v>
      </c>
      <c r="D827" s="241" t="s">
        <v>2061</v>
      </c>
      <c r="E827" s="240" t="s">
        <v>1500</v>
      </c>
      <c r="F827" s="241" t="s">
        <v>1433</v>
      </c>
      <c r="G827" s="240" t="s">
        <v>1500</v>
      </c>
      <c r="H827" s="241" t="s">
        <v>1434</v>
      </c>
      <c r="I827" s="239"/>
      <c r="J827" s="87" t="s">
        <v>83</v>
      </c>
      <c r="K827" s="87">
        <v>100</v>
      </c>
      <c r="L827" s="138">
        <v>711000000</v>
      </c>
      <c r="M827" s="34" t="s">
        <v>4618</v>
      </c>
      <c r="N827" s="243" t="s">
        <v>1498</v>
      </c>
      <c r="O827" s="87" t="s">
        <v>1438</v>
      </c>
      <c r="P827" s="244"/>
      <c r="Q827" s="245" t="s">
        <v>1610</v>
      </c>
      <c r="R827" s="94" t="s">
        <v>1235</v>
      </c>
      <c r="S827" s="244"/>
      <c r="T827" s="239" t="s">
        <v>357</v>
      </c>
      <c r="U827" s="246"/>
      <c r="V827" s="247">
        <v>1594400</v>
      </c>
      <c r="W827" s="247">
        <v>1594400</v>
      </c>
      <c r="X827" s="247">
        <f t="shared" si="10"/>
        <v>1785728.0000000002</v>
      </c>
      <c r="Y827" s="248" t="s">
        <v>81</v>
      </c>
      <c r="Z827" s="249">
        <v>2015</v>
      </c>
      <c r="AA827" s="244"/>
      <c r="AB827" s="125" t="s">
        <v>308</v>
      </c>
      <c r="AC827" s="125"/>
      <c r="AD827" s="125"/>
      <c r="AE827" s="125"/>
      <c r="AF827" s="125"/>
      <c r="AG827" s="125"/>
      <c r="AH827" s="125"/>
      <c r="AI827" s="125"/>
    </row>
    <row r="828" spans="1:35" s="7" customFormat="1" ht="76.5" customHeight="1">
      <c r="A828" s="239" t="s">
        <v>1439</v>
      </c>
      <c r="B828" s="87" t="s">
        <v>169</v>
      </c>
      <c r="C828" s="240" t="s">
        <v>1499</v>
      </c>
      <c r="D828" s="241" t="s">
        <v>2061</v>
      </c>
      <c r="E828" s="240" t="s">
        <v>1500</v>
      </c>
      <c r="F828" s="241" t="s">
        <v>1433</v>
      </c>
      <c r="G828" s="240" t="s">
        <v>1500</v>
      </c>
      <c r="H828" s="241" t="s">
        <v>1434</v>
      </c>
      <c r="I828" s="239"/>
      <c r="J828" s="87" t="s">
        <v>83</v>
      </c>
      <c r="K828" s="87">
        <v>100</v>
      </c>
      <c r="L828" s="138">
        <v>711000000</v>
      </c>
      <c r="M828" s="34" t="s">
        <v>4618</v>
      </c>
      <c r="N828" s="243" t="s">
        <v>1498</v>
      </c>
      <c r="O828" s="87" t="s">
        <v>1440</v>
      </c>
      <c r="P828" s="244"/>
      <c r="Q828" s="245" t="s">
        <v>1610</v>
      </c>
      <c r="R828" s="94" t="s">
        <v>1235</v>
      </c>
      <c r="S828" s="244"/>
      <c r="T828" s="239" t="s">
        <v>357</v>
      </c>
      <c r="U828" s="246"/>
      <c r="V828" s="247">
        <v>63577400</v>
      </c>
      <c r="W828" s="247">
        <v>63577400</v>
      </c>
      <c r="X828" s="247">
        <f t="shared" si="10"/>
        <v>71206688</v>
      </c>
      <c r="Y828" s="248" t="s">
        <v>81</v>
      </c>
      <c r="Z828" s="249">
        <v>2015</v>
      </c>
      <c r="AA828" s="244"/>
      <c r="AB828" s="125" t="s">
        <v>308</v>
      </c>
      <c r="AC828" s="125"/>
      <c r="AD828" s="125"/>
      <c r="AE828" s="125"/>
      <c r="AF828" s="125"/>
      <c r="AG828" s="125"/>
      <c r="AH828" s="125"/>
      <c r="AI828" s="125"/>
    </row>
    <row r="829" spans="1:35" s="7" customFormat="1" ht="76.5" customHeight="1">
      <c r="A829" s="239" t="s">
        <v>1441</v>
      </c>
      <c r="B829" s="87" t="s">
        <v>169</v>
      </c>
      <c r="C829" s="240" t="s">
        <v>1499</v>
      </c>
      <c r="D829" s="241" t="s">
        <v>2061</v>
      </c>
      <c r="E829" s="240" t="s">
        <v>1500</v>
      </c>
      <c r="F829" s="241" t="s">
        <v>1433</v>
      </c>
      <c r="G829" s="240" t="s">
        <v>1500</v>
      </c>
      <c r="H829" s="241" t="s">
        <v>1434</v>
      </c>
      <c r="I829" s="239"/>
      <c r="J829" s="87" t="s">
        <v>83</v>
      </c>
      <c r="K829" s="87">
        <v>100</v>
      </c>
      <c r="L829" s="138">
        <v>711000000</v>
      </c>
      <c r="M829" s="34" t="s">
        <v>4618</v>
      </c>
      <c r="N829" s="243" t="s">
        <v>1498</v>
      </c>
      <c r="O829" s="87" t="s">
        <v>1442</v>
      </c>
      <c r="P829" s="244"/>
      <c r="Q829" s="245" t="s">
        <v>1610</v>
      </c>
      <c r="R829" s="94" t="s">
        <v>1235</v>
      </c>
      <c r="S829" s="244"/>
      <c r="T829" s="239" t="s">
        <v>357</v>
      </c>
      <c r="U829" s="246"/>
      <c r="V829" s="247">
        <v>4600300</v>
      </c>
      <c r="W829" s="247">
        <v>4600300</v>
      </c>
      <c r="X829" s="247">
        <f t="shared" si="10"/>
        <v>5152336.0000000009</v>
      </c>
      <c r="Y829" s="248" t="s">
        <v>81</v>
      </c>
      <c r="Z829" s="249">
        <v>2015</v>
      </c>
      <c r="AA829" s="244"/>
      <c r="AB829" s="125" t="s">
        <v>308</v>
      </c>
      <c r="AC829" s="125"/>
      <c r="AD829" s="125"/>
      <c r="AE829" s="125"/>
      <c r="AF829" s="125"/>
      <c r="AG829" s="125"/>
      <c r="AH829" s="125"/>
      <c r="AI829" s="125"/>
    </row>
    <row r="830" spans="1:35" s="7" customFormat="1" ht="76.5" customHeight="1">
      <c r="A830" s="239" t="s">
        <v>1443</v>
      </c>
      <c r="B830" s="87" t="s">
        <v>169</v>
      </c>
      <c r="C830" s="240" t="s">
        <v>1499</v>
      </c>
      <c r="D830" s="241" t="s">
        <v>2061</v>
      </c>
      <c r="E830" s="240" t="s">
        <v>1500</v>
      </c>
      <c r="F830" s="241" t="s">
        <v>1433</v>
      </c>
      <c r="G830" s="240" t="s">
        <v>1500</v>
      </c>
      <c r="H830" s="241" t="s">
        <v>1434</v>
      </c>
      <c r="I830" s="239"/>
      <c r="J830" s="87" t="s">
        <v>83</v>
      </c>
      <c r="K830" s="87">
        <v>100</v>
      </c>
      <c r="L830" s="138">
        <v>711000000</v>
      </c>
      <c r="M830" s="34" t="s">
        <v>4618</v>
      </c>
      <c r="N830" s="243" t="s">
        <v>1498</v>
      </c>
      <c r="O830" s="87" t="s">
        <v>1444</v>
      </c>
      <c r="P830" s="244"/>
      <c r="Q830" s="245" t="s">
        <v>1610</v>
      </c>
      <c r="R830" s="94" t="s">
        <v>1235</v>
      </c>
      <c r="S830" s="244"/>
      <c r="T830" s="239" t="s">
        <v>357</v>
      </c>
      <c r="U830" s="246"/>
      <c r="V830" s="247">
        <v>53596330</v>
      </c>
      <c r="W830" s="247">
        <v>53596330</v>
      </c>
      <c r="X830" s="247">
        <f t="shared" si="10"/>
        <v>60027889.600000009</v>
      </c>
      <c r="Y830" s="248" t="s">
        <v>81</v>
      </c>
      <c r="Z830" s="249">
        <v>2015</v>
      </c>
      <c r="AA830" s="244"/>
      <c r="AB830" s="125" t="s">
        <v>308</v>
      </c>
      <c r="AC830" s="125"/>
      <c r="AD830" s="125"/>
      <c r="AE830" s="125"/>
      <c r="AF830" s="125"/>
      <c r="AG830" s="125"/>
      <c r="AH830" s="125"/>
      <c r="AI830" s="125"/>
    </row>
    <row r="831" spans="1:35" s="7" customFormat="1" ht="76.5" customHeight="1">
      <c r="A831" s="239" t="s">
        <v>1445</v>
      </c>
      <c r="B831" s="87" t="s">
        <v>169</v>
      </c>
      <c r="C831" s="240" t="s">
        <v>1499</v>
      </c>
      <c r="D831" s="241" t="s">
        <v>2061</v>
      </c>
      <c r="E831" s="240" t="s">
        <v>1500</v>
      </c>
      <c r="F831" s="241" t="s">
        <v>1433</v>
      </c>
      <c r="G831" s="240" t="s">
        <v>1500</v>
      </c>
      <c r="H831" s="241" t="s">
        <v>1434</v>
      </c>
      <c r="I831" s="239"/>
      <c r="J831" s="87" t="s">
        <v>83</v>
      </c>
      <c r="K831" s="87">
        <v>100</v>
      </c>
      <c r="L831" s="138">
        <v>711000000</v>
      </c>
      <c r="M831" s="34" t="s">
        <v>4618</v>
      </c>
      <c r="N831" s="243" t="s">
        <v>1498</v>
      </c>
      <c r="O831" s="87" t="s">
        <v>1446</v>
      </c>
      <c r="P831" s="244"/>
      <c r="Q831" s="245" t="s">
        <v>1610</v>
      </c>
      <c r="R831" s="94" t="s">
        <v>1235</v>
      </c>
      <c r="S831" s="244"/>
      <c r="T831" s="239" t="s">
        <v>357</v>
      </c>
      <c r="U831" s="246"/>
      <c r="V831" s="247">
        <v>12490000</v>
      </c>
      <c r="W831" s="247">
        <v>12490000</v>
      </c>
      <c r="X831" s="247">
        <f t="shared" si="10"/>
        <v>13988800.000000002</v>
      </c>
      <c r="Y831" s="248" t="s">
        <v>81</v>
      </c>
      <c r="Z831" s="249">
        <v>2015</v>
      </c>
      <c r="AA831" s="244"/>
      <c r="AB831" s="125" t="s">
        <v>308</v>
      </c>
      <c r="AC831" s="125"/>
      <c r="AD831" s="125"/>
      <c r="AE831" s="125"/>
      <c r="AF831" s="125"/>
      <c r="AG831" s="125"/>
      <c r="AH831" s="125"/>
      <c r="AI831" s="125"/>
    </row>
    <row r="832" spans="1:35" s="7" customFormat="1" ht="76.5" customHeight="1">
      <c r="A832" s="239" t="s">
        <v>1447</v>
      </c>
      <c r="B832" s="87" t="s">
        <v>169</v>
      </c>
      <c r="C832" s="240" t="s">
        <v>1499</v>
      </c>
      <c r="D832" s="241" t="s">
        <v>2061</v>
      </c>
      <c r="E832" s="240" t="s">
        <v>1500</v>
      </c>
      <c r="F832" s="241" t="s">
        <v>1433</v>
      </c>
      <c r="G832" s="240" t="s">
        <v>1500</v>
      </c>
      <c r="H832" s="241" t="s">
        <v>1434</v>
      </c>
      <c r="I832" s="239"/>
      <c r="J832" s="87" t="s">
        <v>83</v>
      </c>
      <c r="K832" s="87">
        <v>100</v>
      </c>
      <c r="L832" s="138">
        <v>711000000</v>
      </c>
      <c r="M832" s="34" t="s">
        <v>4618</v>
      </c>
      <c r="N832" s="243" t="s">
        <v>1498</v>
      </c>
      <c r="O832" s="87" t="s">
        <v>542</v>
      </c>
      <c r="P832" s="244"/>
      <c r="Q832" s="245" t="s">
        <v>1610</v>
      </c>
      <c r="R832" s="94" t="s">
        <v>1235</v>
      </c>
      <c r="S832" s="244"/>
      <c r="T832" s="239" t="s">
        <v>357</v>
      </c>
      <c r="U832" s="246"/>
      <c r="V832" s="247">
        <v>82777000</v>
      </c>
      <c r="W832" s="247">
        <v>82777000</v>
      </c>
      <c r="X832" s="247">
        <f t="shared" si="10"/>
        <v>92710240.000000015</v>
      </c>
      <c r="Y832" s="248" t="s">
        <v>81</v>
      </c>
      <c r="Z832" s="249">
        <v>2015</v>
      </c>
      <c r="AA832" s="244"/>
      <c r="AB832" s="125" t="s">
        <v>308</v>
      </c>
      <c r="AC832" s="125"/>
      <c r="AD832" s="125"/>
      <c r="AE832" s="125"/>
      <c r="AF832" s="125"/>
      <c r="AG832" s="125"/>
      <c r="AH832" s="125"/>
      <c r="AI832" s="125"/>
    </row>
    <row r="833" spans="1:35" s="7" customFormat="1" ht="76.5" customHeight="1">
      <c r="A833" s="239" t="s">
        <v>1448</v>
      </c>
      <c r="B833" s="87" t="s">
        <v>169</v>
      </c>
      <c r="C833" s="240" t="s">
        <v>1499</v>
      </c>
      <c r="D833" s="241" t="s">
        <v>2061</v>
      </c>
      <c r="E833" s="240" t="s">
        <v>1500</v>
      </c>
      <c r="F833" s="241" t="s">
        <v>1433</v>
      </c>
      <c r="G833" s="240" t="s">
        <v>1500</v>
      </c>
      <c r="H833" s="241" t="s">
        <v>1434</v>
      </c>
      <c r="I833" s="239"/>
      <c r="J833" s="87" t="s">
        <v>83</v>
      </c>
      <c r="K833" s="87">
        <v>100</v>
      </c>
      <c r="L833" s="138">
        <v>711000000</v>
      </c>
      <c r="M833" s="34" t="s">
        <v>4618</v>
      </c>
      <c r="N833" s="243" t="s">
        <v>1498</v>
      </c>
      <c r="O833" s="87" t="s">
        <v>1449</v>
      </c>
      <c r="P833" s="244"/>
      <c r="Q833" s="245" t="s">
        <v>1610</v>
      </c>
      <c r="R833" s="94" t="s">
        <v>1235</v>
      </c>
      <c r="S833" s="244"/>
      <c r="T833" s="239" t="s">
        <v>357</v>
      </c>
      <c r="U833" s="246"/>
      <c r="V833" s="247">
        <v>332170</v>
      </c>
      <c r="W833" s="247">
        <v>332170</v>
      </c>
      <c r="X833" s="247">
        <f t="shared" si="10"/>
        <v>372030.4</v>
      </c>
      <c r="Y833" s="248" t="s">
        <v>81</v>
      </c>
      <c r="Z833" s="249">
        <v>2015</v>
      </c>
      <c r="AA833" s="244"/>
      <c r="AB833" s="125" t="s">
        <v>308</v>
      </c>
      <c r="AC833" s="125"/>
      <c r="AD833" s="125"/>
      <c r="AE833" s="125"/>
      <c r="AF833" s="125"/>
      <c r="AG833" s="125"/>
      <c r="AH833" s="125"/>
      <c r="AI833" s="125"/>
    </row>
    <row r="834" spans="1:35" s="7" customFormat="1" ht="76.5" customHeight="1">
      <c r="A834" s="239" t="s">
        <v>1450</v>
      </c>
      <c r="B834" s="87" t="s">
        <v>169</v>
      </c>
      <c r="C834" s="240" t="s">
        <v>1499</v>
      </c>
      <c r="D834" s="241" t="s">
        <v>2061</v>
      </c>
      <c r="E834" s="240" t="s">
        <v>1500</v>
      </c>
      <c r="F834" s="241" t="s">
        <v>1433</v>
      </c>
      <c r="G834" s="240" t="s">
        <v>1500</v>
      </c>
      <c r="H834" s="241" t="s">
        <v>1434</v>
      </c>
      <c r="I834" s="239"/>
      <c r="J834" s="87" t="s">
        <v>83</v>
      </c>
      <c r="K834" s="87">
        <v>100</v>
      </c>
      <c r="L834" s="138">
        <v>711000000</v>
      </c>
      <c r="M834" s="34" t="s">
        <v>4618</v>
      </c>
      <c r="N834" s="243" t="s">
        <v>1498</v>
      </c>
      <c r="O834" s="87" t="s">
        <v>1451</v>
      </c>
      <c r="P834" s="244"/>
      <c r="Q834" s="245" t="s">
        <v>1610</v>
      </c>
      <c r="R834" s="94" t="s">
        <v>1235</v>
      </c>
      <c r="S834" s="244"/>
      <c r="T834" s="239" t="s">
        <v>357</v>
      </c>
      <c r="U834" s="246"/>
      <c r="V834" s="247">
        <v>531170</v>
      </c>
      <c r="W834" s="247">
        <v>531170</v>
      </c>
      <c r="X834" s="247">
        <f t="shared" si="10"/>
        <v>594910.4</v>
      </c>
      <c r="Y834" s="248" t="s">
        <v>81</v>
      </c>
      <c r="Z834" s="249">
        <v>2015</v>
      </c>
      <c r="AA834" s="244"/>
      <c r="AB834" s="125" t="s">
        <v>308</v>
      </c>
      <c r="AC834" s="125"/>
      <c r="AD834" s="125"/>
      <c r="AE834" s="125"/>
      <c r="AF834" s="125"/>
      <c r="AG834" s="125"/>
      <c r="AH834" s="125"/>
      <c r="AI834" s="125"/>
    </row>
    <row r="835" spans="1:35" s="7" customFormat="1" ht="76.5" customHeight="1">
      <c r="A835" s="239" t="s">
        <v>1452</v>
      </c>
      <c r="B835" s="87" t="s">
        <v>169</v>
      </c>
      <c r="C835" s="240" t="s">
        <v>1499</v>
      </c>
      <c r="D835" s="241" t="s">
        <v>2061</v>
      </c>
      <c r="E835" s="240" t="s">
        <v>1500</v>
      </c>
      <c r="F835" s="241" t="s">
        <v>1433</v>
      </c>
      <c r="G835" s="240" t="s">
        <v>1500</v>
      </c>
      <c r="H835" s="241" t="s">
        <v>1434</v>
      </c>
      <c r="I835" s="239"/>
      <c r="J835" s="87" t="s">
        <v>83</v>
      </c>
      <c r="K835" s="87">
        <v>100</v>
      </c>
      <c r="L835" s="138">
        <v>711000000</v>
      </c>
      <c r="M835" s="34" t="s">
        <v>4618</v>
      </c>
      <c r="N835" s="243" t="s">
        <v>1498</v>
      </c>
      <c r="O835" s="87" t="s">
        <v>1453</v>
      </c>
      <c r="P835" s="244"/>
      <c r="Q835" s="245" t="s">
        <v>1610</v>
      </c>
      <c r="R835" s="94" t="s">
        <v>1235</v>
      </c>
      <c r="S835" s="244"/>
      <c r="T835" s="239" t="s">
        <v>357</v>
      </c>
      <c r="U835" s="246"/>
      <c r="V835" s="247">
        <v>132890</v>
      </c>
      <c r="W835" s="247">
        <v>132890</v>
      </c>
      <c r="X835" s="247">
        <f>W835*1.12</f>
        <v>148836.80000000002</v>
      </c>
      <c r="Y835" s="248" t="s">
        <v>81</v>
      </c>
      <c r="Z835" s="249">
        <v>2015</v>
      </c>
      <c r="AA835" s="244"/>
      <c r="AB835" s="125" t="s">
        <v>308</v>
      </c>
      <c r="AC835" s="125"/>
      <c r="AD835" s="125"/>
      <c r="AE835" s="125"/>
      <c r="AF835" s="125"/>
      <c r="AG835" s="125"/>
      <c r="AH835" s="125"/>
      <c r="AI835" s="125"/>
    </row>
    <row r="836" spans="1:35" s="7" customFormat="1" ht="76.5" customHeight="1">
      <c r="A836" s="239" t="s">
        <v>1454</v>
      </c>
      <c r="B836" s="87" t="s">
        <v>169</v>
      </c>
      <c r="C836" s="240" t="s">
        <v>1499</v>
      </c>
      <c r="D836" s="241" t="s">
        <v>2061</v>
      </c>
      <c r="E836" s="240" t="s">
        <v>1500</v>
      </c>
      <c r="F836" s="241" t="s">
        <v>1433</v>
      </c>
      <c r="G836" s="240" t="s">
        <v>1500</v>
      </c>
      <c r="H836" s="241" t="s">
        <v>1434</v>
      </c>
      <c r="I836" s="239"/>
      <c r="J836" s="87" t="s">
        <v>83</v>
      </c>
      <c r="K836" s="87">
        <v>100</v>
      </c>
      <c r="L836" s="138">
        <v>711000000</v>
      </c>
      <c r="M836" s="34" t="s">
        <v>4618</v>
      </c>
      <c r="N836" s="243" t="s">
        <v>1498</v>
      </c>
      <c r="O836" s="87" t="s">
        <v>1455</v>
      </c>
      <c r="P836" s="244"/>
      <c r="Q836" s="245" t="s">
        <v>1610</v>
      </c>
      <c r="R836" s="94" t="s">
        <v>1235</v>
      </c>
      <c r="S836" s="244"/>
      <c r="T836" s="239" t="s">
        <v>357</v>
      </c>
      <c r="U836" s="246"/>
      <c r="V836" s="247">
        <v>112738740</v>
      </c>
      <c r="W836" s="247">
        <v>112738740</v>
      </c>
      <c r="X836" s="247">
        <f>W835*1.12</f>
        <v>148836.80000000002</v>
      </c>
      <c r="Y836" s="248" t="s">
        <v>81</v>
      </c>
      <c r="Z836" s="249">
        <v>2015</v>
      </c>
      <c r="AA836" s="244"/>
      <c r="AB836" s="125" t="s">
        <v>308</v>
      </c>
      <c r="AC836" s="125"/>
      <c r="AD836" s="125"/>
      <c r="AE836" s="125"/>
      <c r="AF836" s="125"/>
      <c r="AG836" s="125"/>
      <c r="AH836" s="125"/>
      <c r="AI836" s="125"/>
    </row>
    <row r="837" spans="1:35" s="650" customFormat="1" ht="76.5" customHeight="1">
      <c r="A837" s="641" t="s">
        <v>1575</v>
      </c>
      <c r="B837" s="116" t="s">
        <v>169</v>
      </c>
      <c r="C837" s="642" t="s">
        <v>1578</v>
      </c>
      <c r="D837" s="643" t="s">
        <v>1579</v>
      </c>
      <c r="E837" s="642" t="s">
        <v>1580</v>
      </c>
      <c r="F837" s="643" t="s">
        <v>1581</v>
      </c>
      <c r="G837" s="642" t="s">
        <v>1582</v>
      </c>
      <c r="H837" s="643" t="s">
        <v>1583</v>
      </c>
      <c r="I837" s="651" t="s">
        <v>1584</v>
      </c>
      <c r="J837" s="116" t="s">
        <v>83</v>
      </c>
      <c r="K837" s="116">
        <v>100</v>
      </c>
      <c r="L837" s="684">
        <v>711000000</v>
      </c>
      <c r="M837" s="39" t="s">
        <v>4618</v>
      </c>
      <c r="N837" s="645" t="s">
        <v>1498</v>
      </c>
      <c r="O837" s="649" t="s">
        <v>637</v>
      </c>
      <c r="P837" s="652"/>
      <c r="Q837" s="649" t="s">
        <v>508</v>
      </c>
      <c r="R837" s="653" t="s">
        <v>638</v>
      </c>
      <c r="S837" s="652"/>
      <c r="T837" s="641" t="s">
        <v>357</v>
      </c>
      <c r="U837" s="311"/>
      <c r="V837" s="654">
        <v>55943600</v>
      </c>
      <c r="W837" s="654">
        <v>0</v>
      </c>
      <c r="X837" s="312">
        <v>0</v>
      </c>
      <c r="Y837" s="647" t="s">
        <v>81</v>
      </c>
      <c r="Z837" s="648">
        <v>2015</v>
      </c>
      <c r="AA837" s="652"/>
      <c r="AB837" s="595" t="s">
        <v>639</v>
      </c>
      <c r="AC837" s="595"/>
      <c r="AD837" s="595"/>
      <c r="AE837" s="595"/>
      <c r="AF837" s="595"/>
      <c r="AG837" s="595"/>
      <c r="AH837" s="595"/>
      <c r="AI837" s="595"/>
    </row>
    <row r="838" spans="1:35" s="7" customFormat="1" ht="76.5" customHeight="1">
      <c r="A838" s="239" t="s">
        <v>2506</v>
      </c>
      <c r="B838" s="87" t="s">
        <v>169</v>
      </c>
      <c r="C838" s="250" t="s">
        <v>1578</v>
      </c>
      <c r="D838" s="251" t="s">
        <v>1579</v>
      </c>
      <c r="E838" s="250" t="s">
        <v>1580</v>
      </c>
      <c r="F838" s="251" t="s">
        <v>1581</v>
      </c>
      <c r="G838" s="250" t="s">
        <v>1582</v>
      </c>
      <c r="H838" s="251" t="s">
        <v>1583</v>
      </c>
      <c r="I838" s="252" t="s">
        <v>1584</v>
      </c>
      <c r="J838" s="87" t="s">
        <v>83</v>
      </c>
      <c r="K838" s="87">
        <v>100</v>
      </c>
      <c r="L838" s="138">
        <v>711000000</v>
      </c>
      <c r="M838" s="34" t="s">
        <v>4618</v>
      </c>
      <c r="N838" s="259" t="s">
        <v>1618</v>
      </c>
      <c r="O838" s="253" t="s">
        <v>637</v>
      </c>
      <c r="P838" s="254"/>
      <c r="Q838" s="253" t="s">
        <v>508</v>
      </c>
      <c r="R838" s="255" t="s">
        <v>638</v>
      </c>
      <c r="S838" s="254"/>
      <c r="T838" s="239" t="s">
        <v>357</v>
      </c>
      <c r="U838" s="246"/>
      <c r="V838" s="256">
        <v>55943600</v>
      </c>
      <c r="W838" s="256">
        <v>55943600</v>
      </c>
      <c r="X838" s="247">
        <f>W838*1.12</f>
        <v>62656832.000000007</v>
      </c>
      <c r="Y838" s="248" t="s">
        <v>81</v>
      </c>
      <c r="Z838" s="249">
        <v>2015</v>
      </c>
      <c r="AA838" s="254"/>
      <c r="AB838" s="125" t="s">
        <v>639</v>
      </c>
      <c r="AC838" s="125"/>
      <c r="AD838" s="125"/>
      <c r="AE838" s="125"/>
      <c r="AF838" s="125"/>
      <c r="AG838" s="125"/>
      <c r="AH838" s="125"/>
      <c r="AI838" s="125"/>
    </row>
    <row r="839" spans="1:35" s="650" customFormat="1" ht="76.5" customHeight="1">
      <c r="A839" s="641" t="s">
        <v>1576</v>
      </c>
      <c r="B839" s="116" t="s">
        <v>169</v>
      </c>
      <c r="C839" s="642" t="s">
        <v>1578</v>
      </c>
      <c r="D839" s="643" t="s">
        <v>1579</v>
      </c>
      <c r="E839" s="642" t="s">
        <v>1580</v>
      </c>
      <c r="F839" s="643" t="s">
        <v>1581</v>
      </c>
      <c r="G839" s="642" t="s">
        <v>1582</v>
      </c>
      <c r="H839" s="643" t="s">
        <v>1585</v>
      </c>
      <c r="I839" s="651" t="s">
        <v>1586</v>
      </c>
      <c r="J839" s="116" t="s">
        <v>83</v>
      </c>
      <c r="K839" s="116">
        <v>100</v>
      </c>
      <c r="L839" s="684">
        <v>711000000</v>
      </c>
      <c r="M839" s="39" t="s">
        <v>4618</v>
      </c>
      <c r="N839" s="645" t="s">
        <v>1498</v>
      </c>
      <c r="O839" s="649" t="s">
        <v>642</v>
      </c>
      <c r="P839" s="652"/>
      <c r="Q839" s="649" t="s">
        <v>508</v>
      </c>
      <c r="R839" s="653" t="s">
        <v>638</v>
      </c>
      <c r="S839" s="652"/>
      <c r="T839" s="641" t="s">
        <v>357</v>
      </c>
      <c r="U839" s="311"/>
      <c r="V839" s="654">
        <v>32142000</v>
      </c>
      <c r="W839" s="654">
        <v>0</v>
      </c>
      <c r="X839" s="312">
        <f>W837*1.12</f>
        <v>0</v>
      </c>
      <c r="Y839" s="647" t="s">
        <v>81</v>
      </c>
      <c r="Z839" s="648">
        <v>2015</v>
      </c>
      <c r="AA839" s="652"/>
      <c r="AB839" s="595" t="s">
        <v>639</v>
      </c>
      <c r="AC839" s="595"/>
      <c r="AD839" s="595"/>
      <c r="AE839" s="595"/>
      <c r="AF839" s="595"/>
      <c r="AG839" s="595"/>
      <c r="AH839" s="595"/>
      <c r="AI839" s="595"/>
    </row>
    <row r="840" spans="1:35" s="7" customFormat="1" ht="76.5" customHeight="1">
      <c r="A840" s="239" t="s">
        <v>2505</v>
      </c>
      <c r="B840" s="87" t="s">
        <v>169</v>
      </c>
      <c r="C840" s="250" t="s">
        <v>1578</v>
      </c>
      <c r="D840" s="251" t="s">
        <v>1579</v>
      </c>
      <c r="E840" s="250" t="s">
        <v>1580</v>
      </c>
      <c r="F840" s="251" t="s">
        <v>1581</v>
      </c>
      <c r="G840" s="250" t="s">
        <v>1582</v>
      </c>
      <c r="H840" s="251" t="s">
        <v>1585</v>
      </c>
      <c r="I840" s="252" t="s">
        <v>1586</v>
      </c>
      <c r="J840" s="87" t="s">
        <v>83</v>
      </c>
      <c r="K840" s="87">
        <v>100</v>
      </c>
      <c r="L840" s="138">
        <v>711000000</v>
      </c>
      <c r="M840" s="34" t="s">
        <v>4618</v>
      </c>
      <c r="N840" s="259" t="s">
        <v>1618</v>
      </c>
      <c r="O840" s="253" t="s">
        <v>642</v>
      </c>
      <c r="P840" s="254"/>
      <c r="Q840" s="253" t="s">
        <v>508</v>
      </c>
      <c r="R840" s="255" t="s">
        <v>638</v>
      </c>
      <c r="S840" s="254"/>
      <c r="T840" s="239" t="s">
        <v>357</v>
      </c>
      <c r="U840" s="246"/>
      <c r="V840" s="256">
        <v>32142000</v>
      </c>
      <c r="W840" s="256">
        <v>32142000</v>
      </c>
      <c r="X840" s="247">
        <f>W840*1.12</f>
        <v>35999040</v>
      </c>
      <c r="Y840" s="248" t="s">
        <v>81</v>
      </c>
      <c r="Z840" s="249">
        <v>2015</v>
      </c>
      <c r="AA840" s="254"/>
      <c r="AB840" s="125" t="s">
        <v>639</v>
      </c>
      <c r="AC840" s="125"/>
      <c r="AD840" s="125"/>
      <c r="AE840" s="125"/>
      <c r="AF840" s="125"/>
      <c r="AG840" s="125"/>
      <c r="AH840" s="125"/>
      <c r="AI840" s="125"/>
    </row>
    <row r="841" spans="1:35" s="650" customFormat="1" ht="76.5" customHeight="1">
      <c r="A841" s="641" t="s">
        <v>1577</v>
      </c>
      <c r="B841" s="116" t="s">
        <v>169</v>
      </c>
      <c r="C841" s="642" t="s">
        <v>1578</v>
      </c>
      <c r="D841" s="643" t="s">
        <v>1579</v>
      </c>
      <c r="E841" s="642" t="s">
        <v>1580</v>
      </c>
      <c r="F841" s="643" t="s">
        <v>1581</v>
      </c>
      <c r="G841" s="642" t="s">
        <v>1582</v>
      </c>
      <c r="H841" s="644" t="s">
        <v>1587</v>
      </c>
      <c r="I841" s="317" t="s">
        <v>1588</v>
      </c>
      <c r="J841" s="116" t="s">
        <v>83</v>
      </c>
      <c r="K841" s="116">
        <v>100</v>
      </c>
      <c r="L841" s="684">
        <v>711000000</v>
      </c>
      <c r="M841" s="39" t="s">
        <v>4618</v>
      </c>
      <c r="N841" s="645" t="s">
        <v>1498</v>
      </c>
      <c r="O841" s="116" t="s">
        <v>645</v>
      </c>
      <c r="P841" s="646"/>
      <c r="Q841" s="116" t="s">
        <v>508</v>
      </c>
      <c r="R841" s="509" t="s">
        <v>638</v>
      </c>
      <c r="S841" s="646"/>
      <c r="T841" s="641" t="s">
        <v>357</v>
      </c>
      <c r="U841" s="311"/>
      <c r="V841" s="312">
        <v>46500000</v>
      </c>
      <c r="W841" s="312">
        <v>0</v>
      </c>
      <c r="X841" s="312">
        <f>W839*1.12</f>
        <v>0</v>
      </c>
      <c r="Y841" s="647" t="s">
        <v>81</v>
      </c>
      <c r="Z841" s="648">
        <v>2015</v>
      </c>
      <c r="AA841" s="646"/>
      <c r="AB841" s="595" t="s">
        <v>639</v>
      </c>
      <c r="AC841" s="595"/>
      <c r="AD841" s="595"/>
      <c r="AE841" s="595"/>
      <c r="AF841" s="595"/>
      <c r="AG841" s="595"/>
      <c r="AH841" s="595"/>
      <c r="AI841" s="595"/>
    </row>
    <row r="842" spans="1:35" s="7" customFormat="1" ht="76.5" customHeight="1">
      <c r="A842" s="239" t="s">
        <v>2504</v>
      </c>
      <c r="B842" s="87" t="s">
        <v>169</v>
      </c>
      <c r="C842" s="250" t="s">
        <v>1578</v>
      </c>
      <c r="D842" s="251" t="s">
        <v>1579</v>
      </c>
      <c r="E842" s="250" t="s">
        <v>1580</v>
      </c>
      <c r="F842" s="251" t="s">
        <v>1581</v>
      </c>
      <c r="G842" s="250" t="s">
        <v>1582</v>
      </c>
      <c r="H842" s="241" t="s">
        <v>1587</v>
      </c>
      <c r="I842" s="257" t="s">
        <v>1588</v>
      </c>
      <c r="J842" s="87" t="s">
        <v>83</v>
      </c>
      <c r="K842" s="87">
        <v>100</v>
      </c>
      <c r="L842" s="138">
        <v>711000000</v>
      </c>
      <c r="M842" s="34" t="s">
        <v>4618</v>
      </c>
      <c r="N842" s="259" t="s">
        <v>1618</v>
      </c>
      <c r="O842" s="87" t="s">
        <v>645</v>
      </c>
      <c r="P842" s="244"/>
      <c r="Q842" s="87" t="s">
        <v>508</v>
      </c>
      <c r="R842" s="94" t="s">
        <v>638</v>
      </c>
      <c r="S842" s="244"/>
      <c r="T842" s="239" t="s">
        <v>357</v>
      </c>
      <c r="U842" s="246"/>
      <c r="V842" s="247">
        <v>46500000</v>
      </c>
      <c r="W842" s="247">
        <v>46500000</v>
      </c>
      <c r="X842" s="247">
        <f>W842*1.12</f>
        <v>52080000.000000007</v>
      </c>
      <c r="Y842" s="248" t="s">
        <v>81</v>
      </c>
      <c r="Z842" s="249">
        <v>2015</v>
      </c>
      <c r="AA842" s="244"/>
      <c r="AB842" s="125" t="s">
        <v>639</v>
      </c>
      <c r="AC842" s="125"/>
      <c r="AD842" s="125"/>
      <c r="AE842" s="125"/>
      <c r="AF842" s="125"/>
      <c r="AG842" s="125"/>
      <c r="AH842" s="125"/>
      <c r="AI842" s="125"/>
    </row>
    <row r="843" spans="1:35" s="7" customFormat="1" ht="76.5" customHeight="1">
      <c r="A843" s="627" t="s">
        <v>1717</v>
      </c>
      <c r="B843" s="619" t="s">
        <v>169</v>
      </c>
      <c r="C843" s="620" t="s">
        <v>2493</v>
      </c>
      <c r="D843" s="620" t="s">
        <v>2494</v>
      </c>
      <c r="E843" s="620" t="s">
        <v>2495</v>
      </c>
      <c r="F843" s="620" t="s">
        <v>2496</v>
      </c>
      <c r="G843" s="621" t="s">
        <v>2497</v>
      </c>
      <c r="H843" s="622" t="s">
        <v>2498</v>
      </c>
      <c r="I843" s="622" t="s">
        <v>2499</v>
      </c>
      <c r="J843" s="594" t="s">
        <v>2012</v>
      </c>
      <c r="K843" s="593">
        <v>40</v>
      </c>
      <c r="L843" s="684">
        <v>711000000</v>
      </c>
      <c r="M843" s="689" t="s">
        <v>4616</v>
      </c>
      <c r="N843" s="593" t="s">
        <v>1618</v>
      </c>
      <c r="O843" s="594" t="s">
        <v>2500</v>
      </c>
      <c r="P843" s="623"/>
      <c r="Q843" s="622" t="s">
        <v>2501</v>
      </c>
      <c r="R843" s="622" t="s">
        <v>2502</v>
      </c>
      <c r="S843" s="621"/>
      <c r="T843" s="594" t="s">
        <v>520</v>
      </c>
      <c r="U843" s="594"/>
      <c r="V843" s="625">
        <v>11174000000</v>
      </c>
      <c r="W843" s="625">
        <v>0</v>
      </c>
      <c r="X843" s="599">
        <f t="shared" ref="X843" si="11">W843*1.12</f>
        <v>0</v>
      </c>
      <c r="Y843" s="626" t="s">
        <v>81</v>
      </c>
      <c r="Z843" s="592">
        <v>2015</v>
      </c>
      <c r="AA843" s="594"/>
      <c r="AB843" s="594" t="s">
        <v>1999</v>
      </c>
      <c r="AC843" s="594" t="s">
        <v>2503</v>
      </c>
      <c r="AD843" s="595"/>
      <c r="AE843" s="595"/>
      <c r="AF843" s="595"/>
      <c r="AG843" s="595"/>
      <c r="AH843" s="595"/>
      <c r="AI843" s="125"/>
    </row>
    <row r="844" spans="1:35" s="7" customFormat="1" ht="76.5" customHeight="1">
      <c r="A844" s="585" t="s">
        <v>1718</v>
      </c>
      <c r="B844" s="87" t="s">
        <v>169</v>
      </c>
      <c r="C844" s="137" t="s">
        <v>1982</v>
      </c>
      <c r="D844" s="258" t="s">
        <v>1983</v>
      </c>
      <c r="E844" s="259" t="s">
        <v>1984</v>
      </c>
      <c r="F844" s="258" t="s">
        <v>1983</v>
      </c>
      <c r="G844" s="259" t="s">
        <v>1984</v>
      </c>
      <c r="H844" s="258" t="s">
        <v>1985</v>
      </c>
      <c r="I844" s="260" t="s">
        <v>1986</v>
      </c>
      <c r="J844" s="245" t="s">
        <v>83</v>
      </c>
      <c r="K844" s="245">
        <v>30</v>
      </c>
      <c r="L844" s="261">
        <v>231010000</v>
      </c>
      <c r="M844" s="93" t="s">
        <v>4158</v>
      </c>
      <c r="N844" s="259" t="s">
        <v>1618</v>
      </c>
      <c r="O844" s="245" t="s">
        <v>526</v>
      </c>
      <c r="P844" s="262"/>
      <c r="Q844" s="245" t="s">
        <v>508</v>
      </c>
      <c r="R844" s="263" t="s">
        <v>1987</v>
      </c>
      <c r="S844" s="262"/>
      <c r="T844" s="264" t="s">
        <v>520</v>
      </c>
      <c r="U844" s="265"/>
      <c r="V844" s="266">
        <v>3250000</v>
      </c>
      <c r="W844" s="266">
        <v>3250000</v>
      </c>
      <c r="X844" s="266">
        <v>3640000</v>
      </c>
      <c r="Y844" s="267" t="s">
        <v>81</v>
      </c>
      <c r="Z844" s="268">
        <v>2015</v>
      </c>
      <c r="AA844" s="262"/>
      <c r="AB844" s="125" t="s">
        <v>63</v>
      </c>
      <c r="AC844" s="125"/>
      <c r="AD844" s="125"/>
      <c r="AE844" s="125"/>
      <c r="AF844" s="125"/>
      <c r="AG844" s="125"/>
      <c r="AH844" s="125"/>
      <c r="AI844" s="125"/>
    </row>
    <row r="845" spans="1:35" s="7" customFormat="1" ht="76.5" customHeight="1">
      <c r="A845" s="585" t="s">
        <v>1719</v>
      </c>
      <c r="B845" s="87" t="s">
        <v>169</v>
      </c>
      <c r="C845" s="137" t="s">
        <v>1982</v>
      </c>
      <c r="D845" s="258" t="s">
        <v>1983</v>
      </c>
      <c r="E845" s="259" t="s">
        <v>1984</v>
      </c>
      <c r="F845" s="258" t="s">
        <v>1983</v>
      </c>
      <c r="G845" s="259" t="s">
        <v>1984</v>
      </c>
      <c r="H845" s="258" t="s">
        <v>1985</v>
      </c>
      <c r="I845" s="260" t="s">
        <v>1986</v>
      </c>
      <c r="J845" s="245" t="s">
        <v>83</v>
      </c>
      <c r="K845" s="245">
        <v>30</v>
      </c>
      <c r="L845" s="261">
        <v>231010000</v>
      </c>
      <c r="M845" s="93" t="s">
        <v>4158</v>
      </c>
      <c r="N845" s="259" t="s">
        <v>1618</v>
      </c>
      <c r="O845" s="245" t="s">
        <v>522</v>
      </c>
      <c r="P845" s="262"/>
      <c r="Q845" s="245" t="s">
        <v>508</v>
      </c>
      <c r="R845" s="263" t="s">
        <v>1987</v>
      </c>
      <c r="S845" s="262"/>
      <c r="T845" s="264" t="s">
        <v>520</v>
      </c>
      <c r="U845" s="265"/>
      <c r="V845" s="266">
        <v>1712000</v>
      </c>
      <c r="W845" s="266">
        <v>1712000</v>
      </c>
      <c r="X845" s="266">
        <v>1917440</v>
      </c>
      <c r="Y845" s="267" t="s">
        <v>81</v>
      </c>
      <c r="Z845" s="268">
        <v>2015</v>
      </c>
      <c r="AA845" s="262"/>
      <c r="AB845" s="125" t="s">
        <v>63</v>
      </c>
      <c r="AC845" s="125"/>
      <c r="AD845" s="125"/>
      <c r="AE845" s="125"/>
      <c r="AF845" s="125"/>
      <c r="AG845" s="125"/>
      <c r="AH845" s="125"/>
      <c r="AI845" s="125"/>
    </row>
    <row r="846" spans="1:35" s="7" customFormat="1" ht="76.5" customHeight="1">
      <c r="A846" s="585" t="s">
        <v>1720</v>
      </c>
      <c r="B846" s="87" t="s">
        <v>169</v>
      </c>
      <c r="C846" s="137" t="s">
        <v>1982</v>
      </c>
      <c r="D846" s="258" t="s">
        <v>1983</v>
      </c>
      <c r="E846" s="259" t="s">
        <v>1984</v>
      </c>
      <c r="F846" s="258" t="s">
        <v>1983</v>
      </c>
      <c r="G846" s="259" t="s">
        <v>1984</v>
      </c>
      <c r="H846" s="258" t="s">
        <v>1985</v>
      </c>
      <c r="I846" s="260" t="s">
        <v>1986</v>
      </c>
      <c r="J846" s="245" t="s">
        <v>83</v>
      </c>
      <c r="K846" s="245">
        <v>30</v>
      </c>
      <c r="L846" s="261">
        <v>231010000</v>
      </c>
      <c r="M846" s="93" t="s">
        <v>4158</v>
      </c>
      <c r="N846" s="259" t="s">
        <v>1618</v>
      </c>
      <c r="O846" s="245" t="s">
        <v>523</v>
      </c>
      <c r="P846" s="262"/>
      <c r="Q846" s="245" t="s">
        <v>508</v>
      </c>
      <c r="R846" s="263" t="s">
        <v>1987</v>
      </c>
      <c r="S846" s="262"/>
      <c r="T846" s="264" t="s">
        <v>520</v>
      </c>
      <c r="U846" s="265"/>
      <c r="V846" s="266">
        <v>4500000</v>
      </c>
      <c r="W846" s="266">
        <v>4500000</v>
      </c>
      <c r="X846" s="266">
        <v>5040000</v>
      </c>
      <c r="Y846" s="267" t="s">
        <v>81</v>
      </c>
      <c r="Z846" s="268">
        <v>2015</v>
      </c>
      <c r="AA846" s="262"/>
      <c r="AB846" s="125" t="s">
        <v>63</v>
      </c>
      <c r="AC846" s="125"/>
      <c r="AD846" s="125"/>
      <c r="AE846" s="125"/>
      <c r="AF846" s="125"/>
      <c r="AG846" s="125"/>
      <c r="AH846" s="125"/>
      <c r="AI846" s="125"/>
    </row>
    <row r="847" spans="1:35" s="7" customFormat="1" ht="76.5" customHeight="1">
      <c r="A847" s="585" t="s">
        <v>1721</v>
      </c>
      <c r="B847" s="87" t="s">
        <v>169</v>
      </c>
      <c r="C847" s="137" t="s">
        <v>1982</v>
      </c>
      <c r="D847" s="258" t="s">
        <v>1983</v>
      </c>
      <c r="E847" s="259" t="s">
        <v>1984</v>
      </c>
      <c r="F847" s="258" t="s">
        <v>1983</v>
      </c>
      <c r="G847" s="259" t="s">
        <v>1984</v>
      </c>
      <c r="H847" s="258" t="s">
        <v>1985</v>
      </c>
      <c r="I847" s="260" t="s">
        <v>1986</v>
      </c>
      <c r="J847" s="245" t="s">
        <v>83</v>
      </c>
      <c r="K847" s="245">
        <v>30</v>
      </c>
      <c r="L847" s="261">
        <v>231010000</v>
      </c>
      <c r="M847" s="93" t="s">
        <v>4158</v>
      </c>
      <c r="N847" s="259" t="s">
        <v>1618</v>
      </c>
      <c r="O847" s="245" t="s">
        <v>1988</v>
      </c>
      <c r="P847" s="262"/>
      <c r="Q847" s="245" t="s">
        <v>508</v>
      </c>
      <c r="R847" s="263" t="s">
        <v>1987</v>
      </c>
      <c r="S847" s="262"/>
      <c r="T847" s="264" t="s">
        <v>520</v>
      </c>
      <c r="U847" s="265"/>
      <c r="V847" s="266">
        <v>1250000</v>
      </c>
      <c r="W847" s="266">
        <v>1250000</v>
      </c>
      <c r="X847" s="266">
        <v>1400000</v>
      </c>
      <c r="Y847" s="267" t="s">
        <v>81</v>
      </c>
      <c r="Z847" s="268">
        <v>2015</v>
      </c>
      <c r="AA847" s="262"/>
      <c r="AB847" s="125" t="s">
        <v>63</v>
      </c>
      <c r="AC847" s="125"/>
      <c r="AD847" s="125"/>
      <c r="AE847" s="125"/>
      <c r="AF847" s="125"/>
      <c r="AG847" s="125"/>
      <c r="AH847" s="125"/>
      <c r="AI847" s="125"/>
    </row>
    <row r="848" spans="1:35" s="7" customFormat="1" ht="76.5" customHeight="1">
      <c r="A848" s="585" t="s">
        <v>1722</v>
      </c>
      <c r="B848" s="87" t="s">
        <v>169</v>
      </c>
      <c r="C848" s="137" t="s">
        <v>1982</v>
      </c>
      <c r="D848" s="258" t="s">
        <v>1983</v>
      </c>
      <c r="E848" s="259" t="s">
        <v>1984</v>
      </c>
      <c r="F848" s="258" t="s">
        <v>1983</v>
      </c>
      <c r="G848" s="259" t="s">
        <v>1984</v>
      </c>
      <c r="H848" s="258" t="s">
        <v>1985</v>
      </c>
      <c r="I848" s="260" t="s">
        <v>1986</v>
      </c>
      <c r="J848" s="245" t="s">
        <v>83</v>
      </c>
      <c r="K848" s="245">
        <v>30</v>
      </c>
      <c r="L848" s="261">
        <v>231010000</v>
      </c>
      <c r="M848" s="93" t="s">
        <v>4158</v>
      </c>
      <c r="N848" s="259" t="s">
        <v>1618</v>
      </c>
      <c r="O848" s="245" t="s">
        <v>1989</v>
      </c>
      <c r="P848" s="262"/>
      <c r="Q848" s="245" t="s">
        <v>508</v>
      </c>
      <c r="R848" s="263" t="s">
        <v>1987</v>
      </c>
      <c r="S848" s="262"/>
      <c r="T848" s="264" t="s">
        <v>520</v>
      </c>
      <c r="U848" s="265"/>
      <c r="V848" s="266">
        <v>2782000</v>
      </c>
      <c r="W848" s="266">
        <v>2782000</v>
      </c>
      <c r="X848" s="266">
        <v>3115840</v>
      </c>
      <c r="Y848" s="267" t="s">
        <v>81</v>
      </c>
      <c r="Z848" s="268">
        <v>2015</v>
      </c>
      <c r="AA848" s="262"/>
      <c r="AB848" s="125" t="s">
        <v>63</v>
      </c>
      <c r="AC848" s="125"/>
      <c r="AD848" s="125"/>
      <c r="AE848" s="125"/>
      <c r="AF848" s="125"/>
      <c r="AG848" s="125"/>
      <c r="AH848" s="125"/>
      <c r="AI848" s="125"/>
    </row>
    <row r="849" spans="1:35" s="7" customFormat="1" ht="76.5" customHeight="1">
      <c r="A849" s="585" t="s">
        <v>1723</v>
      </c>
      <c r="B849" s="87" t="s">
        <v>169</v>
      </c>
      <c r="C849" s="137" t="s">
        <v>1982</v>
      </c>
      <c r="D849" s="258" t="s">
        <v>1983</v>
      </c>
      <c r="E849" s="259" t="s">
        <v>1984</v>
      </c>
      <c r="F849" s="258" t="s">
        <v>1983</v>
      </c>
      <c r="G849" s="259" t="s">
        <v>1984</v>
      </c>
      <c r="H849" s="258" t="s">
        <v>1985</v>
      </c>
      <c r="I849" s="260" t="s">
        <v>1986</v>
      </c>
      <c r="J849" s="245" t="s">
        <v>83</v>
      </c>
      <c r="K849" s="245">
        <v>30</v>
      </c>
      <c r="L849" s="261">
        <v>231010000</v>
      </c>
      <c r="M849" s="93" t="s">
        <v>4158</v>
      </c>
      <c r="N849" s="259" t="s">
        <v>1618</v>
      </c>
      <c r="O849" s="245" t="s">
        <v>1990</v>
      </c>
      <c r="P849" s="262"/>
      <c r="Q849" s="245" t="s">
        <v>508</v>
      </c>
      <c r="R849" s="263" t="s">
        <v>1987</v>
      </c>
      <c r="S849" s="262"/>
      <c r="T849" s="264" t="s">
        <v>520</v>
      </c>
      <c r="U849" s="265"/>
      <c r="V849" s="266">
        <v>3250000</v>
      </c>
      <c r="W849" s="266">
        <v>3250000</v>
      </c>
      <c r="X849" s="266">
        <v>3640000</v>
      </c>
      <c r="Y849" s="267" t="s">
        <v>81</v>
      </c>
      <c r="Z849" s="268">
        <v>2015</v>
      </c>
      <c r="AA849" s="262"/>
      <c r="AB849" s="125" t="s">
        <v>63</v>
      </c>
      <c r="AC849" s="125"/>
      <c r="AD849" s="125"/>
      <c r="AE849" s="125"/>
      <c r="AF849" s="125"/>
      <c r="AG849" s="125"/>
      <c r="AH849" s="125"/>
      <c r="AI849" s="125"/>
    </row>
    <row r="850" spans="1:35" s="7" customFormat="1" ht="76.5" customHeight="1">
      <c r="A850" s="585" t="s">
        <v>1724</v>
      </c>
      <c r="B850" s="87" t="s">
        <v>169</v>
      </c>
      <c r="C850" s="137" t="s">
        <v>1982</v>
      </c>
      <c r="D850" s="258" t="s">
        <v>1983</v>
      </c>
      <c r="E850" s="259" t="s">
        <v>1984</v>
      </c>
      <c r="F850" s="258" t="s">
        <v>1983</v>
      </c>
      <c r="G850" s="259" t="s">
        <v>1984</v>
      </c>
      <c r="H850" s="258" t="s">
        <v>1985</v>
      </c>
      <c r="I850" s="260" t="s">
        <v>1986</v>
      </c>
      <c r="J850" s="245" t="s">
        <v>83</v>
      </c>
      <c r="K850" s="245">
        <v>30</v>
      </c>
      <c r="L850" s="261">
        <v>231010000</v>
      </c>
      <c r="M850" s="93" t="s">
        <v>4158</v>
      </c>
      <c r="N850" s="259" t="s">
        <v>1618</v>
      </c>
      <c r="O850" s="245" t="s">
        <v>519</v>
      </c>
      <c r="P850" s="262"/>
      <c r="Q850" s="245" t="s">
        <v>508</v>
      </c>
      <c r="R850" s="263" t="s">
        <v>1987</v>
      </c>
      <c r="S850" s="262"/>
      <c r="T850" s="264" t="s">
        <v>520</v>
      </c>
      <c r="U850" s="265"/>
      <c r="V850" s="266">
        <v>8132000</v>
      </c>
      <c r="W850" s="266">
        <v>8132000</v>
      </c>
      <c r="X850" s="266">
        <v>9107840</v>
      </c>
      <c r="Y850" s="267" t="s">
        <v>81</v>
      </c>
      <c r="Z850" s="268">
        <v>2015</v>
      </c>
      <c r="AA850" s="262"/>
      <c r="AB850" s="125" t="s">
        <v>63</v>
      </c>
      <c r="AC850" s="125"/>
      <c r="AD850" s="125"/>
      <c r="AE850" s="125"/>
      <c r="AF850" s="125"/>
      <c r="AG850" s="125"/>
      <c r="AH850" s="125"/>
      <c r="AI850" s="125"/>
    </row>
    <row r="851" spans="1:35" s="7" customFormat="1" ht="76.5" customHeight="1">
      <c r="A851" s="585" t="s">
        <v>1725</v>
      </c>
      <c r="B851" s="87" t="s">
        <v>169</v>
      </c>
      <c r="C851" s="137" t="s">
        <v>1982</v>
      </c>
      <c r="D851" s="258" t="s">
        <v>1983</v>
      </c>
      <c r="E851" s="259" t="s">
        <v>1984</v>
      </c>
      <c r="F851" s="258" t="s">
        <v>1983</v>
      </c>
      <c r="G851" s="259" t="s">
        <v>1984</v>
      </c>
      <c r="H851" s="258" t="s">
        <v>1985</v>
      </c>
      <c r="I851" s="260" t="s">
        <v>1986</v>
      </c>
      <c r="J851" s="245" t="s">
        <v>83</v>
      </c>
      <c r="K851" s="245">
        <v>30</v>
      </c>
      <c r="L851" s="261">
        <v>231010000</v>
      </c>
      <c r="M851" s="93" t="s">
        <v>4158</v>
      </c>
      <c r="N851" s="259" t="s">
        <v>1618</v>
      </c>
      <c r="O851" s="245" t="s">
        <v>521</v>
      </c>
      <c r="P851" s="262"/>
      <c r="Q851" s="245" t="s">
        <v>508</v>
      </c>
      <c r="R851" s="263" t="s">
        <v>1987</v>
      </c>
      <c r="S851" s="262"/>
      <c r="T851" s="264" t="s">
        <v>520</v>
      </c>
      <c r="U851" s="265"/>
      <c r="V851" s="266">
        <v>20250000</v>
      </c>
      <c r="W851" s="266">
        <v>20250000</v>
      </c>
      <c r="X851" s="266">
        <v>22680000</v>
      </c>
      <c r="Y851" s="267" t="s">
        <v>81</v>
      </c>
      <c r="Z851" s="268">
        <v>2015</v>
      </c>
      <c r="AA851" s="262"/>
      <c r="AB851" s="125" t="s">
        <v>63</v>
      </c>
      <c r="AC851" s="125"/>
      <c r="AD851" s="125"/>
      <c r="AE851" s="125"/>
      <c r="AF851" s="125"/>
      <c r="AG851" s="125"/>
      <c r="AH851" s="125"/>
      <c r="AI851" s="125"/>
    </row>
    <row r="852" spans="1:35" s="7" customFormat="1" ht="76.5" customHeight="1">
      <c r="A852" s="585" t="s">
        <v>1726</v>
      </c>
      <c r="B852" s="87" t="s">
        <v>169</v>
      </c>
      <c r="C852" s="137" t="s">
        <v>1982</v>
      </c>
      <c r="D852" s="258" t="s">
        <v>1983</v>
      </c>
      <c r="E852" s="259" t="s">
        <v>1984</v>
      </c>
      <c r="F852" s="258" t="s">
        <v>1983</v>
      </c>
      <c r="G852" s="259" t="s">
        <v>1984</v>
      </c>
      <c r="H852" s="258" t="s">
        <v>1985</v>
      </c>
      <c r="I852" s="260" t="s">
        <v>1986</v>
      </c>
      <c r="J852" s="245" t="s">
        <v>83</v>
      </c>
      <c r="K852" s="245">
        <v>30</v>
      </c>
      <c r="L852" s="261">
        <v>231010000</v>
      </c>
      <c r="M852" s="93" t="s">
        <v>4158</v>
      </c>
      <c r="N852" s="259" t="s">
        <v>1618</v>
      </c>
      <c r="O852" s="245" t="s">
        <v>1991</v>
      </c>
      <c r="P852" s="262"/>
      <c r="Q852" s="245" t="s">
        <v>508</v>
      </c>
      <c r="R852" s="263" t="s">
        <v>1987</v>
      </c>
      <c r="S852" s="262"/>
      <c r="T852" s="264" t="s">
        <v>520</v>
      </c>
      <c r="U852" s="265"/>
      <c r="V852" s="266">
        <v>7750000</v>
      </c>
      <c r="W852" s="266">
        <v>7750000</v>
      </c>
      <c r="X852" s="266">
        <v>8680000</v>
      </c>
      <c r="Y852" s="267" t="s">
        <v>81</v>
      </c>
      <c r="Z852" s="268">
        <v>2015</v>
      </c>
      <c r="AA852" s="262"/>
      <c r="AB852" s="125" t="s">
        <v>63</v>
      </c>
      <c r="AC852" s="125"/>
      <c r="AD852" s="125"/>
      <c r="AE852" s="125"/>
      <c r="AF852" s="125"/>
      <c r="AG852" s="125"/>
      <c r="AH852" s="125"/>
      <c r="AI852" s="125"/>
    </row>
    <row r="853" spans="1:35" s="7" customFormat="1" ht="76.5" customHeight="1">
      <c r="A853" s="585" t="s">
        <v>1727</v>
      </c>
      <c r="B853" s="87" t="s">
        <v>169</v>
      </c>
      <c r="C853" s="137" t="s">
        <v>1992</v>
      </c>
      <c r="D853" s="258" t="s">
        <v>1993</v>
      </c>
      <c r="E853" s="259" t="s">
        <v>1994</v>
      </c>
      <c r="F853" s="258" t="s">
        <v>1993</v>
      </c>
      <c r="G853" s="259" t="s">
        <v>1994</v>
      </c>
      <c r="H853" s="258" t="s">
        <v>1995</v>
      </c>
      <c r="I853" s="260" t="s">
        <v>1996</v>
      </c>
      <c r="J853" s="245" t="s">
        <v>83</v>
      </c>
      <c r="K853" s="245">
        <v>10</v>
      </c>
      <c r="L853" s="138">
        <v>711000000</v>
      </c>
      <c r="M853" s="139" t="s">
        <v>4616</v>
      </c>
      <c r="N853" s="259" t="s">
        <v>613</v>
      </c>
      <c r="O853" s="245" t="s">
        <v>1997</v>
      </c>
      <c r="P853" s="262"/>
      <c r="Q853" s="245" t="s">
        <v>364</v>
      </c>
      <c r="R853" s="263" t="s">
        <v>1998</v>
      </c>
      <c r="S853" s="262"/>
      <c r="T853" s="264" t="s">
        <v>520</v>
      </c>
      <c r="U853" s="265"/>
      <c r="V853" s="266">
        <v>76260000</v>
      </c>
      <c r="W853" s="266">
        <v>76260000</v>
      </c>
      <c r="X853" s="266">
        <v>85411200</v>
      </c>
      <c r="Y853" s="267" t="s">
        <v>81</v>
      </c>
      <c r="Z853" s="268">
        <v>2015</v>
      </c>
      <c r="AA853" s="262"/>
      <c r="AB853" s="125" t="s">
        <v>1999</v>
      </c>
      <c r="AC853" s="125"/>
      <c r="AD853" s="125"/>
      <c r="AE853" s="125"/>
      <c r="AF853" s="125"/>
      <c r="AG853" s="125"/>
      <c r="AH853" s="125"/>
      <c r="AI853" s="125"/>
    </row>
    <row r="854" spans="1:35" s="7" customFormat="1" ht="76.5" customHeight="1">
      <c r="A854" s="585" t="s">
        <v>1728</v>
      </c>
      <c r="B854" s="87" t="s">
        <v>169</v>
      </c>
      <c r="C854" s="137" t="s">
        <v>1992</v>
      </c>
      <c r="D854" s="258" t="s">
        <v>1993</v>
      </c>
      <c r="E854" s="259" t="s">
        <v>1994</v>
      </c>
      <c r="F854" s="258" t="s">
        <v>1993</v>
      </c>
      <c r="G854" s="259" t="s">
        <v>1994</v>
      </c>
      <c r="H854" s="258" t="s">
        <v>2000</v>
      </c>
      <c r="I854" s="260" t="s">
        <v>2001</v>
      </c>
      <c r="J854" s="245" t="s">
        <v>83</v>
      </c>
      <c r="K854" s="245">
        <v>10</v>
      </c>
      <c r="L854" s="138">
        <v>711000000</v>
      </c>
      <c r="M854" s="139" t="s">
        <v>4616</v>
      </c>
      <c r="N854" s="259" t="s">
        <v>613</v>
      </c>
      <c r="O854" s="245" t="s">
        <v>2002</v>
      </c>
      <c r="P854" s="262"/>
      <c r="Q854" s="245" t="s">
        <v>2003</v>
      </c>
      <c r="R854" s="263" t="s">
        <v>1998</v>
      </c>
      <c r="S854" s="262"/>
      <c r="T854" s="264" t="s">
        <v>520</v>
      </c>
      <c r="U854" s="265"/>
      <c r="V854" s="266">
        <v>267761000</v>
      </c>
      <c r="W854" s="266">
        <v>267761000</v>
      </c>
      <c r="X854" s="266">
        <v>299892320</v>
      </c>
      <c r="Y854" s="267" t="s">
        <v>81</v>
      </c>
      <c r="Z854" s="268" t="s">
        <v>2004</v>
      </c>
      <c r="AA854" s="262"/>
      <c r="AB854" s="125" t="s">
        <v>2005</v>
      </c>
      <c r="AC854" s="125"/>
      <c r="AD854" s="125"/>
      <c r="AE854" s="125"/>
      <c r="AF854" s="125"/>
      <c r="AG854" s="125"/>
      <c r="AH854" s="125"/>
      <c r="AI854" s="125"/>
    </row>
    <row r="855" spans="1:35" s="7" customFormat="1" ht="76.5" customHeight="1">
      <c r="A855" s="585" t="s">
        <v>1729</v>
      </c>
      <c r="B855" s="87" t="s">
        <v>169</v>
      </c>
      <c r="C855" s="137" t="s">
        <v>2006</v>
      </c>
      <c r="D855" s="258" t="s">
        <v>2007</v>
      </c>
      <c r="E855" s="259" t="s">
        <v>2008</v>
      </c>
      <c r="F855" s="258" t="s">
        <v>2009</v>
      </c>
      <c r="G855" s="259" t="s">
        <v>2008</v>
      </c>
      <c r="H855" s="258" t="s">
        <v>2010</v>
      </c>
      <c r="I855" s="260" t="s">
        <v>2011</v>
      </c>
      <c r="J855" s="245" t="s">
        <v>2012</v>
      </c>
      <c r="K855" s="245">
        <v>100</v>
      </c>
      <c r="L855" s="138">
        <v>711000000</v>
      </c>
      <c r="M855" s="139" t="s">
        <v>4616</v>
      </c>
      <c r="N855" s="259" t="s">
        <v>1618</v>
      </c>
      <c r="O855" s="245" t="s">
        <v>4543</v>
      </c>
      <c r="P855" s="262"/>
      <c r="Q855" s="245" t="s">
        <v>364</v>
      </c>
      <c r="R855" s="263" t="s">
        <v>1998</v>
      </c>
      <c r="S855" s="262"/>
      <c r="T855" s="264" t="s">
        <v>520</v>
      </c>
      <c r="U855" s="265"/>
      <c r="V855" s="266">
        <v>14682000</v>
      </c>
      <c r="W855" s="266">
        <v>14682000</v>
      </c>
      <c r="X855" s="266">
        <v>16443840</v>
      </c>
      <c r="Y855" s="267" t="s">
        <v>81</v>
      </c>
      <c r="Z855" s="268">
        <v>2015</v>
      </c>
      <c r="AA855" s="262"/>
      <c r="AB855" s="125" t="s">
        <v>1999</v>
      </c>
      <c r="AC855" s="125"/>
      <c r="AD855" s="125"/>
      <c r="AE855" s="125"/>
      <c r="AF855" s="125"/>
      <c r="AG855" s="125"/>
      <c r="AH855" s="125"/>
      <c r="AI855" s="125"/>
    </row>
    <row r="856" spans="1:35" s="7" customFormat="1" ht="76.5" customHeight="1">
      <c r="A856" s="585" t="s">
        <v>1730</v>
      </c>
      <c r="B856" s="87" t="s">
        <v>169</v>
      </c>
      <c r="C856" s="137" t="s">
        <v>2006</v>
      </c>
      <c r="D856" s="258" t="s">
        <v>2007</v>
      </c>
      <c r="E856" s="259" t="s">
        <v>2008</v>
      </c>
      <c r="F856" s="258" t="s">
        <v>2009</v>
      </c>
      <c r="G856" s="259" t="s">
        <v>2008</v>
      </c>
      <c r="H856" s="258" t="s">
        <v>2013</v>
      </c>
      <c r="I856" s="260" t="s">
        <v>2014</v>
      </c>
      <c r="J856" s="245" t="s">
        <v>80</v>
      </c>
      <c r="K856" s="245">
        <v>100</v>
      </c>
      <c r="L856" s="261">
        <v>311010000</v>
      </c>
      <c r="M856" s="604" t="s">
        <v>3798</v>
      </c>
      <c r="N856" s="259" t="s">
        <v>1618</v>
      </c>
      <c r="O856" s="245" t="s">
        <v>2002</v>
      </c>
      <c r="P856" s="262"/>
      <c r="Q856" s="245" t="s">
        <v>364</v>
      </c>
      <c r="R856" s="263" t="s">
        <v>1998</v>
      </c>
      <c r="S856" s="262"/>
      <c r="T856" s="264" t="s">
        <v>520</v>
      </c>
      <c r="U856" s="265"/>
      <c r="V856" s="266">
        <v>5500000</v>
      </c>
      <c r="W856" s="266">
        <v>5500000</v>
      </c>
      <c r="X856" s="266">
        <v>6160000</v>
      </c>
      <c r="Y856" s="267" t="s">
        <v>81</v>
      </c>
      <c r="Z856" s="268">
        <v>2015</v>
      </c>
      <c r="AA856" s="262"/>
      <c r="AB856" s="125" t="s">
        <v>1999</v>
      </c>
      <c r="AC856" s="125"/>
      <c r="AD856" s="125"/>
      <c r="AE856" s="125"/>
      <c r="AF856" s="125"/>
      <c r="AG856" s="125"/>
      <c r="AH856" s="125"/>
      <c r="AI856" s="125"/>
    </row>
    <row r="857" spans="1:35" s="7" customFormat="1" ht="76.5" customHeight="1">
      <c r="A857" s="585" t="s">
        <v>1731</v>
      </c>
      <c r="B857" s="87" t="s">
        <v>1615</v>
      </c>
      <c r="C857" s="137" t="s">
        <v>1982</v>
      </c>
      <c r="D857" s="258" t="s">
        <v>1983</v>
      </c>
      <c r="E857" s="259" t="s">
        <v>1984</v>
      </c>
      <c r="F857" s="258" t="s">
        <v>1983</v>
      </c>
      <c r="G857" s="259" t="s">
        <v>1984</v>
      </c>
      <c r="H857" s="258" t="s">
        <v>2015</v>
      </c>
      <c r="I857" s="260" t="s">
        <v>2016</v>
      </c>
      <c r="J857" s="245" t="s">
        <v>83</v>
      </c>
      <c r="K857" s="245">
        <v>30</v>
      </c>
      <c r="L857" s="138">
        <v>711000000</v>
      </c>
      <c r="M857" s="139" t="s">
        <v>4616</v>
      </c>
      <c r="N857" s="259" t="s">
        <v>1618</v>
      </c>
      <c r="O857" s="245" t="s">
        <v>1904</v>
      </c>
      <c r="P857" s="262"/>
      <c r="Q857" s="245" t="s">
        <v>2017</v>
      </c>
      <c r="R857" s="263" t="s">
        <v>1998</v>
      </c>
      <c r="S857" s="262"/>
      <c r="T857" s="264" t="s">
        <v>520</v>
      </c>
      <c r="U857" s="265"/>
      <c r="V857" s="266">
        <v>1825000</v>
      </c>
      <c r="W857" s="266">
        <v>1825000</v>
      </c>
      <c r="X857" s="266">
        <v>2044000</v>
      </c>
      <c r="Y857" s="267" t="s">
        <v>81</v>
      </c>
      <c r="Z857" s="268">
        <v>2015</v>
      </c>
      <c r="AA857" s="262"/>
      <c r="AB857" s="125" t="s">
        <v>1833</v>
      </c>
      <c r="AC857" s="125"/>
      <c r="AD857" s="125"/>
      <c r="AE857" s="125"/>
      <c r="AF857" s="125"/>
      <c r="AG857" s="125"/>
      <c r="AH857" s="125"/>
      <c r="AI857" s="125"/>
    </row>
    <row r="858" spans="1:35" s="7" customFormat="1" ht="76.5" customHeight="1">
      <c r="A858" s="269" t="s">
        <v>1732</v>
      </c>
      <c r="B858" s="270" t="s">
        <v>1615</v>
      </c>
      <c r="C858" s="271" t="s">
        <v>1733</v>
      </c>
      <c r="D858" s="270" t="s">
        <v>1734</v>
      </c>
      <c r="E858" s="270" t="s">
        <v>1735</v>
      </c>
      <c r="F858" s="270" t="s">
        <v>1736</v>
      </c>
      <c r="G858" s="270" t="s">
        <v>1737</v>
      </c>
      <c r="H858" s="270" t="s">
        <v>1738</v>
      </c>
      <c r="I858" s="270"/>
      <c r="J858" s="270" t="s">
        <v>83</v>
      </c>
      <c r="K858" s="270">
        <v>25</v>
      </c>
      <c r="L858" s="138">
        <v>711000000</v>
      </c>
      <c r="M858" s="139" t="s">
        <v>4617</v>
      </c>
      <c r="N858" s="270" t="s">
        <v>1618</v>
      </c>
      <c r="O858" s="270" t="s">
        <v>521</v>
      </c>
      <c r="P858" s="270"/>
      <c r="Q858" s="270" t="s">
        <v>1739</v>
      </c>
      <c r="R858" s="270" t="s">
        <v>582</v>
      </c>
      <c r="S858" s="270"/>
      <c r="T858" s="270" t="s">
        <v>520</v>
      </c>
      <c r="U858" s="272"/>
      <c r="V858" s="272">
        <v>3196814</v>
      </c>
      <c r="W858" s="272">
        <v>3196814</v>
      </c>
      <c r="X858" s="272">
        <f>W858*1.12</f>
        <v>3580431.68</v>
      </c>
      <c r="Y858" s="270" t="s">
        <v>81</v>
      </c>
      <c r="Z858" s="270">
        <v>2015</v>
      </c>
      <c r="AA858" s="270"/>
      <c r="AB858" s="546" t="s">
        <v>1740</v>
      </c>
      <c r="AC858" s="125"/>
      <c r="AD858" s="125"/>
      <c r="AE858" s="125"/>
      <c r="AF858" s="125"/>
      <c r="AG858" s="125"/>
      <c r="AH858" s="125"/>
      <c r="AI858" s="125"/>
    </row>
    <row r="859" spans="1:35" s="7" customFormat="1" ht="76.5" customHeight="1">
      <c r="A859" s="269" t="s">
        <v>2018</v>
      </c>
      <c r="B859" s="1" t="s">
        <v>169</v>
      </c>
      <c r="C859" s="2" t="s">
        <v>2028</v>
      </c>
      <c r="D859" s="2" t="s">
        <v>2029</v>
      </c>
      <c r="E859" s="2" t="s">
        <v>2030</v>
      </c>
      <c r="F859" s="2" t="s">
        <v>2029</v>
      </c>
      <c r="G859" s="2" t="s">
        <v>2030</v>
      </c>
      <c r="H859" s="2" t="s">
        <v>2031</v>
      </c>
      <c r="I859" s="2" t="s">
        <v>2032</v>
      </c>
      <c r="J859" s="2" t="s">
        <v>31</v>
      </c>
      <c r="K859" s="2">
        <v>0</v>
      </c>
      <c r="L859" s="138">
        <v>711000000</v>
      </c>
      <c r="M859" s="139" t="s">
        <v>4616</v>
      </c>
      <c r="N859" s="2" t="s">
        <v>613</v>
      </c>
      <c r="O859" s="2" t="s">
        <v>637</v>
      </c>
      <c r="P859" s="2"/>
      <c r="Q859" s="2" t="s">
        <v>2026</v>
      </c>
      <c r="R859" s="4" t="s">
        <v>1998</v>
      </c>
      <c r="S859" s="2"/>
      <c r="T859" s="2" t="s">
        <v>357</v>
      </c>
      <c r="U859" s="2"/>
      <c r="V859" s="5">
        <v>21400000</v>
      </c>
      <c r="W859" s="5">
        <v>21400000</v>
      </c>
      <c r="X859" s="5">
        <v>23968000.000000004</v>
      </c>
      <c r="Y859" s="6"/>
      <c r="Z859" s="2">
        <v>2015</v>
      </c>
      <c r="AA859" s="5"/>
      <c r="AB859" s="125" t="s">
        <v>2033</v>
      </c>
      <c r="AC859" s="125" t="s">
        <v>2034</v>
      </c>
      <c r="AD859" s="125"/>
      <c r="AE859" s="125"/>
      <c r="AF859" s="125"/>
      <c r="AG859" s="125"/>
      <c r="AH859" s="125"/>
      <c r="AI859" s="125"/>
    </row>
    <row r="860" spans="1:35" s="7" customFormat="1" ht="76.5" customHeight="1">
      <c r="A860" s="269" t="s">
        <v>2027</v>
      </c>
      <c r="B860" s="1" t="s">
        <v>169</v>
      </c>
      <c r="C860" s="2" t="s">
        <v>2028</v>
      </c>
      <c r="D860" s="2" t="s">
        <v>2029</v>
      </c>
      <c r="E860" s="2" t="s">
        <v>2030</v>
      </c>
      <c r="F860" s="2" t="s">
        <v>2029</v>
      </c>
      <c r="G860" s="2" t="s">
        <v>2030</v>
      </c>
      <c r="H860" s="2" t="s">
        <v>2036</v>
      </c>
      <c r="I860" s="2" t="s">
        <v>2037</v>
      </c>
      <c r="J860" s="2" t="s">
        <v>31</v>
      </c>
      <c r="K860" s="2">
        <v>0</v>
      </c>
      <c r="L860" s="138">
        <v>711000000</v>
      </c>
      <c r="M860" s="139" t="s">
        <v>4616</v>
      </c>
      <c r="N860" s="2" t="s">
        <v>613</v>
      </c>
      <c r="O860" s="2" t="s">
        <v>642</v>
      </c>
      <c r="P860" s="2"/>
      <c r="Q860" s="2" t="s">
        <v>2026</v>
      </c>
      <c r="R860" s="4" t="s">
        <v>1998</v>
      </c>
      <c r="S860" s="2"/>
      <c r="T860" s="2" t="s">
        <v>357</v>
      </c>
      <c r="U860" s="2"/>
      <c r="V860" s="5">
        <v>5885000</v>
      </c>
      <c r="W860" s="5">
        <v>5885000</v>
      </c>
      <c r="X860" s="5">
        <v>6591200.0000000009</v>
      </c>
      <c r="Y860" s="6"/>
      <c r="Z860" s="2">
        <v>2015</v>
      </c>
      <c r="AA860" s="5"/>
      <c r="AB860" s="125" t="s">
        <v>2033</v>
      </c>
      <c r="AC860" s="125" t="s">
        <v>2034</v>
      </c>
      <c r="AD860" s="125"/>
      <c r="AE860" s="125"/>
      <c r="AF860" s="125"/>
      <c r="AG860" s="125"/>
      <c r="AH860" s="125"/>
      <c r="AI860" s="125"/>
    </row>
    <row r="861" spans="1:35" s="7" customFormat="1" ht="76.5" customHeight="1">
      <c r="A861" s="269" t="s">
        <v>2035</v>
      </c>
      <c r="B861" s="1" t="s">
        <v>169</v>
      </c>
      <c r="C861" s="2" t="s">
        <v>2028</v>
      </c>
      <c r="D861" s="2" t="s">
        <v>2029</v>
      </c>
      <c r="E861" s="2" t="s">
        <v>2030</v>
      </c>
      <c r="F861" s="2" t="s">
        <v>2029</v>
      </c>
      <c r="G861" s="2" t="s">
        <v>2030</v>
      </c>
      <c r="H861" s="2" t="s">
        <v>2039</v>
      </c>
      <c r="I861" s="2" t="s">
        <v>2040</v>
      </c>
      <c r="J861" s="2" t="s">
        <v>31</v>
      </c>
      <c r="K861" s="2">
        <v>0</v>
      </c>
      <c r="L861" s="138">
        <v>711000000</v>
      </c>
      <c r="M861" s="139" t="s">
        <v>4616</v>
      </c>
      <c r="N861" s="2" t="s">
        <v>613</v>
      </c>
      <c r="O861" s="2" t="s">
        <v>645</v>
      </c>
      <c r="P861" s="2"/>
      <c r="Q861" s="2" t="s">
        <v>2026</v>
      </c>
      <c r="R861" s="4" t="s">
        <v>1998</v>
      </c>
      <c r="S861" s="2"/>
      <c r="T861" s="2" t="s">
        <v>357</v>
      </c>
      <c r="U861" s="2"/>
      <c r="V861" s="5">
        <v>9248000</v>
      </c>
      <c r="W861" s="5">
        <v>9248000</v>
      </c>
      <c r="X861" s="5">
        <v>10357760.000000002</v>
      </c>
      <c r="Y861" s="6"/>
      <c r="Z861" s="2">
        <v>2015</v>
      </c>
      <c r="AA861" s="5"/>
      <c r="AB861" s="125" t="s">
        <v>2033</v>
      </c>
      <c r="AC861" s="125" t="s">
        <v>2034</v>
      </c>
      <c r="AD861" s="125"/>
      <c r="AE861" s="125"/>
      <c r="AF861" s="125"/>
      <c r="AG861" s="125"/>
      <c r="AH861" s="125"/>
      <c r="AI861" s="125"/>
    </row>
    <row r="862" spans="1:35" s="7" customFormat="1" ht="76.5" customHeight="1">
      <c r="A862" s="269" t="s">
        <v>2038</v>
      </c>
      <c r="B862" s="1" t="s">
        <v>169</v>
      </c>
      <c r="C862" s="2" t="s">
        <v>2019</v>
      </c>
      <c r="D862" s="2" t="s">
        <v>2020</v>
      </c>
      <c r="E862" s="2" t="s">
        <v>2021</v>
      </c>
      <c r="F862" s="2" t="s">
        <v>2022</v>
      </c>
      <c r="G862" s="2" t="s">
        <v>2023</v>
      </c>
      <c r="H862" s="2" t="s">
        <v>2042</v>
      </c>
      <c r="I862" s="2" t="s">
        <v>2043</v>
      </c>
      <c r="J862" s="2" t="s">
        <v>1961</v>
      </c>
      <c r="K862" s="2">
        <v>100</v>
      </c>
      <c r="L862" s="1">
        <v>751000000</v>
      </c>
      <c r="M862" s="604" t="s">
        <v>3455</v>
      </c>
      <c r="N862" s="2" t="s">
        <v>613</v>
      </c>
      <c r="O862" s="2" t="s">
        <v>642</v>
      </c>
      <c r="P862" s="2"/>
      <c r="Q862" s="2" t="s">
        <v>2026</v>
      </c>
      <c r="R862" s="4" t="s">
        <v>1998</v>
      </c>
      <c r="S862" s="2"/>
      <c r="T862" s="2" t="s">
        <v>357</v>
      </c>
      <c r="U862" s="2"/>
      <c r="V862" s="5">
        <v>2010000</v>
      </c>
      <c r="W862" s="5">
        <v>2010000</v>
      </c>
      <c r="X862" s="5">
        <v>2251200</v>
      </c>
      <c r="Y862" s="6" t="s">
        <v>81</v>
      </c>
      <c r="Z862" s="2">
        <v>2015</v>
      </c>
      <c r="AA862" s="5"/>
      <c r="AB862" s="125" t="s">
        <v>2033</v>
      </c>
      <c r="AC862" s="125"/>
      <c r="AD862" s="125"/>
      <c r="AE862" s="125"/>
      <c r="AF862" s="125"/>
      <c r="AG862" s="125"/>
      <c r="AH862" s="125"/>
      <c r="AI862" s="125"/>
    </row>
    <row r="863" spans="1:35" s="7" customFormat="1" ht="76.5" customHeight="1">
      <c r="A863" s="269" t="s">
        <v>2041</v>
      </c>
      <c r="B863" s="1" t="s">
        <v>169</v>
      </c>
      <c r="C863" s="2" t="s">
        <v>2045</v>
      </c>
      <c r="D863" s="2" t="s">
        <v>2046</v>
      </c>
      <c r="E863" s="2" t="s">
        <v>2047</v>
      </c>
      <c r="F863" s="2" t="s">
        <v>2046</v>
      </c>
      <c r="G863" s="2" t="s">
        <v>2047</v>
      </c>
      <c r="H863" s="2" t="s">
        <v>2048</v>
      </c>
      <c r="I863" s="2" t="s">
        <v>2049</v>
      </c>
      <c r="J863" s="2" t="s">
        <v>1961</v>
      </c>
      <c r="K863" s="2">
        <v>100</v>
      </c>
      <c r="L863" s="1">
        <v>751000000</v>
      </c>
      <c r="M863" s="604" t="s">
        <v>3455</v>
      </c>
      <c r="N863" s="2" t="s">
        <v>613</v>
      </c>
      <c r="O863" s="2" t="s">
        <v>642</v>
      </c>
      <c r="P863" s="2"/>
      <c r="Q863" s="2" t="s">
        <v>2026</v>
      </c>
      <c r="R863" s="4" t="s">
        <v>1998</v>
      </c>
      <c r="S863" s="2"/>
      <c r="T863" s="2" t="s">
        <v>357</v>
      </c>
      <c r="U863" s="2"/>
      <c r="V863" s="5">
        <v>2450000</v>
      </c>
      <c r="W863" s="5">
        <v>2450000</v>
      </c>
      <c r="X863" s="5">
        <v>2744000.0000000005</v>
      </c>
      <c r="Y863" s="6" t="s">
        <v>81</v>
      </c>
      <c r="Z863" s="2">
        <v>2015</v>
      </c>
      <c r="AA863" s="5"/>
      <c r="AB863" s="125" t="s">
        <v>2033</v>
      </c>
      <c r="AC863" s="125"/>
      <c r="AD863" s="125"/>
      <c r="AE863" s="125"/>
      <c r="AF863" s="125"/>
      <c r="AG863" s="125"/>
      <c r="AH863" s="125"/>
      <c r="AI863" s="125"/>
    </row>
    <row r="864" spans="1:35" s="7" customFormat="1" ht="76.5" customHeight="1">
      <c r="A864" s="269" t="s">
        <v>2044</v>
      </c>
      <c r="B864" s="1" t="s">
        <v>169</v>
      </c>
      <c r="C864" s="2" t="s">
        <v>2019</v>
      </c>
      <c r="D864" s="2" t="s">
        <v>2020</v>
      </c>
      <c r="E864" s="2" t="s">
        <v>2021</v>
      </c>
      <c r="F864" s="2" t="s">
        <v>2022</v>
      </c>
      <c r="G864" s="2" t="s">
        <v>2023</v>
      </c>
      <c r="H864" s="2" t="s">
        <v>2024</v>
      </c>
      <c r="I864" s="2" t="s">
        <v>2025</v>
      </c>
      <c r="J864" s="2" t="s">
        <v>1961</v>
      </c>
      <c r="K864" s="2">
        <v>100</v>
      </c>
      <c r="L864" s="1">
        <v>311010000</v>
      </c>
      <c r="M864" s="604" t="s">
        <v>3798</v>
      </c>
      <c r="N864" s="2" t="s">
        <v>613</v>
      </c>
      <c r="O864" s="2" t="s">
        <v>645</v>
      </c>
      <c r="P864" s="2"/>
      <c r="Q864" s="2" t="s">
        <v>2026</v>
      </c>
      <c r="R864" s="4" t="s">
        <v>1998</v>
      </c>
      <c r="S864" s="2"/>
      <c r="T864" s="2" t="s">
        <v>357</v>
      </c>
      <c r="U864" s="2"/>
      <c r="V864" s="5">
        <v>650000</v>
      </c>
      <c r="W864" s="5">
        <v>650000</v>
      </c>
      <c r="X864" s="5">
        <v>728000.00000000012</v>
      </c>
      <c r="Y864" s="6" t="s">
        <v>81</v>
      </c>
      <c r="Z864" s="2">
        <v>2015</v>
      </c>
      <c r="AA864" s="5"/>
      <c r="AB864" s="125" t="s">
        <v>2033</v>
      </c>
      <c r="AC864" s="125"/>
      <c r="AD864" s="125"/>
      <c r="AE864" s="125"/>
      <c r="AF864" s="125"/>
      <c r="AG864" s="125"/>
      <c r="AH864" s="125"/>
      <c r="AI864" s="125"/>
    </row>
    <row r="865" spans="1:35" s="7" customFormat="1" ht="76.5" customHeight="1">
      <c r="A865" s="269" t="s">
        <v>2050</v>
      </c>
      <c r="B865" s="1" t="s">
        <v>169</v>
      </c>
      <c r="C865" s="2" t="s">
        <v>2052</v>
      </c>
      <c r="D865" s="2" t="s">
        <v>2053</v>
      </c>
      <c r="E865" s="2" t="s">
        <v>2054</v>
      </c>
      <c r="F865" s="2" t="s">
        <v>2055</v>
      </c>
      <c r="G865" s="2" t="s">
        <v>2056</v>
      </c>
      <c r="H865" s="2" t="s">
        <v>2057</v>
      </c>
      <c r="I865" s="2" t="s">
        <v>2058</v>
      </c>
      <c r="J865" s="2" t="s">
        <v>83</v>
      </c>
      <c r="K865" s="2">
        <v>0</v>
      </c>
      <c r="L865" s="138">
        <v>711000000</v>
      </c>
      <c r="M865" s="139" t="s">
        <v>4616</v>
      </c>
      <c r="N865" s="2" t="s">
        <v>613</v>
      </c>
      <c r="O865" s="2" t="s">
        <v>645</v>
      </c>
      <c r="P865" s="2"/>
      <c r="Q865" s="2" t="s">
        <v>2026</v>
      </c>
      <c r="R865" s="4" t="s">
        <v>1998</v>
      </c>
      <c r="S865" s="2"/>
      <c r="T865" s="2" t="s">
        <v>357</v>
      </c>
      <c r="U865" s="2"/>
      <c r="V865" s="5">
        <v>13900000</v>
      </c>
      <c r="W865" s="5">
        <v>13900000</v>
      </c>
      <c r="X865" s="5">
        <v>15568000.000000002</v>
      </c>
      <c r="Y865" s="6"/>
      <c r="Z865" s="2">
        <v>2015</v>
      </c>
      <c r="AA865" s="5"/>
      <c r="AB865" s="125" t="s">
        <v>2033</v>
      </c>
      <c r="AC865" s="125"/>
      <c r="AD865" s="125"/>
      <c r="AE865" s="125"/>
      <c r="AF865" s="125"/>
      <c r="AG865" s="125"/>
      <c r="AH865" s="125"/>
      <c r="AI865" s="125"/>
    </row>
    <row r="866" spans="1:35" s="7" customFormat="1" ht="76.5" customHeight="1">
      <c r="A866" s="269" t="s">
        <v>2051</v>
      </c>
      <c r="B866" s="8" t="s">
        <v>169</v>
      </c>
      <c r="C866" s="8" t="s">
        <v>1499</v>
      </c>
      <c r="D866" s="8" t="s">
        <v>2061</v>
      </c>
      <c r="E866" s="8" t="s">
        <v>1500</v>
      </c>
      <c r="F866" s="8" t="s">
        <v>2061</v>
      </c>
      <c r="G866" s="8" t="s">
        <v>1500</v>
      </c>
      <c r="H866" s="8" t="s">
        <v>3973</v>
      </c>
      <c r="I866" s="8" t="s">
        <v>2062</v>
      </c>
      <c r="J866" s="8" t="s">
        <v>31</v>
      </c>
      <c r="K866" s="9">
        <v>100</v>
      </c>
      <c r="L866" s="9">
        <v>271010000</v>
      </c>
      <c r="M866" s="604" t="s">
        <v>2063</v>
      </c>
      <c r="N866" s="8" t="s">
        <v>613</v>
      </c>
      <c r="O866" s="8" t="s">
        <v>2064</v>
      </c>
      <c r="P866" s="8"/>
      <c r="Q866" s="8" t="s">
        <v>2065</v>
      </c>
      <c r="R866" s="4" t="s">
        <v>1987</v>
      </c>
      <c r="S866" s="1"/>
      <c r="T866" s="8" t="s">
        <v>357</v>
      </c>
      <c r="U866" s="8"/>
      <c r="V866" s="10">
        <v>1546099</v>
      </c>
      <c r="W866" s="10">
        <v>1546099</v>
      </c>
      <c r="X866" s="10">
        <v>1731630.88</v>
      </c>
      <c r="Y866" s="8" t="s">
        <v>81</v>
      </c>
      <c r="Z866" s="2">
        <v>2015</v>
      </c>
      <c r="AA866" s="5"/>
      <c r="AB866" s="125" t="s">
        <v>308</v>
      </c>
      <c r="AC866" s="125" t="s">
        <v>2066</v>
      </c>
      <c r="AD866" s="125"/>
      <c r="AE866" s="125"/>
      <c r="AF866" s="125"/>
      <c r="AG866" s="125"/>
      <c r="AH866" s="125"/>
      <c r="AI866" s="125"/>
    </row>
    <row r="867" spans="1:35" s="7" customFormat="1" ht="76.5" customHeight="1">
      <c r="A867" s="269" t="s">
        <v>2059</v>
      </c>
      <c r="B867" s="8" t="s">
        <v>169</v>
      </c>
      <c r="C867" s="8" t="s">
        <v>3970</v>
      </c>
      <c r="D867" s="8" t="s">
        <v>3971</v>
      </c>
      <c r="E867" s="8" t="s">
        <v>3972</v>
      </c>
      <c r="F867" s="8" t="s">
        <v>3971</v>
      </c>
      <c r="G867" s="8" t="s">
        <v>3972</v>
      </c>
      <c r="H867" s="11" t="s">
        <v>2068</v>
      </c>
      <c r="I867" s="11" t="s">
        <v>2069</v>
      </c>
      <c r="J867" s="8" t="s">
        <v>31</v>
      </c>
      <c r="K867" s="9">
        <v>100</v>
      </c>
      <c r="L867" s="9">
        <v>271010000</v>
      </c>
      <c r="M867" s="604" t="s">
        <v>2063</v>
      </c>
      <c r="N867" s="8" t="s">
        <v>613</v>
      </c>
      <c r="O867" s="8" t="s">
        <v>2070</v>
      </c>
      <c r="P867" s="8"/>
      <c r="Q867" s="8" t="s">
        <v>2065</v>
      </c>
      <c r="R867" s="4" t="s">
        <v>1987</v>
      </c>
      <c r="S867" s="8"/>
      <c r="T867" s="8" t="s">
        <v>357</v>
      </c>
      <c r="U867" s="8"/>
      <c r="V867" s="10">
        <v>2635000</v>
      </c>
      <c r="W867" s="10">
        <v>2635000</v>
      </c>
      <c r="X867" s="10">
        <v>2951200</v>
      </c>
      <c r="Y867" s="8" t="s">
        <v>81</v>
      </c>
      <c r="Z867" s="2">
        <v>2015</v>
      </c>
      <c r="AA867" s="5"/>
      <c r="AB867" s="125" t="s">
        <v>308</v>
      </c>
      <c r="AC867" s="125" t="s">
        <v>2066</v>
      </c>
      <c r="AD867" s="125"/>
      <c r="AE867" s="125"/>
      <c r="AF867" s="125"/>
      <c r="AG867" s="125"/>
      <c r="AH867" s="125"/>
      <c r="AI867" s="125"/>
    </row>
    <row r="868" spans="1:35" s="7" customFormat="1" ht="76.5" customHeight="1">
      <c r="A868" s="269" t="s">
        <v>2060</v>
      </c>
      <c r="B868" s="8" t="s">
        <v>169</v>
      </c>
      <c r="C868" s="8" t="s">
        <v>3970</v>
      </c>
      <c r="D868" s="8" t="s">
        <v>3971</v>
      </c>
      <c r="E868" s="8" t="s">
        <v>3972</v>
      </c>
      <c r="F868" s="8" t="s">
        <v>3971</v>
      </c>
      <c r="G868" s="8" t="s">
        <v>3972</v>
      </c>
      <c r="H868" s="11" t="s">
        <v>2068</v>
      </c>
      <c r="I868" s="11" t="s">
        <v>2069</v>
      </c>
      <c r="J868" s="8" t="s">
        <v>31</v>
      </c>
      <c r="K868" s="9">
        <v>100</v>
      </c>
      <c r="L868" s="9">
        <v>271010000</v>
      </c>
      <c r="M868" s="604" t="s">
        <v>2063</v>
      </c>
      <c r="N868" s="8" t="s">
        <v>613</v>
      </c>
      <c r="O868" s="8" t="s">
        <v>2070</v>
      </c>
      <c r="P868" s="8"/>
      <c r="Q868" s="8" t="s">
        <v>2065</v>
      </c>
      <c r="R868" s="4" t="s">
        <v>1987</v>
      </c>
      <c r="S868" s="8"/>
      <c r="T868" s="8" t="s">
        <v>357</v>
      </c>
      <c r="U868" s="8"/>
      <c r="V868" s="10">
        <v>8249623</v>
      </c>
      <c r="W868" s="10">
        <v>8249623</v>
      </c>
      <c r="X868" s="10">
        <v>9239577.7599999998</v>
      </c>
      <c r="Y868" s="8" t="s">
        <v>81</v>
      </c>
      <c r="Z868" s="2">
        <v>2015</v>
      </c>
      <c r="AA868" s="5"/>
      <c r="AB868" s="125" t="s">
        <v>308</v>
      </c>
      <c r="AC868" s="125" t="s">
        <v>2066</v>
      </c>
      <c r="AD868" s="125"/>
      <c r="AE868" s="125"/>
      <c r="AF868" s="125"/>
      <c r="AG868" s="125"/>
      <c r="AH868" s="125"/>
      <c r="AI868" s="125"/>
    </row>
    <row r="869" spans="1:35" s="7" customFormat="1" ht="76.5" customHeight="1">
      <c r="A869" s="269" t="s">
        <v>2067</v>
      </c>
      <c r="B869" s="8" t="s">
        <v>169</v>
      </c>
      <c r="C869" s="8" t="s">
        <v>1499</v>
      </c>
      <c r="D869" s="8" t="s">
        <v>2061</v>
      </c>
      <c r="E869" s="8" t="s">
        <v>1500</v>
      </c>
      <c r="F869" s="8" t="s">
        <v>2061</v>
      </c>
      <c r="G869" s="8" t="s">
        <v>1500</v>
      </c>
      <c r="H869" s="8" t="s">
        <v>1434</v>
      </c>
      <c r="I869" s="8" t="s">
        <v>2073</v>
      </c>
      <c r="J869" s="8" t="s">
        <v>83</v>
      </c>
      <c r="K869" s="9">
        <v>100</v>
      </c>
      <c r="L869" s="138">
        <v>711000000</v>
      </c>
      <c r="M869" s="139" t="s">
        <v>4616</v>
      </c>
      <c r="N869" s="8" t="s">
        <v>613</v>
      </c>
      <c r="O869" s="8" t="s">
        <v>2064</v>
      </c>
      <c r="P869" s="8"/>
      <c r="Q869" s="8" t="s">
        <v>2065</v>
      </c>
      <c r="R869" s="4" t="s">
        <v>1998</v>
      </c>
      <c r="S869" s="8"/>
      <c r="T869" s="8" t="s">
        <v>357</v>
      </c>
      <c r="U869" s="8"/>
      <c r="V869" s="10">
        <v>30587527</v>
      </c>
      <c r="W869" s="10">
        <v>30587527</v>
      </c>
      <c r="X869" s="10">
        <v>34258030.240000002</v>
      </c>
      <c r="Y869" s="8" t="s">
        <v>81</v>
      </c>
      <c r="Z869" s="2">
        <v>2015</v>
      </c>
      <c r="AA869" s="5"/>
      <c r="AB869" s="125" t="s">
        <v>308</v>
      </c>
      <c r="AC869" s="125"/>
      <c r="AD869" s="125"/>
      <c r="AE869" s="125"/>
      <c r="AF869" s="125"/>
      <c r="AG869" s="125"/>
      <c r="AH869" s="125"/>
      <c r="AI869" s="125"/>
    </row>
    <row r="870" spans="1:35" s="7" customFormat="1" ht="76.5" customHeight="1">
      <c r="A870" s="269" t="s">
        <v>2071</v>
      </c>
      <c r="B870" s="8" t="s">
        <v>169</v>
      </c>
      <c r="C870" s="8" t="s">
        <v>1499</v>
      </c>
      <c r="D870" s="8" t="s">
        <v>2061</v>
      </c>
      <c r="E870" s="8" t="s">
        <v>1500</v>
      </c>
      <c r="F870" s="8" t="s">
        <v>2061</v>
      </c>
      <c r="G870" s="8" t="s">
        <v>1500</v>
      </c>
      <c r="H870" s="8" t="s">
        <v>1434</v>
      </c>
      <c r="I870" s="8" t="s">
        <v>2073</v>
      </c>
      <c r="J870" s="8" t="s">
        <v>83</v>
      </c>
      <c r="K870" s="9">
        <v>100</v>
      </c>
      <c r="L870" s="12">
        <v>151010000</v>
      </c>
      <c r="M870" s="604" t="s">
        <v>3157</v>
      </c>
      <c r="N870" s="8" t="s">
        <v>613</v>
      </c>
      <c r="O870" s="8" t="s">
        <v>2075</v>
      </c>
      <c r="P870" s="8"/>
      <c r="Q870" s="8" t="s">
        <v>2065</v>
      </c>
      <c r="R870" s="4" t="s">
        <v>1998</v>
      </c>
      <c r="S870" s="8"/>
      <c r="T870" s="8" t="s">
        <v>357</v>
      </c>
      <c r="U870" s="8"/>
      <c r="V870" s="10">
        <v>2057171</v>
      </c>
      <c r="W870" s="10">
        <v>2057171</v>
      </c>
      <c r="X870" s="10">
        <v>2304031.52</v>
      </c>
      <c r="Y870" s="8" t="s">
        <v>81</v>
      </c>
      <c r="Z870" s="2">
        <v>2015</v>
      </c>
      <c r="AA870" s="5"/>
      <c r="AB870" s="125" t="s">
        <v>308</v>
      </c>
      <c r="AC870" s="125"/>
      <c r="AD870" s="125"/>
      <c r="AE870" s="125"/>
      <c r="AF870" s="125"/>
      <c r="AG870" s="125"/>
      <c r="AH870" s="125"/>
      <c r="AI870" s="125"/>
    </row>
    <row r="871" spans="1:35" s="7" customFormat="1" ht="76.5" customHeight="1">
      <c r="A871" s="269" t="s">
        <v>2072</v>
      </c>
      <c r="B871" s="8" t="s">
        <v>169</v>
      </c>
      <c r="C871" s="8" t="s">
        <v>1499</v>
      </c>
      <c r="D871" s="8" t="s">
        <v>2061</v>
      </c>
      <c r="E871" s="8" t="s">
        <v>1500</v>
      </c>
      <c r="F871" s="8" t="s">
        <v>2061</v>
      </c>
      <c r="G871" s="8" t="s">
        <v>1500</v>
      </c>
      <c r="H871" s="8" t="s">
        <v>4600</v>
      </c>
      <c r="I871" s="8" t="s">
        <v>2073</v>
      </c>
      <c r="J871" s="8" t="s">
        <v>83</v>
      </c>
      <c r="K871" s="9">
        <v>100</v>
      </c>
      <c r="L871" s="1">
        <v>751000000</v>
      </c>
      <c r="M871" s="604" t="s">
        <v>3455</v>
      </c>
      <c r="N871" s="8" t="s">
        <v>1978</v>
      </c>
      <c r="O871" s="8" t="s">
        <v>2077</v>
      </c>
      <c r="P871" s="8"/>
      <c r="Q871" s="8" t="s">
        <v>2065</v>
      </c>
      <c r="R871" s="4" t="s">
        <v>1998</v>
      </c>
      <c r="S871" s="8"/>
      <c r="T871" s="8" t="s">
        <v>357</v>
      </c>
      <c r="U871" s="8"/>
      <c r="V871" s="10">
        <v>391088</v>
      </c>
      <c r="W871" s="10">
        <v>391088</v>
      </c>
      <c r="X871" s="10">
        <v>438018.56</v>
      </c>
      <c r="Y871" s="8" t="s">
        <v>81</v>
      </c>
      <c r="Z871" s="2">
        <v>2015</v>
      </c>
      <c r="AA871" s="5"/>
      <c r="AB871" s="125" t="s">
        <v>308</v>
      </c>
      <c r="AC871" s="125"/>
      <c r="AD871" s="125"/>
      <c r="AE871" s="125"/>
      <c r="AF871" s="125"/>
      <c r="AG871" s="125"/>
      <c r="AH871" s="125"/>
      <c r="AI871" s="125"/>
    </row>
    <row r="872" spans="1:35" s="7" customFormat="1" ht="76.5" customHeight="1">
      <c r="A872" s="269" t="s">
        <v>2074</v>
      </c>
      <c r="B872" s="8" t="s">
        <v>169</v>
      </c>
      <c r="C872" s="8" t="s">
        <v>1499</v>
      </c>
      <c r="D872" s="8" t="s">
        <v>2061</v>
      </c>
      <c r="E872" s="8" t="s">
        <v>1500</v>
      </c>
      <c r="F872" s="8" t="s">
        <v>2061</v>
      </c>
      <c r="G872" s="8" t="s">
        <v>1500</v>
      </c>
      <c r="H872" s="8" t="s">
        <v>1434</v>
      </c>
      <c r="I872" s="8" t="s">
        <v>2073</v>
      </c>
      <c r="J872" s="8" t="s">
        <v>83</v>
      </c>
      <c r="K872" s="9">
        <v>100</v>
      </c>
      <c r="L872" s="138">
        <v>711000000</v>
      </c>
      <c r="M872" s="139" t="s">
        <v>4616</v>
      </c>
      <c r="N872" s="8" t="s">
        <v>2079</v>
      </c>
      <c r="O872" s="8" t="s">
        <v>2080</v>
      </c>
      <c r="P872" s="8"/>
      <c r="Q872" s="8" t="s">
        <v>2065</v>
      </c>
      <c r="R872" s="4" t="s">
        <v>1998</v>
      </c>
      <c r="S872" s="8"/>
      <c r="T872" s="8" t="s">
        <v>357</v>
      </c>
      <c r="U872" s="8"/>
      <c r="V872" s="10">
        <v>18000000</v>
      </c>
      <c r="W872" s="10">
        <v>18000000</v>
      </c>
      <c r="X872" s="10">
        <v>20160000</v>
      </c>
      <c r="Y872" s="8" t="s">
        <v>81</v>
      </c>
      <c r="Z872" s="2">
        <v>2015</v>
      </c>
      <c r="AA872" s="5"/>
      <c r="AB872" s="125" t="s">
        <v>308</v>
      </c>
      <c r="AC872" s="125"/>
      <c r="AD872" s="125"/>
      <c r="AE872" s="125"/>
      <c r="AF872" s="125"/>
      <c r="AG872" s="125"/>
      <c r="AH872" s="125"/>
      <c r="AI872" s="125"/>
    </row>
    <row r="873" spans="1:35" s="7" customFormat="1" ht="76.5" customHeight="1">
      <c r="A873" s="269" t="s">
        <v>2076</v>
      </c>
      <c r="B873" s="8" t="s">
        <v>169</v>
      </c>
      <c r="C873" s="8" t="s">
        <v>1499</v>
      </c>
      <c r="D873" s="8" t="s">
        <v>2061</v>
      </c>
      <c r="E873" s="8" t="s">
        <v>1500</v>
      </c>
      <c r="F873" s="8" t="s">
        <v>2061</v>
      </c>
      <c r="G873" s="8" t="s">
        <v>1500</v>
      </c>
      <c r="H873" s="8" t="s">
        <v>1434</v>
      </c>
      <c r="I873" s="8" t="s">
        <v>2073</v>
      </c>
      <c r="J873" s="8" t="s">
        <v>83</v>
      </c>
      <c r="K873" s="9">
        <v>100</v>
      </c>
      <c r="L873" s="138">
        <v>711000000</v>
      </c>
      <c r="M873" s="139" t="s">
        <v>4616</v>
      </c>
      <c r="N873" s="8" t="s">
        <v>2079</v>
      </c>
      <c r="O873" s="8" t="s">
        <v>2080</v>
      </c>
      <c r="P873" s="8"/>
      <c r="Q873" s="8" t="s">
        <v>2065</v>
      </c>
      <c r="R873" s="4" t="s">
        <v>1998</v>
      </c>
      <c r="S873" s="8"/>
      <c r="T873" s="8" t="s">
        <v>357</v>
      </c>
      <c r="U873" s="8"/>
      <c r="V873" s="10">
        <v>24279956</v>
      </c>
      <c r="W873" s="10">
        <v>24279956</v>
      </c>
      <c r="X873" s="10">
        <v>27193550.719999999</v>
      </c>
      <c r="Y873" s="8" t="s">
        <v>81</v>
      </c>
      <c r="Z873" s="2">
        <v>2015</v>
      </c>
      <c r="AA873" s="5"/>
      <c r="AB873" s="125" t="s">
        <v>308</v>
      </c>
      <c r="AC873" s="125"/>
      <c r="AD873" s="125"/>
      <c r="AE873" s="125"/>
      <c r="AF873" s="125"/>
      <c r="AG873" s="125"/>
      <c r="AH873" s="125"/>
      <c r="AI873" s="125"/>
    </row>
    <row r="874" spans="1:35" s="7" customFormat="1" ht="76.5" customHeight="1">
      <c r="A874" s="269" t="s">
        <v>2078</v>
      </c>
      <c r="B874" s="8" t="s">
        <v>169</v>
      </c>
      <c r="C874" s="8" t="s">
        <v>1499</v>
      </c>
      <c r="D874" s="8" t="s">
        <v>2061</v>
      </c>
      <c r="E874" s="8" t="s">
        <v>1500</v>
      </c>
      <c r="F874" s="8" t="s">
        <v>2061</v>
      </c>
      <c r="G874" s="8" t="s">
        <v>1500</v>
      </c>
      <c r="H874" s="8" t="s">
        <v>1434</v>
      </c>
      <c r="I874" s="8" t="s">
        <v>2073</v>
      </c>
      <c r="J874" s="8" t="s">
        <v>83</v>
      </c>
      <c r="K874" s="9">
        <v>100</v>
      </c>
      <c r="L874" s="9">
        <v>471010000</v>
      </c>
      <c r="M874" s="604" t="s">
        <v>4620</v>
      </c>
      <c r="N874" s="8" t="s">
        <v>613</v>
      </c>
      <c r="O874" s="8" t="s">
        <v>2080</v>
      </c>
      <c r="P874" s="8"/>
      <c r="Q874" s="8" t="s">
        <v>2065</v>
      </c>
      <c r="R874" s="4" t="s">
        <v>1998</v>
      </c>
      <c r="S874" s="8"/>
      <c r="T874" s="8" t="s">
        <v>357</v>
      </c>
      <c r="U874" s="8"/>
      <c r="V874" s="10">
        <v>1056000</v>
      </c>
      <c r="W874" s="10">
        <v>1056000</v>
      </c>
      <c r="X874" s="10">
        <v>1182720</v>
      </c>
      <c r="Y874" s="8" t="s">
        <v>81</v>
      </c>
      <c r="Z874" s="2">
        <v>2015</v>
      </c>
      <c r="AA874" s="5"/>
      <c r="AB874" s="125" t="s">
        <v>308</v>
      </c>
      <c r="AC874" s="125"/>
      <c r="AD874" s="125"/>
      <c r="AE874" s="125"/>
      <c r="AF874" s="125"/>
      <c r="AG874" s="125"/>
      <c r="AH874" s="125"/>
      <c r="AI874" s="125"/>
    </row>
    <row r="875" spans="1:35" s="7" customFormat="1" ht="76.5" customHeight="1">
      <c r="A875" s="269" t="s">
        <v>2081</v>
      </c>
      <c r="B875" s="8" t="s">
        <v>169</v>
      </c>
      <c r="C875" s="8" t="s">
        <v>1499</v>
      </c>
      <c r="D875" s="8" t="s">
        <v>2061</v>
      </c>
      <c r="E875" s="8" t="s">
        <v>1500</v>
      </c>
      <c r="F875" s="8" t="s">
        <v>2061</v>
      </c>
      <c r="G875" s="8" t="s">
        <v>1500</v>
      </c>
      <c r="H875" s="11" t="s">
        <v>2084</v>
      </c>
      <c r="I875" s="11" t="s">
        <v>2085</v>
      </c>
      <c r="J875" s="8" t="s">
        <v>31</v>
      </c>
      <c r="K875" s="9">
        <v>100</v>
      </c>
      <c r="L875" s="12">
        <v>151010000</v>
      </c>
      <c r="M875" s="604" t="s">
        <v>3157</v>
      </c>
      <c r="N875" s="8" t="s">
        <v>2086</v>
      </c>
      <c r="O875" s="8" t="s">
        <v>2087</v>
      </c>
      <c r="P875" s="8"/>
      <c r="Q875" s="8" t="s">
        <v>2065</v>
      </c>
      <c r="R875" s="4" t="s">
        <v>1987</v>
      </c>
      <c r="S875" s="8"/>
      <c r="T875" s="8" t="s">
        <v>357</v>
      </c>
      <c r="U875" s="8"/>
      <c r="V875" s="10">
        <v>544596</v>
      </c>
      <c r="W875" s="10">
        <v>544596</v>
      </c>
      <c r="X875" s="10">
        <v>609947.52</v>
      </c>
      <c r="Y875" s="8" t="s">
        <v>81</v>
      </c>
      <c r="Z875" s="2">
        <v>2015</v>
      </c>
      <c r="AA875" s="5"/>
      <c r="AB875" s="125" t="s">
        <v>308</v>
      </c>
      <c r="AC875" s="125" t="s">
        <v>2066</v>
      </c>
      <c r="AD875" s="125"/>
      <c r="AE875" s="125"/>
      <c r="AF875" s="125"/>
      <c r="AG875" s="125"/>
      <c r="AH875" s="125"/>
      <c r="AI875" s="125"/>
    </row>
    <row r="876" spans="1:35" s="7" customFormat="1" ht="76.5" customHeight="1">
      <c r="A876" s="714" t="s">
        <v>2082</v>
      </c>
      <c r="B876" s="681" t="s">
        <v>169</v>
      </c>
      <c r="C876" s="681" t="s">
        <v>4602</v>
      </c>
      <c r="D876" s="681" t="s">
        <v>2061</v>
      </c>
      <c r="E876" s="681" t="s">
        <v>1500</v>
      </c>
      <c r="F876" s="681" t="s">
        <v>2061</v>
      </c>
      <c r="G876" s="681" t="s">
        <v>1500</v>
      </c>
      <c r="H876" s="595" t="s">
        <v>2097</v>
      </c>
      <c r="I876" s="595" t="s">
        <v>4601</v>
      </c>
      <c r="J876" s="681" t="s">
        <v>31</v>
      </c>
      <c r="K876" s="616">
        <v>100</v>
      </c>
      <c r="L876" s="594">
        <v>751000000</v>
      </c>
      <c r="M876" s="594" t="s">
        <v>3455</v>
      </c>
      <c r="N876" s="681" t="s">
        <v>1978</v>
      </c>
      <c r="O876" s="681" t="s">
        <v>2089</v>
      </c>
      <c r="P876" s="681"/>
      <c r="Q876" s="681" t="s">
        <v>2065</v>
      </c>
      <c r="R876" s="596" t="s">
        <v>1987</v>
      </c>
      <c r="S876" s="681"/>
      <c r="T876" s="681" t="s">
        <v>357</v>
      </c>
      <c r="U876" s="681"/>
      <c r="V876" s="617">
        <v>1471852.9</v>
      </c>
      <c r="W876" s="617">
        <v>0</v>
      </c>
      <c r="X876" s="617">
        <v>0</v>
      </c>
      <c r="Y876" s="681" t="s">
        <v>81</v>
      </c>
      <c r="Z876" s="593">
        <v>2015</v>
      </c>
      <c r="AA876" s="599"/>
      <c r="AB876" s="595" t="s">
        <v>308</v>
      </c>
      <c r="AC876" s="595" t="s">
        <v>2066</v>
      </c>
      <c r="AD876" s="595"/>
      <c r="AE876" s="595"/>
      <c r="AF876" s="595"/>
      <c r="AG876" s="595"/>
      <c r="AH876" s="595"/>
      <c r="AI876" s="125"/>
    </row>
    <row r="877" spans="1:35" s="7" customFormat="1" ht="76.5" customHeight="1">
      <c r="A877" s="269" t="s">
        <v>2083</v>
      </c>
      <c r="B877" s="8" t="s">
        <v>169</v>
      </c>
      <c r="C877" s="8" t="s">
        <v>3970</v>
      </c>
      <c r="D877" s="8" t="s">
        <v>3971</v>
      </c>
      <c r="E877" s="8" t="s">
        <v>3972</v>
      </c>
      <c r="F877" s="8" t="s">
        <v>3971</v>
      </c>
      <c r="G877" s="8" t="s">
        <v>3972</v>
      </c>
      <c r="H877" s="11" t="s">
        <v>2068</v>
      </c>
      <c r="I877" s="11" t="s">
        <v>2091</v>
      </c>
      <c r="J877" s="8" t="s">
        <v>31</v>
      </c>
      <c r="K877" s="9">
        <v>100</v>
      </c>
      <c r="L877" s="12">
        <v>271034100</v>
      </c>
      <c r="M877" s="604" t="s">
        <v>2092</v>
      </c>
      <c r="N877" s="8" t="s">
        <v>613</v>
      </c>
      <c r="O877" s="8" t="s">
        <v>2093</v>
      </c>
      <c r="P877" s="8"/>
      <c r="Q877" s="8" t="s">
        <v>2065</v>
      </c>
      <c r="R877" s="4" t="s">
        <v>1987</v>
      </c>
      <c r="S877" s="8"/>
      <c r="T877" s="8" t="s">
        <v>357</v>
      </c>
      <c r="U877" s="8"/>
      <c r="V877" s="10">
        <v>88000</v>
      </c>
      <c r="W877" s="10">
        <v>88000</v>
      </c>
      <c r="X877" s="10">
        <v>98560</v>
      </c>
      <c r="Y877" s="8" t="s">
        <v>81</v>
      </c>
      <c r="Z877" s="2">
        <v>2015</v>
      </c>
      <c r="AA877" s="5"/>
      <c r="AB877" s="125" t="s">
        <v>308</v>
      </c>
      <c r="AC877" s="125" t="s">
        <v>2066</v>
      </c>
      <c r="AD877" s="125"/>
      <c r="AE877" s="125"/>
      <c r="AF877" s="125"/>
      <c r="AG877" s="125"/>
      <c r="AH877" s="125"/>
      <c r="AI877" s="125"/>
    </row>
    <row r="878" spans="1:35" s="7" customFormat="1" ht="76.5" customHeight="1">
      <c r="A878" s="269" t="s">
        <v>2088</v>
      </c>
      <c r="B878" s="8" t="s">
        <v>169</v>
      </c>
      <c r="C878" s="8" t="s">
        <v>3970</v>
      </c>
      <c r="D878" s="8" t="s">
        <v>3971</v>
      </c>
      <c r="E878" s="8" t="s">
        <v>3972</v>
      </c>
      <c r="F878" s="8" t="s">
        <v>3971</v>
      </c>
      <c r="G878" s="8" t="s">
        <v>3972</v>
      </c>
      <c r="H878" s="11" t="s">
        <v>4498</v>
      </c>
      <c r="I878" s="11" t="s">
        <v>4499</v>
      </c>
      <c r="J878" s="8" t="s">
        <v>31</v>
      </c>
      <c r="K878" s="9">
        <v>100</v>
      </c>
      <c r="L878" s="12">
        <v>271034100</v>
      </c>
      <c r="M878" s="604" t="s">
        <v>2092</v>
      </c>
      <c r="N878" s="8" t="s">
        <v>613</v>
      </c>
      <c r="O878" s="8" t="s">
        <v>4599</v>
      </c>
      <c r="P878" s="8"/>
      <c r="Q878" s="8" t="s">
        <v>2065</v>
      </c>
      <c r="R878" s="4" t="s">
        <v>1987</v>
      </c>
      <c r="S878" s="8"/>
      <c r="T878" s="8" t="s">
        <v>357</v>
      </c>
      <c r="U878" s="8"/>
      <c r="V878" s="10">
        <v>244379.02</v>
      </c>
      <c r="W878" s="10">
        <v>244379.02</v>
      </c>
      <c r="X878" s="10">
        <v>273704.5</v>
      </c>
      <c r="Y878" s="8" t="s">
        <v>81</v>
      </c>
      <c r="Z878" s="2">
        <v>2015</v>
      </c>
      <c r="AA878" s="5"/>
      <c r="AB878" s="125" t="s">
        <v>308</v>
      </c>
      <c r="AC878" s="125" t="s">
        <v>2066</v>
      </c>
      <c r="AD878" s="125"/>
      <c r="AE878" s="125"/>
      <c r="AF878" s="125"/>
      <c r="AG878" s="125"/>
      <c r="AH878" s="125"/>
      <c r="AI878" s="125"/>
    </row>
    <row r="879" spans="1:35" s="7" customFormat="1" ht="76.5" customHeight="1">
      <c r="A879" s="269" t="s">
        <v>2090</v>
      </c>
      <c r="B879" s="8" t="s">
        <v>169</v>
      </c>
      <c r="C879" s="8" t="s">
        <v>3970</v>
      </c>
      <c r="D879" s="8" t="s">
        <v>3971</v>
      </c>
      <c r="E879" s="8" t="s">
        <v>3972</v>
      </c>
      <c r="F879" s="8" t="s">
        <v>3971</v>
      </c>
      <c r="G879" s="8" t="s">
        <v>3972</v>
      </c>
      <c r="H879" s="11" t="s">
        <v>2095</v>
      </c>
      <c r="I879" s="11" t="s">
        <v>2096</v>
      </c>
      <c r="J879" s="8" t="s">
        <v>31</v>
      </c>
      <c r="K879" s="9">
        <v>100</v>
      </c>
      <c r="L879" s="9">
        <v>471010000</v>
      </c>
      <c r="M879" s="604" t="s">
        <v>4620</v>
      </c>
      <c r="N879" s="8" t="s">
        <v>2276</v>
      </c>
      <c r="O879" s="8" t="s">
        <v>4632</v>
      </c>
      <c r="P879" s="8"/>
      <c r="Q879" s="8" t="s">
        <v>2065</v>
      </c>
      <c r="R879" s="4" t="s">
        <v>1987</v>
      </c>
      <c r="S879" s="8"/>
      <c r="T879" s="8" t="s">
        <v>357</v>
      </c>
      <c r="U879" s="8"/>
      <c r="V879" s="10">
        <v>3050000</v>
      </c>
      <c r="W879" s="10">
        <v>3050000</v>
      </c>
      <c r="X879" s="10">
        <v>3416000</v>
      </c>
      <c r="Y879" s="8" t="s">
        <v>81</v>
      </c>
      <c r="Z879" s="2">
        <v>2015</v>
      </c>
      <c r="AA879" s="5"/>
      <c r="AB879" s="125" t="s">
        <v>308</v>
      </c>
      <c r="AC879" s="125" t="s">
        <v>2066</v>
      </c>
      <c r="AD879" s="125"/>
      <c r="AE879" s="125"/>
      <c r="AF879" s="125"/>
      <c r="AG879" s="125"/>
      <c r="AH879" s="125"/>
      <c r="AI879" s="125"/>
    </row>
    <row r="880" spans="1:35" s="7" customFormat="1" ht="76.5" customHeight="1">
      <c r="A880" s="269" t="s">
        <v>2094</v>
      </c>
      <c r="B880" s="8" t="s">
        <v>169</v>
      </c>
      <c r="C880" s="8" t="s">
        <v>1499</v>
      </c>
      <c r="D880" s="8" t="s">
        <v>2061</v>
      </c>
      <c r="E880" s="8" t="s">
        <v>1500</v>
      </c>
      <c r="F880" s="8" t="s">
        <v>2061</v>
      </c>
      <c r="G880" s="8" t="s">
        <v>1500</v>
      </c>
      <c r="H880" s="11" t="s">
        <v>2097</v>
      </c>
      <c r="I880" s="11" t="s">
        <v>2098</v>
      </c>
      <c r="J880" s="8" t="s">
        <v>31</v>
      </c>
      <c r="K880" s="9">
        <v>100</v>
      </c>
      <c r="L880" s="9">
        <v>511010000</v>
      </c>
      <c r="M880" s="1" t="s">
        <v>2099</v>
      </c>
      <c r="N880" s="8" t="s">
        <v>2100</v>
      </c>
      <c r="O880" s="8" t="s">
        <v>2101</v>
      </c>
      <c r="P880" s="8"/>
      <c r="Q880" s="8" t="s">
        <v>2065</v>
      </c>
      <c r="R880" s="4" t="s">
        <v>1987</v>
      </c>
      <c r="S880" s="8"/>
      <c r="T880" s="8" t="s">
        <v>357</v>
      </c>
      <c r="U880" s="8"/>
      <c r="V880" s="10">
        <v>524300</v>
      </c>
      <c r="W880" s="10">
        <v>524300</v>
      </c>
      <c r="X880" s="10">
        <v>587216</v>
      </c>
      <c r="Y880" s="8" t="s">
        <v>81</v>
      </c>
      <c r="Z880" s="2">
        <v>2015</v>
      </c>
      <c r="AA880" s="5"/>
      <c r="AB880" s="125" t="s">
        <v>308</v>
      </c>
      <c r="AC880" s="125" t="s">
        <v>2066</v>
      </c>
      <c r="AD880" s="125"/>
      <c r="AE880" s="125"/>
      <c r="AF880" s="125"/>
      <c r="AG880" s="125"/>
      <c r="AH880" s="125"/>
      <c r="AI880" s="125"/>
    </row>
    <row r="881" spans="1:35" s="7" customFormat="1" ht="76.5" customHeight="1">
      <c r="A881" s="269" t="s">
        <v>4614</v>
      </c>
      <c r="B881" s="706" t="s">
        <v>169</v>
      </c>
      <c r="C881" s="707" t="s">
        <v>2019</v>
      </c>
      <c r="D881" s="707" t="s">
        <v>2020</v>
      </c>
      <c r="E881" s="707" t="s">
        <v>2021</v>
      </c>
      <c r="F881" s="707" t="s">
        <v>2022</v>
      </c>
      <c r="G881" s="707" t="s">
        <v>2023</v>
      </c>
      <c r="H881" s="707" t="s">
        <v>2024</v>
      </c>
      <c r="I881" s="707" t="s">
        <v>2025</v>
      </c>
      <c r="J881" s="2" t="s">
        <v>1961</v>
      </c>
      <c r="K881" s="2">
        <v>100</v>
      </c>
      <c r="L881" s="1">
        <v>751000000</v>
      </c>
      <c r="M881" s="604" t="s">
        <v>3455</v>
      </c>
      <c r="N881" s="8" t="s">
        <v>613</v>
      </c>
      <c r="O881" s="2" t="s">
        <v>642</v>
      </c>
      <c r="P881" s="2"/>
      <c r="Q881" s="2" t="s">
        <v>2026</v>
      </c>
      <c r="R881" s="4" t="s">
        <v>1998</v>
      </c>
      <c r="S881" s="2"/>
      <c r="T881" s="2" t="s">
        <v>357</v>
      </c>
      <c r="U881" s="2"/>
      <c r="V881" s="10">
        <v>650000</v>
      </c>
      <c r="W881" s="10">
        <v>650000</v>
      </c>
      <c r="X881" s="10">
        <v>587216</v>
      </c>
      <c r="Y881" s="8" t="s">
        <v>81</v>
      </c>
      <c r="Z881" s="2">
        <v>2015</v>
      </c>
      <c r="AA881" s="5"/>
      <c r="AB881" s="708" t="s">
        <v>2033</v>
      </c>
      <c r="AC881" s="125"/>
      <c r="AD881" s="125"/>
      <c r="AE881" s="125"/>
      <c r="AF881" s="125"/>
      <c r="AG881" s="125"/>
      <c r="AH881" s="125"/>
      <c r="AI881" s="125"/>
    </row>
    <row r="882" spans="1:35" s="7" customFormat="1" ht="25.5" customHeight="1">
      <c r="A882" s="29" t="s">
        <v>4597</v>
      </c>
      <c r="B882" s="274"/>
      <c r="C882" s="273"/>
      <c r="D882" s="275"/>
      <c r="E882" s="276"/>
      <c r="F882" s="275"/>
      <c r="G882" s="276"/>
      <c r="H882" s="275"/>
      <c r="I882" s="276"/>
      <c r="J882" s="125"/>
      <c r="K882" s="125"/>
      <c r="L882" s="277"/>
      <c r="M882" s="277"/>
      <c r="N882" s="125"/>
      <c r="O882" s="125"/>
      <c r="P882" s="273"/>
      <c r="Q882" s="125"/>
      <c r="R882" s="278"/>
      <c r="S882" s="273"/>
      <c r="T882" s="276"/>
      <c r="U882" s="10"/>
      <c r="V882" s="279"/>
      <c r="W882" s="628">
        <f>SUM(W728:W881)</f>
        <v>1572868531.22</v>
      </c>
      <c r="X882" s="628">
        <f>SUM(X728:X881)</f>
        <v>1604086378.9639997</v>
      </c>
      <c r="Y882" s="273"/>
      <c r="Z882" s="273"/>
      <c r="AA882" s="273"/>
      <c r="AB882" s="125"/>
      <c r="AC882" s="125"/>
      <c r="AD882" s="125"/>
      <c r="AE882" s="125"/>
      <c r="AF882" s="125"/>
      <c r="AG882" s="125"/>
      <c r="AH882" s="125"/>
      <c r="AI882" s="125"/>
    </row>
    <row r="883" spans="1:35" s="13" customFormat="1" ht="26.25" customHeight="1">
      <c r="A883" s="716" t="s">
        <v>90</v>
      </c>
      <c r="B883" s="717"/>
      <c r="C883" s="34"/>
      <c r="D883" s="34"/>
      <c r="E883" s="34"/>
      <c r="F883" s="34"/>
      <c r="G883" s="34"/>
      <c r="H883" s="34"/>
      <c r="I883" s="34"/>
      <c r="J883" s="34"/>
      <c r="K883" s="34"/>
      <c r="L883" s="34"/>
      <c r="M883" s="34"/>
      <c r="N883" s="280"/>
      <c r="O883" s="34"/>
      <c r="P883" s="34"/>
      <c r="Q883" s="34"/>
      <c r="R883" s="34"/>
      <c r="S883" s="34"/>
      <c r="T883" s="34"/>
      <c r="U883" s="281"/>
      <c r="V883" s="281"/>
      <c r="W883" s="25"/>
      <c r="X883" s="25"/>
      <c r="Y883" s="34"/>
      <c r="Z883" s="34"/>
      <c r="AA883" s="34"/>
      <c r="AB883" s="604"/>
      <c r="AC883" s="1"/>
      <c r="AD883" s="1"/>
      <c r="AE883" s="1"/>
      <c r="AF883" s="1"/>
      <c r="AG883" s="1"/>
      <c r="AH883" s="1"/>
      <c r="AI883" s="1"/>
    </row>
    <row r="884" spans="1:35" s="13" customFormat="1" ht="76.5" customHeight="1">
      <c r="A884" s="282" t="s">
        <v>1212</v>
      </c>
      <c r="B884" s="283" t="s">
        <v>169</v>
      </c>
      <c r="C884" s="146" t="s">
        <v>595</v>
      </c>
      <c r="D884" s="284" t="s">
        <v>596</v>
      </c>
      <c r="E884" s="284" t="s">
        <v>597</v>
      </c>
      <c r="F884" s="285" t="s">
        <v>596</v>
      </c>
      <c r="G884" s="285" t="s">
        <v>597</v>
      </c>
      <c r="H884" s="286" t="s">
        <v>598</v>
      </c>
      <c r="I884" s="286" t="s">
        <v>599</v>
      </c>
      <c r="J884" s="248" t="s">
        <v>83</v>
      </c>
      <c r="K884" s="287">
        <v>100</v>
      </c>
      <c r="L884" s="138">
        <v>711000000</v>
      </c>
      <c r="M884" s="34" t="s">
        <v>4618</v>
      </c>
      <c r="N884" s="180" t="s">
        <v>91</v>
      </c>
      <c r="O884" s="249" t="s">
        <v>185</v>
      </c>
      <c r="P884" s="249"/>
      <c r="Q884" s="288" t="s">
        <v>533</v>
      </c>
      <c r="R884" s="249" t="s">
        <v>176</v>
      </c>
      <c r="S884" s="249"/>
      <c r="T884" s="289" t="s">
        <v>82</v>
      </c>
      <c r="U884" s="290"/>
      <c r="V884" s="290">
        <v>30000000</v>
      </c>
      <c r="W884" s="290">
        <v>30000000</v>
      </c>
      <c r="X884" s="290">
        <f>W884*1.12</f>
        <v>33600000</v>
      </c>
      <c r="Y884" s="248" t="s">
        <v>81</v>
      </c>
      <c r="Z884" s="249">
        <v>2015</v>
      </c>
      <c r="AA884" s="283"/>
      <c r="AB884" s="1" t="s">
        <v>246</v>
      </c>
      <c r="AC884" s="1"/>
      <c r="AD884" s="1"/>
      <c r="AE884" s="1"/>
      <c r="AF884" s="1"/>
      <c r="AG884" s="1"/>
      <c r="AH884" s="1"/>
      <c r="AI884" s="1"/>
    </row>
    <row r="885" spans="1:35" s="226" customFormat="1" ht="76.5" customHeight="1">
      <c r="A885" s="291" t="s">
        <v>1213</v>
      </c>
      <c r="B885" s="292" t="s">
        <v>55</v>
      </c>
      <c r="C885" s="293" t="s">
        <v>537</v>
      </c>
      <c r="D885" s="293" t="s">
        <v>538</v>
      </c>
      <c r="E885" s="293" t="s">
        <v>539</v>
      </c>
      <c r="F885" s="294" t="s">
        <v>538</v>
      </c>
      <c r="G885" s="293" t="s">
        <v>539</v>
      </c>
      <c r="H885" s="293" t="s">
        <v>540</v>
      </c>
      <c r="I885" s="293" t="s">
        <v>1470</v>
      </c>
      <c r="J885" s="295" t="s">
        <v>83</v>
      </c>
      <c r="K885" s="296">
        <v>100</v>
      </c>
      <c r="L885" s="684">
        <v>711000000</v>
      </c>
      <c r="M885" s="39" t="s">
        <v>4618</v>
      </c>
      <c r="N885" s="297" t="s">
        <v>91</v>
      </c>
      <c r="O885" s="293" t="s">
        <v>542</v>
      </c>
      <c r="P885" s="293"/>
      <c r="Q885" s="298" t="s">
        <v>625</v>
      </c>
      <c r="R885" s="293" t="s">
        <v>36</v>
      </c>
      <c r="S885" s="293"/>
      <c r="T885" s="295" t="s">
        <v>82</v>
      </c>
      <c r="U885" s="299"/>
      <c r="V885" s="300">
        <v>165893129.81999999</v>
      </c>
      <c r="W885" s="300">
        <v>0</v>
      </c>
      <c r="X885" s="510">
        <f t="shared" ref="X885:X948" si="12">W885*1.12</f>
        <v>0</v>
      </c>
      <c r="Y885" s="301" t="s">
        <v>81</v>
      </c>
      <c r="Z885" s="302">
        <v>2015</v>
      </c>
      <c r="AA885" s="303"/>
      <c r="AB885" s="680" t="s">
        <v>62</v>
      </c>
      <c r="AC885" s="594"/>
      <c r="AD885" s="594"/>
      <c r="AE885" s="594"/>
      <c r="AF885" s="594"/>
      <c r="AG885" s="594"/>
      <c r="AH885" s="594"/>
      <c r="AI885" s="594"/>
    </row>
    <row r="886" spans="1:35" s="71" customFormat="1" ht="76.5" customHeight="1">
      <c r="A886" s="304" t="s">
        <v>1471</v>
      </c>
      <c r="B886" s="305" t="s">
        <v>55</v>
      </c>
      <c r="C886" s="116" t="s">
        <v>537</v>
      </c>
      <c r="D886" s="116" t="s">
        <v>538</v>
      </c>
      <c r="E886" s="116" t="s">
        <v>539</v>
      </c>
      <c r="F886" s="306" t="s">
        <v>538</v>
      </c>
      <c r="G886" s="116" t="s">
        <v>539</v>
      </c>
      <c r="H886" s="116" t="s">
        <v>540</v>
      </c>
      <c r="I886" s="116" t="s">
        <v>1470</v>
      </c>
      <c r="J886" s="307" t="s">
        <v>83</v>
      </c>
      <c r="K886" s="308">
        <v>100</v>
      </c>
      <c r="L886" s="684">
        <v>711000000</v>
      </c>
      <c r="M886" s="39" t="s">
        <v>4618</v>
      </c>
      <c r="N886" s="309" t="s">
        <v>1457</v>
      </c>
      <c r="O886" s="116" t="s">
        <v>542</v>
      </c>
      <c r="P886" s="116"/>
      <c r="Q886" s="310" t="s">
        <v>1472</v>
      </c>
      <c r="R886" s="116" t="s">
        <v>36</v>
      </c>
      <c r="S886" s="116"/>
      <c r="T886" s="307" t="s">
        <v>82</v>
      </c>
      <c r="U886" s="311"/>
      <c r="V886" s="312">
        <v>150811936.19999999</v>
      </c>
      <c r="W886" s="300">
        <v>0</v>
      </c>
      <c r="X886" s="510">
        <f t="shared" si="12"/>
        <v>0</v>
      </c>
      <c r="Y886" s="311" t="s">
        <v>81</v>
      </c>
      <c r="Z886" s="116">
        <v>2015</v>
      </c>
      <c r="AA886" s="313"/>
      <c r="AB886" s="680" t="s">
        <v>62</v>
      </c>
      <c r="AC886" s="677"/>
      <c r="AD886" s="677"/>
      <c r="AE886" s="677"/>
      <c r="AF886" s="677"/>
      <c r="AG886" s="677"/>
      <c r="AH886" s="677"/>
      <c r="AI886" s="678"/>
    </row>
    <row r="887" spans="1:35" s="71" customFormat="1" ht="76.5" customHeight="1">
      <c r="A887" s="44" t="s">
        <v>1665</v>
      </c>
      <c r="B887" s="45" t="s">
        <v>55</v>
      </c>
      <c r="C887" s="45" t="s">
        <v>537</v>
      </c>
      <c r="D887" s="45" t="s">
        <v>538</v>
      </c>
      <c r="E887" s="45" t="s">
        <v>539</v>
      </c>
      <c r="F887" s="127" t="s">
        <v>538</v>
      </c>
      <c r="G887" s="127" t="s">
        <v>539</v>
      </c>
      <c r="H887" s="127" t="s">
        <v>540</v>
      </c>
      <c r="I887" s="127" t="s">
        <v>1666</v>
      </c>
      <c r="J887" s="127" t="s">
        <v>83</v>
      </c>
      <c r="K887" s="127">
        <v>100</v>
      </c>
      <c r="L887" s="138">
        <v>711000000</v>
      </c>
      <c r="M887" s="34" t="s">
        <v>4618</v>
      </c>
      <c r="N887" s="45" t="s">
        <v>1457</v>
      </c>
      <c r="O887" s="45" t="s">
        <v>542</v>
      </c>
      <c r="P887" s="45"/>
      <c r="Q887" s="45" t="s">
        <v>1667</v>
      </c>
      <c r="R887" s="45" t="s">
        <v>36</v>
      </c>
      <c r="S887" s="45"/>
      <c r="T887" s="289" t="s">
        <v>82</v>
      </c>
      <c r="U887" s="46"/>
      <c r="V887" s="46">
        <v>143123966.81</v>
      </c>
      <c r="W887" s="46">
        <v>143123966.81</v>
      </c>
      <c r="X887" s="290">
        <f t="shared" si="12"/>
        <v>160298842.82720003</v>
      </c>
      <c r="Y887" s="45" t="s">
        <v>81</v>
      </c>
      <c r="Z887" s="45">
        <v>2015</v>
      </c>
      <c r="AA887" s="127" t="s">
        <v>1668</v>
      </c>
      <c r="AB887" s="589" t="s">
        <v>62</v>
      </c>
      <c r="AC887" s="678"/>
      <c r="AD887" s="678"/>
      <c r="AE887" s="678"/>
      <c r="AF887" s="678"/>
      <c r="AG887" s="678"/>
      <c r="AH887" s="678"/>
      <c r="AI887" s="678"/>
    </row>
    <row r="888" spans="1:35" s="226" customFormat="1" ht="76.5" customHeight="1">
      <c r="A888" s="291" t="s">
        <v>1214</v>
      </c>
      <c r="B888" s="292" t="s">
        <v>55</v>
      </c>
      <c r="C888" s="293" t="s">
        <v>537</v>
      </c>
      <c r="D888" s="293" t="s">
        <v>538</v>
      </c>
      <c r="E888" s="293" t="s">
        <v>539</v>
      </c>
      <c r="F888" s="294" t="s">
        <v>538</v>
      </c>
      <c r="G888" s="293" t="s">
        <v>539</v>
      </c>
      <c r="H888" s="293" t="s">
        <v>540</v>
      </c>
      <c r="I888" s="293" t="s">
        <v>1470</v>
      </c>
      <c r="J888" s="295" t="s">
        <v>83</v>
      </c>
      <c r="K888" s="296">
        <v>100</v>
      </c>
      <c r="L888" s="684">
        <v>711000000</v>
      </c>
      <c r="M888" s="39" t="s">
        <v>4618</v>
      </c>
      <c r="N888" s="297" t="s">
        <v>91</v>
      </c>
      <c r="O888" s="298" t="s">
        <v>510</v>
      </c>
      <c r="P888" s="293"/>
      <c r="Q888" s="298" t="s">
        <v>625</v>
      </c>
      <c r="R888" s="293" t="s">
        <v>36</v>
      </c>
      <c r="S888" s="293"/>
      <c r="T888" s="295" t="s">
        <v>82</v>
      </c>
      <c r="U888" s="299"/>
      <c r="V888" s="300">
        <v>208277316.72</v>
      </c>
      <c r="W888" s="300">
        <v>0</v>
      </c>
      <c r="X888" s="510">
        <f t="shared" si="12"/>
        <v>0</v>
      </c>
      <c r="Y888" s="301" t="s">
        <v>81</v>
      </c>
      <c r="Z888" s="293">
        <v>2015</v>
      </c>
      <c r="AA888" s="303"/>
      <c r="AB888" s="680" t="s">
        <v>62</v>
      </c>
      <c r="AC888" s="594"/>
      <c r="AD888" s="594"/>
      <c r="AE888" s="594"/>
      <c r="AF888" s="594"/>
      <c r="AG888" s="594"/>
      <c r="AH888" s="594"/>
      <c r="AI888" s="594"/>
    </row>
    <row r="889" spans="1:35" s="71" customFormat="1" ht="76.5" customHeight="1">
      <c r="A889" s="304" t="s">
        <v>1473</v>
      </c>
      <c r="B889" s="305" t="s">
        <v>55</v>
      </c>
      <c r="C889" s="116" t="s">
        <v>537</v>
      </c>
      <c r="D889" s="116" t="s">
        <v>538</v>
      </c>
      <c r="E889" s="116" t="s">
        <v>539</v>
      </c>
      <c r="F889" s="306" t="s">
        <v>538</v>
      </c>
      <c r="G889" s="116" t="s">
        <v>539</v>
      </c>
      <c r="H889" s="116" t="s">
        <v>540</v>
      </c>
      <c r="I889" s="116" t="s">
        <v>1470</v>
      </c>
      <c r="J889" s="307" t="s">
        <v>83</v>
      </c>
      <c r="K889" s="308">
        <v>100</v>
      </c>
      <c r="L889" s="684">
        <v>711000000</v>
      </c>
      <c r="M889" s="39" t="s">
        <v>4618</v>
      </c>
      <c r="N889" s="309" t="s">
        <v>1457</v>
      </c>
      <c r="O889" s="310" t="s">
        <v>510</v>
      </c>
      <c r="P889" s="116"/>
      <c r="Q889" s="310" t="s">
        <v>1472</v>
      </c>
      <c r="R889" s="116" t="s">
        <v>36</v>
      </c>
      <c r="S889" s="116"/>
      <c r="T889" s="307" t="s">
        <v>82</v>
      </c>
      <c r="U889" s="311"/>
      <c r="V889" s="312">
        <v>189343015.19999999</v>
      </c>
      <c r="W889" s="300">
        <v>0</v>
      </c>
      <c r="X889" s="510">
        <f t="shared" si="12"/>
        <v>0</v>
      </c>
      <c r="Y889" s="311" t="s">
        <v>81</v>
      </c>
      <c r="Z889" s="116">
        <v>2015</v>
      </c>
      <c r="AA889" s="313"/>
      <c r="AB889" s="680" t="s">
        <v>62</v>
      </c>
      <c r="AC889" s="677"/>
      <c r="AD889" s="677"/>
      <c r="AE889" s="677"/>
      <c r="AF889" s="677"/>
      <c r="AG889" s="677"/>
      <c r="AH889" s="677"/>
      <c r="AI889" s="678"/>
    </row>
    <row r="890" spans="1:35" s="71" customFormat="1" ht="76.5" customHeight="1">
      <c r="A890" s="44" t="s">
        <v>1669</v>
      </c>
      <c r="B890" s="45" t="s">
        <v>55</v>
      </c>
      <c r="C890" s="45" t="s">
        <v>537</v>
      </c>
      <c r="D890" s="45" t="s">
        <v>538</v>
      </c>
      <c r="E890" s="45" t="s">
        <v>539</v>
      </c>
      <c r="F890" s="45" t="s">
        <v>538</v>
      </c>
      <c r="G890" s="45" t="s">
        <v>539</v>
      </c>
      <c r="H890" s="45" t="s">
        <v>540</v>
      </c>
      <c r="I890" s="45" t="s">
        <v>1666</v>
      </c>
      <c r="J890" s="45" t="s">
        <v>83</v>
      </c>
      <c r="K890" s="45">
        <v>100</v>
      </c>
      <c r="L890" s="138">
        <v>711000000</v>
      </c>
      <c r="M890" s="34" t="s">
        <v>4618</v>
      </c>
      <c r="N890" s="45" t="s">
        <v>1457</v>
      </c>
      <c r="O890" s="45" t="s">
        <v>510</v>
      </c>
      <c r="P890" s="45"/>
      <c r="Q890" s="45" t="s">
        <v>1667</v>
      </c>
      <c r="R890" s="45" t="s">
        <v>36</v>
      </c>
      <c r="S890" s="45"/>
      <c r="T890" s="314" t="s">
        <v>82</v>
      </c>
      <c r="U890" s="46"/>
      <c r="V890" s="46">
        <v>180595787.81</v>
      </c>
      <c r="W890" s="46">
        <v>180595787.81</v>
      </c>
      <c r="X890" s="290">
        <f t="shared" si="12"/>
        <v>202267282.34720004</v>
      </c>
      <c r="Y890" s="45" t="s">
        <v>81</v>
      </c>
      <c r="Z890" s="45">
        <v>2015</v>
      </c>
      <c r="AA890" s="127" t="s">
        <v>1668</v>
      </c>
      <c r="AB890" s="589" t="s">
        <v>62</v>
      </c>
      <c r="AC890" s="678"/>
      <c r="AD890" s="678"/>
      <c r="AE890" s="678"/>
      <c r="AF890" s="678"/>
      <c r="AG890" s="678"/>
      <c r="AH890" s="678"/>
      <c r="AI890" s="678"/>
    </row>
    <row r="891" spans="1:35" s="226" customFormat="1" ht="76.5" customHeight="1">
      <c r="A891" s="291" t="s">
        <v>1215</v>
      </c>
      <c r="B891" s="292" t="s">
        <v>55</v>
      </c>
      <c r="C891" s="293" t="s">
        <v>537</v>
      </c>
      <c r="D891" s="293" t="s">
        <v>538</v>
      </c>
      <c r="E891" s="293" t="s">
        <v>539</v>
      </c>
      <c r="F891" s="294" t="s">
        <v>538</v>
      </c>
      <c r="G891" s="293" t="s">
        <v>539</v>
      </c>
      <c r="H891" s="293" t="s">
        <v>540</v>
      </c>
      <c r="I891" s="293" t="s">
        <v>1470</v>
      </c>
      <c r="J891" s="295" t="s">
        <v>83</v>
      </c>
      <c r="K891" s="296">
        <v>100</v>
      </c>
      <c r="L891" s="684">
        <v>711000000</v>
      </c>
      <c r="M891" s="39" t="s">
        <v>4618</v>
      </c>
      <c r="N891" s="297" t="s">
        <v>91</v>
      </c>
      <c r="O891" s="293" t="s">
        <v>543</v>
      </c>
      <c r="P891" s="293"/>
      <c r="Q891" s="298" t="s">
        <v>625</v>
      </c>
      <c r="R891" s="293" t="s">
        <v>36</v>
      </c>
      <c r="S891" s="293"/>
      <c r="T891" s="295" t="s">
        <v>82</v>
      </c>
      <c r="U891" s="299"/>
      <c r="V891" s="300">
        <v>279272873.66000003</v>
      </c>
      <c r="W891" s="300">
        <v>0</v>
      </c>
      <c r="X891" s="510">
        <f t="shared" si="12"/>
        <v>0</v>
      </c>
      <c r="Y891" s="301" t="s">
        <v>81</v>
      </c>
      <c r="Z891" s="302">
        <v>2015</v>
      </c>
      <c r="AA891" s="315"/>
      <c r="AB891" s="680" t="s">
        <v>62</v>
      </c>
      <c r="AC891" s="594"/>
      <c r="AD891" s="594"/>
      <c r="AE891" s="594"/>
      <c r="AF891" s="594"/>
      <c r="AG891" s="594"/>
      <c r="AH891" s="594"/>
      <c r="AI891" s="594"/>
    </row>
    <row r="892" spans="1:35" s="71" customFormat="1" ht="76.5" customHeight="1">
      <c r="A892" s="304" t="s">
        <v>1474</v>
      </c>
      <c r="B892" s="305" t="s">
        <v>55</v>
      </c>
      <c r="C892" s="116" t="s">
        <v>537</v>
      </c>
      <c r="D892" s="116" t="s">
        <v>538</v>
      </c>
      <c r="E892" s="116" t="s">
        <v>539</v>
      </c>
      <c r="F892" s="306" t="s">
        <v>538</v>
      </c>
      <c r="G892" s="116" t="s">
        <v>539</v>
      </c>
      <c r="H892" s="116" t="s">
        <v>540</v>
      </c>
      <c r="I892" s="116" t="s">
        <v>1470</v>
      </c>
      <c r="J892" s="307" t="s">
        <v>83</v>
      </c>
      <c r="K892" s="308">
        <v>100</v>
      </c>
      <c r="L892" s="684">
        <v>711000000</v>
      </c>
      <c r="M892" s="39" t="s">
        <v>4618</v>
      </c>
      <c r="N892" s="309" t="s">
        <v>1457</v>
      </c>
      <c r="O892" s="116" t="s">
        <v>543</v>
      </c>
      <c r="P892" s="116"/>
      <c r="Q892" s="310" t="s">
        <v>1472</v>
      </c>
      <c r="R892" s="116" t="s">
        <v>36</v>
      </c>
      <c r="S892" s="116"/>
      <c r="T892" s="307" t="s">
        <v>82</v>
      </c>
      <c r="U892" s="311"/>
      <c r="V892" s="312">
        <v>253884430.60000002</v>
      </c>
      <c r="W892" s="300">
        <v>0</v>
      </c>
      <c r="X892" s="510">
        <f t="shared" si="12"/>
        <v>0</v>
      </c>
      <c r="Y892" s="311" t="s">
        <v>81</v>
      </c>
      <c r="Z892" s="116">
        <v>2015</v>
      </c>
      <c r="AA892" s="313"/>
      <c r="AB892" s="680" t="s">
        <v>62</v>
      </c>
      <c r="AC892" s="677"/>
      <c r="AD892" s="677"/>
      <c r="AE892" s="677"/>
      <c r="AF892" s="677"/>
      <c r="AG892" s="677"/>
      <c r="AH892" s="677"/>
      <c r="AI892" s="678"/>
    </row>
    <row r="893" spans="1:35" s="71" customFormat="1" ht="76.5" customHeight="1">
      <c r="A893" s="44" t="s">
        <v>1670</v>
      </c>
      <c r="B893" s="45" t="s">
        <v>55</v>
      </c>
      <c r="C893" s="45" t="s">
        <v>537</v>
      </c>
      <c r="D893" s="45" t="s">
        <v>538</v>
      </c>
      <c r="E893" s="45" t="s">
        <v>539</v>
      </c>
      <c r="F893" s="45" t="s">
        <v>538</v>
      </c>
      <c r="G893" s="45" t="s">
        <v>539</v>
      </c>
      <c r="H893" s="45" t="s">
        <v>540</v>
      </c>
      <c r="I893" s="45" t="s">
        <v>1666</v>
      </c>
      <c r="J893" s="45" t="s">
        <v>83</v>
      </c>
      <c r="K893" s="45">
        <v>100</v>
      </c>
      <c r="L893" s="138">
        <v>711000000</v>
      </c>
      <c r="M893" s="34" t="s">
        <v>4618</v>
      </c>
      <c r="N893" s="45" t="s">
        <v>1457</v>
      </c>
      <c r="O893" s="45" t="s">
        <v>543</v>
      </c>
      <c r="P893" s="45"/>
      <c r="Q893" s="45" t="s">
        <v>1667</v>
      </c>
      <c r="R893" s="45" t="s">
        <v>36</v>
      </c>
      <c r="S893" s="45"/>
      <c r="T893" s="314" t="s">
        <v>82</v>
      </c>
      <c r="U893" s="46"/>
      <c r="V893" s="46">
        <v>241579955.75</v>
      </c>
      <c r="W893" s="46">
        <v>241579955.75</v>
      </c>
      <c r="X893" s="290">
        <f t="shared" si="12"/>
        <v>270569550.44</v>
      </c>
      <c r="Y893" s="45" t="s">
        <v>81</v>
      </c>
      <c r="Z893" s="45">
        <v>2015</v>
      </c>
      <c r="AA893" s="127" t="s">
        <v>1668</v>
      </c>
      <c r="AB893" s="589" t="s">
        <v>62</v>
      </c>
      <c r="AC893" s="678"/>
      <c r="AD893" s="678"/>
      <c r="AE893" s="678"/>
      <c r="AF893" s="678"/>
      <c r="AG893" s="678"/>
      <c r="AH893" s="678"/>
      <c r="AI893" s="678"/>
    </row>
    <row r="894" spans="1:35" s="226" customFormat="1" ht="76.5" customHeight="1">
      <c r="A894" s="291" t="s">
        <v>1216</v>
      </c>
      <c r="B894" s="292" t="s">
        <v>55</v>
      </c>
      <c r="C894" s="293" t="s">
        <v>537</v>
      </c>
      <c r="D894" s="293" t="s">
        <v>538</v>
      </c>
      <c r="E894" s="293" t="s">
        <v>539</v>
      </c>
      <c r="F894" s="294" t="s">
        <v>538</v>
      </c>
      <c r="G894" s="293" t="s">
        <v>539</v>
      </c>
      <c r="H894" s="293" t="s">
        <v>540</v>
      </c>
      <c r="I894" s="293" t="s">
        <v>1470</v>
      </c>
      <c r="J894" s="295" t="s">
        <v>83</v>
      </c>
      <c r="K894" s="296">
        <v>100</v>
      </c>
      <c r="L894" s="684">
        <v>711000000</v>
      </c>
      <c r="M894" s="39" t="s">
        <v>4618</v>
      </c>
      <c r="N894" s="297" t="s">
        <v>91</v>
      </c>
      <c r="O894" s="293" t="s">
        <v>544</v>
      </c>
      <c r="P894" s="293"/>
      <c r="Q894" s="298" t="s">
        <v>625</v>
      </c>
      <c r="R894" s="293" t="s">
        <v>36</v>
      </c>
      <c r="S894" s="293"/>
      <c r="T894" s="295" t="s">
        <v>82</v>
      </c>
      <c r="U894" s="299"/>
      <c r="V894" s="300">
        <v>213164293.53999999</v>
      </c>
      <c r="W894" s="300">
        <v>0</v>
      </c>
      <c r="X894" s="510">
        <f t="shared" si="12"/>
        <v>0</v>
      </c>
      <c r="Y894" s="301" t="s">
        <v>81</v>
      </c>
      <c r="Z894" s="293">
        <v>2015</v>
      </c>
      <c r="AA894" s="303"/>
      <c r="AB894" s="680" t="s">
        <v>62</v>
      </c>
      <c r="AC894" s="594"/>
      <c r="AD894" s="594"/>
      <c r="AE894" s="594"/>
      <c r="AF894" s="594"/>
      <c r="AG894" s="594"/>
      <c r="AH894" s="594"/>
      <c r="AI894" s="594"/>
    </row>
    <row r="895" spans="1:35" s="71" customFormat="1" ht="76.5" customHeight="1">
      <c r="A895" s="304" t="s">
        <v>1475</v>
      </c>
      <c r="B895" s="305" t="s">
        <v>55</v>
      </c>
      <c r="C895" s="116" t="s">
        <v>537</v>
      </c>
      <c r="D895" s="116" t="s">
        <v>538</v>
      </c>
      <c r="E895" s="116" t="s">
        <v>539</v>
      </c>
      <c r="F895" s="306" t="s">
        <v>538</v>
      </c>
      <c r="G895" s="116" t="s">
        <v>539</v>
      </c>
      <c r="H895" s="116" t="s">
        <v>540</v>
      </c>
      <c r="I895" s="116" t="s">
        <v>1470</v>
      </c>
      <c r="J895" s="307" t="s">
        <v>83</v>
      </c>
      <c r="K895" s="308">
        <v>100</v>
      </c>
      <c r="L895" s="684">
        <v>711000000</v>
      </c>
      <c r="M895" s="39" t="s">
        <v>4618</v>
      </c>
      <c r="N895" s="309" t="s">
        <v>1457</v>
      </c>
      <c r="O895" s="116" t="s">
        <v>1476</v>
      </c>
      <c r="P895" s="116"/>
      <c r="Q895" s="310" t="s">
        <v>1472</v>
      </c>
      <c r="R895" s="116" t="s">
        <v>36</v>
      </c>
      <c r="S895" s="116"/>
      <c r="T895" s="307" t="s">
        <v>82</v>
      </c>
      <c r="U895" s="311"/>
      <c r="V895" s="312">
        <v>193785721.39999998</v>
      </c>
      <c r="W895" s="300">
        <v>0</v>
      </c>
      <c r="X895" s="510">
        <f t="shared" si="12"/>
        <v>0</v>
      </c>
      <c r="Y895" s="311" t="s">
        <v>81</v>
      </c>
      <c r="Z895" s="116">
        <v>2015</v>
      </c>
      <c r="AA895" s="313"/>
      <c r="AB895" s="680" t="s">
        <v>62</v>
      </c>
      <c r="AC895" s="677"/>
      <c r="AD895" s="677"/>
      <c r="AE895" s="677"/>
      <c r="AF895" s="677"/>
      <c r="AG895" s="677"/>
      <c r="AH895" s="677"/>
      <c r="AI895" s="678"/>
    </row>
    <row r="896" spans="1:35" s="71" customFormat="1" ht="76.5" customHeight="1">
      <c r="A896" s="44" t="s">
        <v>1671</v>
      </c>
      <c r="B896" s="45" t="s">
        <v>55</v>
      </c>
      <c r="C896" s="45" t="s">
        <v>537</v>
      </c>
      <c r="D896" s="45" t="s">
        <v>538</v>
      </c>
      <c r="E896" s="45" t="s">
        <v>539</v>
      </c>
      <c r="F896" s="45" t="s">
        <v>538</v>
      </c>
      <c r="G896" s="45" t="s">
        <v>539</v>
      </c>
      <c r="H896" s="45" t="s">
        <v>540</v>
      </c>
      <c r="I896" s="45" t="s">
        <v>1666</v>
      </c>
      <c r="J896" s="45" t="s">
        <v>83</v>
      </c>
      <c r="K896" s="45">
        <v>100</v>
      </c>
      <c r="L896" s="138">
        <v>711000000</v>
      </c>
      <c r="M896" s="34" t="s">
        <v>4618</v>
      </c>
      <c r="N896" s="45" t="s">
        <v>1457</v>
      </c>
      <c r="O896" s="45" t="s">
        <v>1476</v>
      </c>
      <c r="P896" s="45"/>
      <c r="Q896" s="45" t="s">
        <v>1667</v>
      </c>
      <c r="R896" s="45" t="s">
        <v>36</v>
      </c>
      <c r="S896" s="45"/>
      <c r="T896" s="314" t="s">
        <v>82</v>
      </c>
      <c r="U896" s="46"/>
      <c r="V896" s="46">
        <v>184299728.18000001</v>
      </c>
      <c r="W896" s="46">
        <v>184299728.18000001</v>
      </c>
      <c r="X896" s="290">
        <f t="shared" si="12"/>
        <v>206415695.56160003</v>
      </c>
      <c r="Y896" s="45" t="s">
        <v>81</v>
      </c>
      <c r="Z896" s="45">
        <v>2015</v>
      </c>
      <c r="AA896" s="127" t="s">
        <v>1668</v>
      </c>
      <c r="AB896" s="589" t="s">
        <v>62</v>
      </c>
      <c r="AC896" s="678"/>
      <c r="AD896" s="678"/>
      <c r="AE896" s="678"/>
      <c r="AF896" s="678"/>
      <c r="AG896" s="678"/>
      <c r="AH896" s="678"/>
      <c r="AI896" s="678"/>
    </row>
    <row r="897" spans="1:35" s="226" customFormat="1" ht="76.5" customHeight="1">
      <c r="A897" s="291" t="s">
        <v>1217</v>
      </c>
      <c r="B897" s="292" t="s">
        <v>55</v>
      </c>
      <c r="C897" s="293" t="s">
        <v>537</v>
      </c>
      <c r="D897" s="293" t="s">
        <v>538</v>
      </c>
      <c r="E897" s="293" t="s">
        <v>539</v>
      </c>
      <c r="F897" s="294" t="s">
        <v>538</v>
      </c>
      <c r="G897" s="293" t="s">
        <v>539</v>
      </c>
      <c r="H897" s="293" t="s">
        <v>540</v>
      </c>
      <c r="I897" s="293" t="s">
        <v>1470</v>
      </c>
      <c r="J897" s="295" t="s">
        <v>83</v>
      </c>
      <c r="K897" s="296">
        <v>100</v>
      </c>
      <c r="L897" s="684">
        <v>711000000</v>
      </c>
      <c r="M897" s="39" t="s">
        <v>4618</v>
      </c>
      <c r="N897" s="297" t="s">
        <v>91</v>
      </c>
      <c r="O897" s="316" t="s">
        <v>307</v>
      </c>
      <c r="P897" s="293"/>
      <c r="Q897" s="298" t="s">
        <v>625</v>
      </c>
      <c r="R897" s="293" t="s">
        <v>36</v>
      </c>
      <c r="S897" s="293"/>
      <c r="T897" s="295" t="s">
        <v>82</v>
      </c>
      <c r="U897" s="299"/>
      <c r="V897" s="300">
        <v>18837416.399999999</v>
      </c>
      <c r="W897" s="300">
        <v>0</v>
      </c>
      <c r="X897" s="510">
        <f t="shared" si="12"/>
        <v>0</v>
      </c>
      <c r="Y897" s="301" t="s">
        <v>81</v>
      </c>
      <c r="Z897" s="293">
        <v>2015</v>
      </c>
      <c r="AA897" s="303"/>
      <c r="AB897" s="680" t="s">
        <v>62</v>
      </c>
      <c r="AC897" s="594"/>
      <c r="AD897" s="594"/>
      <c r="AE897" s="594"/>
      <c r="AF897" s="594"/>
      <c r="AG897" s="594"/>
      <c r="AH897" s="594"/>
      <c r="AI897" s="594"/>
    </row>
    <row r="898" spans="1:35" s="71" customFormat="1" ht="76.5" customHeight="1">
      <c r="A898" s="304" t="s">
        <v>1477</v>
      </c>
      <c r="B898" s="305" t="s">
        <v>55</v>
      </c>
      <c r="C898" s="116" t="s">
        <v>537</v>
      </c>
      <c r="D898" s="116" t="s">
        <v>538</v>
      </c>
      <c r="E898" s="116" t="s">
        <v>539</v>
      </c>
      <c r="F898" s="306" t="s">
        <v>538</v>
      </c>
      <c r="G898" s="116" t="s">
        <v>539</v>
      </c>
      <c r="H898" s="116" t="s">
        <v>540</v>
      </c>
      <c r="I898" s="116" t="s">
        <v>1470</v>
      </c>
      <c r="J898" s="307" t="s">
        <v>83</v>
      </c>
      <c r="K898" s="308">
        <v>100</v>
      </c>
      <c r="L898" s="684">
        <v>711000000</v>
      </c>
      <c r="M898" s="39" t="s">
        <v>4618</v>
      </c>
      <c r="N898" s="309" t="s">
        <v>1457</v>
      </c>
      <c r="O898" s="317" t="s">
        <v>307</v>
      </c>
      <c r="P898" s="116"/>
      <c r="Q898" s="310" t="s">
        <v>1472</v>
      </c>
      <c r="R898" s="116" t="s">
        <v>36</v>
      </c>
      <c r="S898" s="116"/>
      <c r="T898" s="307" t="s">
        <v>82</v>
      </c>
      <c r="U898" s="311"/>
      <c r="V898" s="312">
        <v>17124924</v>
      </c>
      <c r="W898" s="300">
        <v>0</v>
      </c>
      <c r="X898" s="510">
        <f t="shared" si="12"/>
        <v>0</v>
      </c>
      <c r="Y898" s="311" t="s">
        <v>81</v>
      </c>
      <c r="Z898" s="116">
        <v>2015</v>
      </c>
      <c r="AA898" s="313"/>
      <c r="AB898" s="680" t="s">
        <v>62</v>
      </c>
      <c r="AC898" s="677"/>
      <c r="AD898" s="677"/>
      <c r="AE898" s="677"/>
      <c r="AF898" s="677"/>
      <c r="AG898" s="677"/>
      <c r="AH898" s="677"/>
      <c r="AI898" s="678"/>
    </row>
    <row r="899" spans="1:35" s="71" customFormat="1" ht="76.5" customHeight="1">
      <c r="A899" s="44" t="s">
        <v>1672</v>
      </c>
      <c r="B899" s="45" t="s">
        <v>55</v>
      </c>
      <c r="C899" s="45" t="s">
        <v>537</v>
      </c>
      <c r="D899" s="45" t="s">
        <v>538</v>
      </c>
      <c r="E899" s="45" t="s">
        <v>539</v>
      </c>
      <c r="F899" s="45" t="s">
        <v>538</v>
      </c>
      <c r="G899" s="45" t="s">
        <v>539</v>
      </c>
      <c r="H899" s="45" t="s">
        <v>540</v>
      </c>
      <c r="I899" s="45" t="s">
        <v>1666</v>
      </c>
      <c r="J899" s="45" t="s">
        <v>83</v>
      </c>
      <c r="K899" s="45">
        <v>100</v>
      </c>
      <c r="L899" s="138">
        <v>711000000</v>
      </c>
      <c r="M899" s="34" t="s">
        <v>4618</v>
      </c>
      <c r="N899" s="45" t="s">
        <v>1457</v>
      </c>
      <c r="O899" s="45" t="s">
        <v>307</v>
      </c>
      <c r="P899" s="45"/>
      <c r="Q899" s="45" t="s">
        <v>1667</v>
      </c>
      <c r="R899" s="45" t="s">
        <v>36</v>
      </c>
      <c r="S899" s="45"/>
      <c r="T899" s="314" t="s">
        <v>82</v>
      </c>
      <c r="U899" s="46"/>
      <c r="V899" s="46">
        <v>16512649.359999999</v>
      </c>
      <c r="W899" s="46">
        <v>16512649.359999999</v>
      </c>
      <c r="X899" s="290">
        <f t="shared" si="12"/>
        <v>18494167.283199999</v>
      </c>
      <c r="Y899" s="45" t="s">
        <v>81</v>
      </c>
      <c r="Z899" s="45">
        <v>2015</v>
      </c>
      <c r="AA899" s="127" t="s">
        <v>1668</v>
      </c>
      <c r="AB899" s="589" t="s">
        <v>62</v>
      </c>
      <c r="AC899" s="678"/>
      <c r="AD899" s="678"/>
      <c r="AE899" s="678"/>
      <c r="AF899" s="678"/>
      <c r="AG899" s="678"/>
      <c r="AH899" s="678"/>
      <c r="AI899" s="678"/>
    </row>
    <row r="900" spans="1:35" s="43" customFormat="1" ht="76.5" customHeight="1">
      <c r="A900" s="291" t="s">
        <v>1211</v>
      </c>
      <c r="B900" s="292" t="s">
        <v>55</v>
      </c>
      <c r="C900" s="293" t="s">
        <v>537</v>
      </c>
      <c r="D900" s="293" t="s">
        <v>538</v>
      </c>
      <c r="E900" s="293" t="s">
        <v>539</v>
      </c>
      <c r="F900" s="294" t="s">
        <v>538</v>
      </c>
      <c r="G900" s="293" t="s">
        <v>539</v>
      </c>
      <c r="H900" s="293" t="s">
        <v>540</v>
      </c>
      <c r="I900" s="293" t="s">
        <v>1470</v>
      </c>
      <c r="J900" s="295" t="s">
        <v>83</v>
      </c>
      <c r="K900" s="296">
        <v>100</v>
      </c>
      <c r="L900" s="684">
        <v>711000000</v>
      </c>
      <c r="M900" s="39" t="s">
        <v>4618</v>
      </c>
      <c r="N900" s="297" t="s">
        <v>91</v>
      </c>
      <c r="O900" s="293" t="s">
        <v>245</v>
      </c>
      <c r="P900" s="293"/>
      <c r="Q900" s="298" t="s">
        <v>625</v>
      </c>
      <c r="R900" s="293" t="s">
        <v>36</v>
      </c>
      <c r="S900" s="293"/>
      <c r="T900" s="295" t="s">
        <v>82</v>
      </c>
      <c r="U900" s="299"/>
      <c r="V900" s="300">
        <v>33143101.420000002</v>
      </c>
      <c r="W900" s="300">
        <v>0</v>
      </c>
      <c r="X900" s="510">
        <f t="shared" si="12"/>
        <v>0</v>
      </c>
      <c r="Y900" s="301" t="s">
        <v>81</v>
      </c>
      <c r="Z900" s="293">
        <v>2015</v>
      </c>
      <c r="AA900" s="303"/>
      <c r="AB900" s="680" t="s">
        <v>62</v>
      </c>
      <c r="AC900" s="677"/>
      <c r="AD900" s="677"/>
      <c r="AE900" s="677"/>
      <c r="AF900" s="677"/>
      <c r="AG900" s="677"/>
      <c r="AH900" s="677"/>
      <c r="AI900" s="677"/>
    </row>
    <row r="901" spans="1:35" s="71" customFormat="1" ht="76.5" customHeight="1">
      <c r="A901" s="304" t="s">
        <v>1478</v>
      </c>
      <c r="B901" s="305" t="s">
        <v>55</v>
      </c>
      <c r="C901" s="116" t="s">
        <v>537</v>
      </c>
      <c r="D901" s="116" t="s">
        <v>538</v>
      </c>
      <c r="E901" s="116" t="s">
        <v>539</v>
      </c>
      <c r="F901" s="306" t="s">
        <v>538</v>
      </c>
      <c r="G901" s="116" t="s">
        <v>539</v>
      </c>
      <c r="H901" s="116" t="s">
        <v>540</v>
      </c>
      <c r="I901" s="116" t="s">
        <v>1470</v>
      </c>
      <c r="J901" s="307" t="s">
        <v>83</v>
      </c>
      <c r="K901" s="308">
        <v>100</v>
      </c>
      <c r="L901" s="684">
        <v>711000000</v>
      </c>
      <c r="M901" s="39" t="s">
        <v>4618</v>
      </c>
      <c r="N901" s="309" t="s">
        <v>1457</v>
      </c>
      <c r="O901" s="116" t="s">
        <v>245</v>
      </c>
      <c r="P901" s="116"/>
      <c r="Q901" s="310" t="s">
        <v>1472</v>
      </c>
      <c r="R901" s="116" t="s">
        <v>36</v>
      </c>
      <c r="S901" s="116"/>
      <c r="T901" s="307" t="s">
        <v>82</v>
      </c>
      <c r="U901" s="311"/>
      <c r="V901" s="312">
        <v>30130092.200000003</v>
      </c>
      <c r="W901" s="300">
        <v>0</v>
      </c>
      <c r="X901" s="510">
        <f t="shared" si="12"/>
        <v>0</v>
      </c>
      <c r="Y901" s="311" t="s">
        <v>81</v>
      </c>
      <c r="Z901" s="116">
        <v>2015</v>
      </c>
      <c r="AA901" s="313"/>
      <c r="AB901" s="680" t="s">
        <v>62</v>
      </c>
      <c r="AC901" s="677"/>
      <c r="AD901" s="677"/>
      <c r="AE901" s="677"/>
      <c r="AF901" s="677"/>
      <c r="AG901" s="677"/>
      <c r="AH901" s="677"/>
      <c r="AI901" s="678"/>
    </row>
    <row r="902" spans="1:35" s="71" customFormat="1" ht="76.5" customHeight="1">
      <c r="A902" s="44" t="s">
        <v>1673</v>
      </c>
      <c r="B902" s="45" t="s">
        <v>55</v>
      </c>
      <c r="C902" s="45" t="s">
        <v>537</v>
      </c>
      <c r="D902" s="45" t="s">
        <v>538</v>
      </c>
      <c r="E902" s="45" t="s">
        <v>539</v>
      </c>
      <c r="F902" s="45" t="s">
        <v>538</v>
      </c>
      <c r="G902" s="45" t="s">
        <v>539</v>
      </c>
      <c r="H902" s="45" t="s">
        <v>540</v>
      </c>
      <c r="I902" s="45" t="s">
        <v>1666</v>
      </c>
      <c r="J902" s="45" t="s">
        <v>83</v>
      </c>
      <c r="K902" s="45">
        <v>100</v>
      </c>
      <c r="L902" s="138">
        <v>711000000</v>
      </c>
      <c r="M902" s="34" t="s">
        <v>4618</v>
      </c>
      <c r="N902" s="45" t="s">
        <v>1457</v>
      </c>
      <c r="O902" s="45" t="s">
        <v>245</v>
      </c>
      <c r="P902" s="45"/>
      <c r="Q902" s="45" t="s">
        <v>1667</v>
      </c>
      <c r="R902" s="45" t="s">
        <v>36</v>
      </c>
      <c r="S902" s="45"/>
      <c r="T902" s="314" t="s">
        <v>82</v>
      </c>
      <c r="U902" s="46"/>
      <c r="V902" s="46">
        <v>28740251.489999998</v>
      </c>
      <c r="W902" s="46">
        <v>28740251.489999998</v>
      </c>
      <c r="X902" s="290">
        <f t="shared" si="12"/>
        <v>32189081.6688</v>
      </c>
      <c r="Y902" s="45" t="s">
        <v>81</v>
      </c>
      <c r="Z902" s="45">
        <v>2015</v>
      </c>
      <c r="AA902" s="127" t="s">
        <v>1668</v>
      </c>
      <c r="AB902" s="589" t="s">
        <v>62</v>
      </c>
      <c r="AC902" s="678"/>
      <c r="AD902" s="678"/>
      <c r="AE902" s="678"/>
      <c r="AF902" s="678"/>
      <c r="AG902" s="678"/>
      <c r="AH902" s="678"/>
      <c r="AI902" s="678"/>
    </row>
    <row r="903" spans="1:35" s="43" customFormat="1" ht="76.5" customHeight="1">
      <c r="A903" s="291" t="s">
        <v>1210</v>
      </c>
      <c r="B903" s="292" t="s">
        <v>55</v>
      </c>
      <c r="C903" s="293" t="s">
        <v>537</v>
      </c>
      <c r="D903" s="293" t="s">
        <v>538</v>
      </c>
      <c r="E903" s="293" t="s">
        <v>539</v>
      </c>
      <c r="F903" s="294" t="s">
        <v>538</v>
      </c>
      <c r="G903" s="293" t="s">
        <v>539</v>
      </c>
      <c r="H903" s="293" t="s">
        <v>540</v>
      </c>
      <c r="I903" s="293" t="s">
        <v>1470</v>
      </c>
      <c r="J903" s="295" t="s">
        <v>83</v>
      </c>
      <c r="K903" s="296">
        <v>100</v>
      </c>
      <c r="L903" s="684">
        <v>711000000</v>
      </c>
      <c r="M903" s="39" t="s">
        <v>4618</v>
      </c>
      <c r="N903" s="297" t="s">
        <v>91</v>
      </c>
      <c r="O903" s="293" t="s">
        <v>509</v>
      </c>
      <c r="P903" s="293"/>
      <c r="Q903" s="298" t="s">
        <v>625</v>
      </c>
      <c r="R903" s="293" t="s">
        <v>36</v>
      </c>
      <c r="S903" s="293"/>
      <c r="T903" s="295" t="s">
        <v>82</v>
      </c>
      <c r="U903" s="299"/>
      <c r="V903" s="300">
        <v>127863051.58</v>
      </c>
      <c r="W903" s="300">
        <v>0</v>
      </c>
      <c r="X903" s="510">
        <f t="shared" si="12"/>
        <v>0</v>
      </c>
      <c r="Y903" s="301" t="s">
        <v>81</v>
      </c>
      <c r="Z903" s="293">
        <v>2015</v>
      </c>
      <c r="AA903" s="303"/>
      <c r="AB903" s="680" t="s">
        <v>62</v>
      </c>
      <c r="AC903" s="677"/>
      <c r="AD903" s="677"/>
      <c r="AE903" s="677"/>
      <c r="AF903" s="677"/>
      <c r="AG903" s="677"/>
      <c r="AH903" s="677"/>
      <c r="AI903" s="677"/>
    </row>
    <row r="904" spans="1:35" s="43" customFormat="1" ht="76.5" customHeight="1">
      <c r="A904" s="304" t="s">
        <v>1479</v>
      </c>
      <c r="B904" s="305" t="s">
        <v>55</v>
      </c>
      <c r="C904" s="116" t="s">
        <v>537</v>
      </c>
      <c r="D904" s="116" t="s">
        <v>538</v>
      </c>
      <c r="E904" s="116" t="s">
        <v>539</v>
      </c>
      <c r="F904" s="306" t="s">
        <v>538</v>
      </c>
      <c r="G904" s="116" t="s">
        <v>539</v>
      </c>
      <c r="H904" s="116" t="s">
        <v>540</v>
      </c>
      <c r="I904" s="116" t="s">
        <v>1470</v>
      </c>
      <c r="J904" s="307" t="s">
        <v>83</v>
      </c>
      <c r="K904" s="308">
        <v>100</v>
      </c>
      <c r="L904" s="684">
        <v>711000000</v>
      </c>
      <c r="M904" s="39" t="s">
        <v>4618</v>
      </c>
      <c r="N904" s="309" t="s">
        <v>1457</v>
      </c>
      <c r="O904" s="116" t="s">
        <v>509</v>
      </c>
      <c r="P904" s="116"/>
      <c r="Q904" s="310" t="s">
        <v>1472</v>
      </c>
      <c r="R904" s="116" t="s">
        <v>36</v>
      </c>
      <c r="S904" s="116"/>
      <c r="T904" s="307" t="s">
        <v>82</v>
      </c>
      <c r="U904" s="311"/>
      <c r="V904" s="312">
        <v>116239137.8</v>
      </c>
      <c r="W904" s="300">
        <v>0</v>
      </c>
      <c r="X904" s="510">
        <f t="shared" si="12"/>
        <v>0</v>
      </c>
      <c r="Y904" s="311" t="s">
        <v>81</v>
      </c>
      <c r="Z904" s="116">
        <v>2015</v>
      </c>
      <c r="AA904" s="313"/>
      <c r="AB904" s="680" t="s">
        <v>62</v>
      </c>
      <c r="AC904" s="677"/>
      <c r="AD904" s="677"/>
      <c r="AE904" s="677"/>
      <c r="AF904" s="677"/>
      <c r="AG904" s="677"/>
      <c r="AH904" s="677"/>
      <c r="AI904" s="677"/>
    </row>
    <row r="905" spans="1:35" s="71" customFormat="1" ht="76.5" customHeight="1">
      <c r="A905" s="44" t="s">
        <v>1674</v>
      </c>
      <c r="B905" s="45" t="s">
        <v>55</v>
      </c>
      <c r="C905" s="45" t="s">
        <v>537</v>
      </c>
      <c r="D905" s="45" t="s">
        <v>538</v>
      </c>
      <c r="E905" s="45" t="s">
        <v>539</v>
      </c>
      <c r="F905" s="45" t="s">
        <v>538</v>
      </c>
      <c r="G905" s="45" t="s">
        <v>539</v>
      </c>
      <c r="H905" s="45" t="s">
        <v>540</v>
      </c>
      <c r="I905" s="45" t="s">
        <v>1666</v>
      </c>
      <c r="J905" s="45" t="s">
        <v>83</v>
      </c>
      <c r="K905" s="45">
        <v>100</v>
      </c>
      <c r="L905" s="138">
        <v>711000000</v>
      </c>
      <c r="M905" s="34" t="s">
        <v>4618</v>
      </c>
      <c r="N905" s="45" t="s">
        <v>1457</v>
      </c>
      <c r="O905" s="45" t="s">
        <v>509</v>
      </c>
      <c r="P905" s="45"/>
      <c r="Q905" s="45" t="s">
        <v>1667</v>
      </c>
      <c r="R905" s="45" t="s">
        <v>36</v>
      </c>
      <c r="S905" s="45"/>
      <c r="T905" s="314" t="s">
        <v>82</v>
      </c>
      <c r="U905" s="46"/>
      <c r="V905" s="46">
        <v>110883866.51000001</v>
      </c>
      <c r="W905" s="46">
        <v>110883866.51000001</v>
      </c>
      <c r="X905" s="290">
        <f t="shared" si="12"/>
        <v>124189930.49120001</v>
      </c>
      <c r="Y905" s="45" t="s">
        <v>81</v>
      </c>
      <c r="Z905" s="45">
        <v>2015</v>
      </c>
      <c r="AA905" s="127" t="s">
        <v>1668</v>
      </c>
      <c r="AB905" s="589" t="s">
        <v>62</v>
      </c>
      <c r="AC905" s="678"/>
      <c r="AD905" s="678"/>
      <c r="AE905" s="678"/>
      <c r="AF905" s="678"/>
      <c r="AG905" s="678"/>
      <c r="AH905" s="678"/>
      <c r="AI905" s="678"/>
    </row>
    <row r="906" spans="1:35" s="43" customFormat="1" ht="76.5" customHeight="1">
      <c r="A906" s="291" t="s">
        <v>1209</v>
      </c>
      <c r="B906" s="292" t="s">
        <v>55</v>
      </c>
      <c r="C906" s="293" t="s">
        <v>537</v>
      </c>
      <c r="D906" s="293" t="s">
        <v>538</v>
      </c>
      <c r="E906" s="293" t="s">
        <v>539</v>
      </c>
      <c r="F906" s="294" t="s">
        <v>538</v>
      </c>
      <c r="G906" s="293" t="s">
        <v>539</v>
      </c>
      <c r="H906" s="293" t="s">
        <v>540</v>
      </c>
      <c r="I906" s="293" t="s">
        <v>1470</v>
      </c>
      <c r="J906" s="295" t="s">
        <v>83</v>
      </c>
      <c r="K906" s="296">
        <v>100</v>
      </c>
      <c r="L906" s="684">
        <v>711000000</v>
      </c>
      <c r="M906" s="39" t="s">
        <v>4618</v>
      </c>
      <c r="N906" s="297" t="s">
        <v>91</v>
      </c>
      <c r="O906" s="293" t="s">
        <v>545</v>
      </c>
      <c r="P906" s="293"/>
      <c r="Q906" s="298" t="s">
        <v>625</v>
      </c>
      <c r="R906" s="293" t="s">
        <v>36</v>
      </c>
      <c r="S906" s="293"/>
      <c r="T906" s="295" t="s">
        <v>82</v>
      </c>
      <c r="U906" s="299"/>
      <c r="V906" s="300">
        <v>109203257.90000001</v>
      </c>
      <c r="W906" s="300">
        <v>0</v>
      </c>
      <c r="X906" s="510">
        <f t="shared" si="12"/>
        <v>0</v>
      </c>
      <c r="Y906" s="301" t="s">
        <v>81</v>
      </c>
      <c r="Z906" s="293">
        <v>2015</v>
      </c>
      <c r="AA906" s="303"/>
      <c r="AB906" s="680" t="s">
        <v>62</v>
      </c>
      <c r="AC906" s="677"/>
      <c r="AD906" s="677"/>
      <c r="AE906" s="677"/>
      <c r="AF906" s="677"/>
      <c r="AG906" s="677"/>
      <c r="AH906" s="677"/>
      <c r="AI906" s="677"/>
    </row>
    <row r="907" spans="1:35" s="71" customFormat="1" ht="76.5" customHeight="1">
      <c r="A907" s="304" t="s">
        <v>1480</v>
      </c>
      <c r="B907" s="305" t="s">
        <v>55</v>
      </c>
      <c r="C907" s="116" t="s">
        <v>537</v>
      </c>
      <c r="D907" s="116" t="s">
        <v>538</v>
      </c>
      <c r="E907" s="116" t="s">
        <v>539</v>
      </c>
      <c r="F907" s="306" t="s">
        <v>538</v>
      </c>
      <c r="G907" s="116" t="s">
        <v>539</v>
      </c>
      <c r="H907" s="116" t="s">
        <v>540</v>
      </c>
      <c r="I907" s="116" t="s">
        <v>1470</v>
      </c>
      <c r="J907" s="307" t="s">
        <v>83</v>
      </c>
      <c r="K907" s="308">
        <v>100</v>
      </c>
      <c r="L907" s="684">
        <v>711000000</v>
      </c>
      <c r="M907" s="39" t="s">
        <v>4618</v>
      </c>
      <c r="N907" s="309" t="s">
        <v>1457</v>
      </c>
      <c r="O907" s="116" t="s">
        <v>545</v>
      </c>
      <c r="P907" s="116"/>
      <c r="Q907" s="310" t="s">
        <v>1472</v>
      </c>
      <c r="R907" s="116" t="s">
        <v>36</v>
      </c>
      <c r="S907" s="116"/>
      <c r="T907" s="307" t="s">
        <v>82</v>
      </c>
      <c r="U907" s="311"/>
      <c r="V907" s="312">
        <v>99275689</v>
      </c>
      <c r="W907" s="300">
        <v>0</v>
      </c>
      <c r="X907" s="510">
        <f t="shared" si="12"/>
        <v>0</v>
      </c>
      <c r="Y907" s="311" t="s">
        <v>81</v>
      </c>
      <c r="Z907" s="116">
        <v>2015</v>
      </c>
      <c r="AA907" s="313"/>
      <c r="AB907" s="680" t="s">
        <v>62</v>
      </c>
      <c r="AC907" s="677"/>
      <c r="AD907" s="677"/>
      <c r="AE907" s="677"/>
      <c r="AF907" s="677"/>
      <c r="AG907" s="677"/>
      <c r="AH907" s="677"/>
      <c r="AI907" s="678"/>
    </row>
    <row r="908" spans="1:35" s="71" customFormat="1" ht="76.5" customHeight="1">
      <c r="A908" s="44" t="s">
        <v>1675</v>
      </c>
      <c r="B908" s="45" t="s">
        <v>55</v>
      </c>
      <c r="C908" s="45" t="s">
        <v>537</v>
      </c>
      <c r="D908" s="45" t="s">
        <v>538</v>
      </c>
      <c r="E908" s="45" t="s">
        <v>539</v>
      </c>
      <c r="F908" s="45" t="s">
        <v>538</v>
      </c>
      <c r="G908" s="45" t="s">
        <v>539</v>
      </c>
      <c r="H908" s="45" t="s">
        <v>540</v>
      </c>
      <c r="I908" s="45" t="s">
        <v>1666</v>
      </c>
      <c r="J908" s="45" t="s">
        <v>83</v>
      </c>
      <c r="K908" s="45">
        <v>100</v>
      </c>
      <c r="L908" s="138">
        <v>711000000</v>
      </c>
      <c r="M908" s="34" t="s">
        <v>4618</v>
      </c>
      <c r="N908" s="45" t="s">
        <v>1457</v>
      </c>
      <c r="O908" s="45" t="s">
        <v>545</v>
      </c>
      <c r="P908" s="45"/>
      <c r="Q908" s="45" t="s">
        <v>1667</v>
      </c>
      <c r="R908" s="45" t="s">
        <v>36</v>
      </c>
      <c r="S908" s="45"/>
      <c r="T908" s="314" t="s">
        <v>82</v>
      </c>
      <c r="U908" s="46"/>
      <c r="V908" s="46">
        <v>94775584.159999996</v>
      </c>
      <c r="W908" s="46">
        <v>94775584.159999996</v>
      </c>
      <c r="X908" s="290">
        <f t="shared" si="12"/>
        <v>106148654.25920001</v>
      </c>
      <c r="Y908" s="45" t="s">
        <v>81</v>
      </c>
      <c r="Z908" s="45">
        <v>2015</v>
      </c>
      <c r="AA908" s="127" t="s">
        <v>1668</v>
      </c>
      <c r="AB908" s="589" t="s">
        <v>62</v>
      </c>
      <c r="AC908" s="678"/>
      <c r="AD908" s="678"/>
      <c r="AE908" s="678"/>
      <c r="AF908" s="678"/>
      <c r="AG908" s="678"/>
      <c r="AH908" s="678"/>
      <c r="AI908" s="678"/>
    </row>
    <row r="909" spans="1:35" s="43" customFormat="1" ht="76.5" customHeight="1">
      <c r="A909" s="291" t="s">
        <v>1208</v>
      </c>
      <c r="B909" s="292" t="s">
        <v>55</v>
      </c>
      <c r="C909" s="293" t="s">
        <v>537</v>
      </c>
      <c r="D909" s="293" t="s">
        <v>538</v>
      </c>
      <c r="E909" s="293" t="s">
        <v>539</v>
      </c>
      <c r="F909" s="294" t="s">
        <v>538</v>
      </c>
      <c r="G909" s="293" t="s">
        <v>539</v>
      </c>
      <c r="H909" s="293" t="s">
        <v>540</v>
      </c>
      <c r="I909" s="293" t="s">
        <v>1470</v>
      </c>
      <c r="J909" s="295" t="s">
        <v>83</v>
      </c>
      <c r="K909" s="296">
        <v>100</v>
      </c>
      <c r="L909" s="684">
        <v>711000000</v>
      </c>
      <c r="M909" s="39" t="s">
        <v>4618</v>
      </c>
      <c r="N909" s="297" t="s">
        <v>91</v>
      </c>
      <c r="O909" s="294" t="s">
        <v>131</v>
      </c>
      <c r="P909" s="293"/>
      <c r="Q909" s="298" t="s">
        <v>625</v>
      </c>
      <c r="R909" s="293" t="s">
        <v>36</v>
      </c>
      <c r="S909" s="293"/>
      <c r="T909" s="295" t="s">
        <v>82</v>
      </c>
      <c r="U909" s="299"/>
      <c r="V909" s="300">
        <v>18837416.399999999</v>
      </c>
      <c r="W909" s="300">
        <v>0</v>
      </c>
      <c r="X909" s="510">
        <f t="shared" si="12"/>
        <v>0</v>
      </c>
      <c r="Y909" s="301" t="s">
        <v>81</v>
      </c>
      <c r="Z909" s="293">
        <v>2015</v>
      </c>
      <c r="AA909" s="303"/>
      <c r="AB909" s="680" t="s">
        <v>62</v>
      </c>
      <c r="AC909" s="677"/>
      <c r="AD909" s="677"/>
      <c r="AE909" s="677"/>
      <c r="AF909" s="677"/>
      <c r="AG909" s="677"/>
      <c r="AH909" s="677"/>
      <c r="AI909" s="677"/>
    </row>
    <row r="910" spans="1:35" s="71" customFormat="1" ht="76.5" customHeight="1">
      <c r="A910" s="304" t="s">
        <v>1481</v>
      </c>
      <c r="B910" s="305" t="s">
        <v>55</v>
      </c>
      <c r="C910" s="116" t="s">
        <v>537</v>
      </c>
      <c r="D910" s="116" t="s">
        <v>538</v>
      </c>
      <c r="E910" s="116" t="s">
        <v>539</v>
      </c>
      <c r="F910" s="306" t="s">
        <v>538</v>
      </c>
      <c r="G910" s="116" t="s">
        <v>539</v>
      </c>
      <c r="H910" s="116" t="s">
        <v>540</v>
      </c>
      <c r="I910" s="116" t="s">
        <v>1470</v>
      </c>
      <c r="J910" s="307" t="s">
        <v>83</v>
      </c>
      <c r="K910" s="308">
        <v>100</v>
      </c>
      <c r="L910" s="684">
        <v>711000000</v>
      </c>
      <c r="M910" s="39" t="s">
        <v>4618</v>
      </c>
      <c r="N910" s="309" t="s">
        <v>1457</v>
      </c>
      <c r="O910" s="306" t="s">
        <v>131</v>
      </c>
      <c r="P910" s="116"/>
      <c r="Q910" s="310" t="s">
        <v>1472</v>
      </c>
      <c r="R910" s="116" t="s">
        <v>36</v>
      </c>
      <c r="S910" s="116"/>
      <c r="T910" s="307" t="s">
        <v>82</v>
      </c>
      <c r="U910" s="311"/>
      <c r="V910" s="312">
        <v>17124924</v>
      </c>
      <c r="W910" s="300">
        <v>0</v>
      </c>
      <c r="X910" s="510">
        <f t="shared" si="12"/>
        <v>0</v>
      </c>
      <c r="Y910" s="311" t="s">
        <v>81</v>
      </c>
      <c r="Z910" s="116">
        <v>2015</v>
      </c>
      <c r="AA910" s="313"/>
      <c r="AB910" s="680" t="s">
        <v>62</v>
      </c>
      <c r="AC910" s="677"/>
      <c r="AD910" s="677"/>
      <c r="AE910" s="677"/>
      <c r="AF910" s="677"/>
      <c r="AG910" s="677"/>
      <c r="AH910" s="677"/>
      <c r="AI910" s="678"/>
    </row>
    <row r="911" spans="1:35" s="71" customFormat="1" ht="76.5" customHeight="1">
      <c r="A911" s="44" t="s">
        <v>1676</v>
      </c>
      <c r="B911" s="45" t="s">
        <v>55</v>
      </c>
      <c r="C911" s="45" t="s">
        <v>537</v>
      </c>
      <c r="D911" s="45" t="s">
        <v>538</v>
      </c>
      <c r="E911" s="45" t="s">
        <v>539</v>
      </c>
      <c r="F911" s="45" t="s">
        <v>538</v>
      </c>
      <c r="G911" s="45" t="s">
        <v>539</v>
      </c>
      <c r="H911" s="45" t="s">
        <v>540</v>
      </c>
      <c r="I911" s="45" t="s">
        <v>1666</v>
      </c>
      <c r="J911" s="45" t="s">
        <v>83</v>
      </c>
      <c r="K911" s="45">
        <v>100</v>
      </c>
      <c r="L911" s="138">
        <v>711000000</v>
      </c>
      <c r="M911" s="34" t="s">
        <v>4618</v>
      </c>
      <c r="N911" s="45" t="s">
        <v>1457</v>
      </c>
      <c r="O911" s="45" t="s">
        <v>131</v>
      </c>
      <c r="P911" s="45"/>
      <c r="Q911" s="45" t="s">
        <v>1667</v>
      </c>
      <c r="R911" s="45" t="s">
        <v>36</v>
      </c>
      <c r="S911" s="45"/>
      <c r="T911" s="314" t="s">
        <v>82</v>
      </c>
      <c r="U911" s="46"/>
      <c r="V911" s="46">
        <v>16308557.76</v>
      </c>
      <c r="W911" s="46">
        <v>16308557.76</v>
      </c>
      <c r="X911" s="290">
        <f t="shared" si="12"/>
        <v>18265584.691200003</v>
      </c>
      <c r="Y911" s="45" t="s">
        <v>81</v>
      </c>
      <c r="Z911" s="45">
        <v>2015</v>
      </c>
      <c r="AA911" s="127" t="s">
        <v>1668</v>
      </c>
      <c r="AB911" s="589" t="s">
        <v>62</v>
      </c>
      <c r="AC911" s="678"/>
      <c r="AD911" s="678"/>
      <c r="AE911" s="678"/>
      <c r="AF911" s="678"/>
      <c r="AG911" s="678"/>
      <c r="AH911" s="678"/>
      <c r="AI911" s="678"/>
    </row>
    <row r="912" spans="1:35" s="43" customFormat="1" ht="76.5" customHeight="1">
      <c r="A912" s="291" t="s">
        <v>1207</v>
      </c>
      <c r="B912" s="292" t="s">
        <v>55</v>
      </c>
      <c r="C912" s="293" t="s">
        <v>537</v>
      </c>
      <c r="D912" s="293" t="s">
        <v>538</v>
      </c>
      <c r="E912" s="293" t="s">
        <v>539</v>
      </c>
      <c r="F912" s="294" t="s">
        <v>538</v>
      </c>
      <c r="G912" s="293" t="s">
        <v>539</v>
      </c>
      <c r="H912" s="293" t="s">
        <v>540</v>
      </c>
      <c r="I912" s="293" t="s">
        <v>1470</v>
      </c>
      <c r="J912" s="295" t="s">
        <v>83</v>
      </c>
      <c r="K912" s="296">
        <v>100</v>
      </c>
      <c r="L912" s="684">
        <v>711000000</v>
      </c>
      <c r="M912" s="39" t="s">
        <v>4618</v>
      </c>
      <c r="N912" s="297" t="s">
        <v>91</v>
      </c>
      <c r="O912" s="293" t="s">
        <v>546</v>
      </c>
      <c r="P912" s="293"/>
      <c r="Q912" s="298" t="s">
        <v>625</v>
      </c>
      <c r="R912" s="293" t="s">
        <v>36</v>
      </c>
      <c r="S912" s="293"/>
      <c r="T912" s="295" t="s">
        <v>82</v>
      </c>
      <c r="U912" s="299"/>
      <c r="V912" s="300">
        <v>4709354.0999999996</v>
      </c>
      <c r="W912" s="300">
        <v>0</v>
      </c>
      <c r="X912" s="510">
        <f t="shared" si="12"/>
        <v>0</v>
      </c>
      <c r="Y912" s="301" t="s">
        <v>81</v>
      </c>
      <c r="Z912" s="293">
        <v>2015</v>
      </c>
      <c r="AA912" s="303"/>
      <c r="AB912" s="680" t="s">
        <v>62</v>
      </c>
      <c r="AC912" s="677"/>
      <c r="AD912" s="677"/>
      <c r="AE912" s="677"/>
      <c r="AF912" s="677"/>
      <c r="AG912" s="677"/>
      <c r="AH912" s="677"/>
      <c r="AI912" s="677"/>
    </row>
    <row r="913" spans="1:35" s="43" customFormat="1" ht="76.5" customHeight="1">
      <c r="A913" s="304" t="s">
        <v>1482</v>
      </c>
      <c r="B913" s="305" t="s">
        <v>55</v>
      </c>
      <c r="C913" s="116" t="s">
        <v>537</v>
      </c>
      <c r="D913" s="116" t="s">
        <v>538</v>
      </c>
      <c r="E913" s="116" t="s">
        <v>539</v>
      </c>
      <c r="F913" s="306" t="s">
        <v>538</v>
      </c>
      <c r="G913" s="116" t="s">
        <v>539</v>
      </c>
      <c r="H913" s="116" t="s">
        <v>540</v>
      </c>
      <c r="I913" s="116" t="s">
        <v>1470</v>
      </c>
      <c r="J913" s="307" t="s">
        <v>83</v>
      </c>
      <c r="K913" s="308">
        <v>100</v>
      </c>
      <c r="L913" s="684">
        <v>711000000</v>
      </c>
      <c r="M913" s="39" t="s">
        <v>4618</v>
      </c>
      <c r="N913" s="309" t="s">
        <v>1457</v>
      </c>
      <c r="O913" s="116" t="s">
        <v>546</v>
      </c>
      <c r="P913" s="116"/>
      <c r="Q913" s="310" t="s">
        <v>1472</v>
      </c>
      <c r="R913" s="116" t="s">
        <v>36</v>
      </c>
      <c r="S913" s="116"/>
      <c r="T913" s="307" t="s">
        <v>82</v>
      </c>
      <c r="U913" s="311"/>
      <c r="V913" s="312">
        <v>4281231</v>
      </c>
      <c r="W913" s="300">
        <v>0</v>
      </c>
      <c r="X913" s="510">
        <f t="shared" si="12"/>
        <v>0</v>
      </c>
      <c r="Y913" s="311" t="s">
        <v>81</v>
      </c>
      <c r="Z913" s="116">
        <v>2015</v>
      </c>
      <c r="AA913" s="313"/>
      <c r="AB913" s="680" t="s">
        <v>62</v>
      </c>
      <c r="AC913" s="677"/>
      <c r="AD913" s="677"/>
      <c r="AE913" s="677"/>
      <c r="AF913" s="677"/>
      <c r="AG913" s="677"/>
      <c r="AH913" s="677"/>
      <c r="AI913" s="677"/>
    </row>
    <row r="914" spans="1:35" s="71" customFormat="1" ht="76.5" customHeight="1">
      <c r="A914" s="44" t="s">
        <v>1677</v>
      </c>
      <c r="B914" s="45" t="s">
        <v>55</v>
      </c>
      <c r="C914" s="45" t="s">
        <v>537</v>
      </c>
      <c r="D914" s="45" t="s">
        <v>538</v>
      </c>
      <c r="E914" s="45" t="s">
        <v>539</v>
      </c>
      <c r="F914" s="45" t="s">
        <v>538</v>
      </c>
      <c r="G914" s="45" t="s">
        <v>539</v>
      </c>
      <c r="H914" s="45" t="s">
        <v>540</v>
      </c>
      <c r="I914" s="45" t="s">
        <v>1666</v>
      </c>
      <c r="J914" s="45" t="s">
        <v>83</v>
      </c>
      <c r="K914" s="45">
        <v>100</v>
      </c>
      <c r="L914" s="138">
        <v>711000000</v>
      </c>
      <c r="M914" s="34" t="s">
        <v>4618</v>
      </c>
      <c r="N914" s="45" t="s">
        <v>1457</v>
      </c>
      <c r="O914" s="45" t="s">
        <v>546</v>
      </c>
      <c r="P914" s="45"/>
      <c r="Q914" s="45" t="s">
        <v>1667</v>
      </c>
      <c r="R914" s="45" t="s">
        <v>36</v>
      </c>
      <c r="S914" s="45"/>
      <c r="T914" s="314" t="s">
        <v>82</v>
      </c>
      <c r="U914" s="46"/>
      <c r="V914" s="46">
        <v>4077139.44</v>
      </c>
      <c r="W914" s="46">
        <v>4067169.45</v>
      </c>
      <c r="X914" s="290">
        <f t="shared" si="12"/>
        <v>4555229.7840000009</v>
      </c>
      <c r="Y914" s="45" t="s">
        <v>81</v>
      </c>
      <c r="Z914" s="45">
        <v>2015</v>
      </c>
      <c r="AA914" s="127" t="s">
        <v>1668</v>
      </c>
      <c r="AB914" s="589" t="s">
        <v>62</v>
      </c>
      <c r="AC914" s="678"/>
      <c r="AD914" s="678"/>
      <c r="AE914" s="678"/>
      <c r="AF914" s="678"/>
      <c r="AG914" s="678"/>
      <c r="AH914" s="678"/>
      <c r="AI914" s="678"/>
    </row>
    <row r="915" spans="1:35" s="43" customFormat="1" ht="76.5" customHeight="1">
      <c r="A915" s="291" t="s">
        <v>1206</v>
      </c>
      <c r="B915" s="292" t="s">
        <v>55</v>
      </c>
      <c r="C915" s="293" t="s">
        <v>537</v>
      </c>
      <c r="D915" s="293" t="s">
        <v>538</v>
      </c>
      <c r="E915" s="293" t="s">
        <v>539</v>
      </c>
      <c r="F915" s="294" t="s">
        <v>538</v>
      </c>
      <c r="G915" s="293" t="s">
        <v>539</v>
      </c>
      <c r="H915" s="293" t="s">
        <v>540</v>
      </c>
      <c r="I915" s="293" t="s">
        <v>1470</v>
      </c>
      <c r="J915" s="295" t="s">
        <v>83</v>
      </c>
      <c r="K915" s="296">
        <v>100</v>
      </c>
      <c r="L915" s="684">
        <v>711000000</v>
      </c>
      <c r="M915" s="39" t="s">
        <v>4618</v>
      </c>
      <c r="N915" s="297" t="s">
        <v>91</v>
      </c>
      <c r="O915" s="298" t="s">
        <v>406</v>
      </c>
      <c r="P915" s="293"/>
      <c r="Q915" s="298" t="s">
        <v>1680</v>
      </c>
      <c r="R915" s="293" t="s">
        <v>36</v>
      </c>
      <c r="S915" s="293"/>
      <c r="T915" s="295" t="s">
        <v>82</v>
      </c>
      <c r="U915" s="299"/>
      <c r="V915" s="300">
        <v>28256124.600000001</v>
      </c>
      <c r="W915" s="300">
        <v>0</v>
      </c>
      <c r="X915" s="510">
        <f t="shared" si="12"/>
        <v>0</v>
      </c>
      <c r="Y915" s="301" t="s">
        <v>81</v>
      </c>
      <c r="Z915" s="293">
        <v>2015</v>
      </c>
      <c r="AA915" s="303"/>
      <c r="AB915" s="680" t="s">
        <v>62</v>
      </c>
      <c r="AC915" s="677"/>
      <c r="AD915" s="677"/>
      <c r="AE915" s="677"/>
      <c r="AF915" s="677"/>
      <c r="AG915" s="677"/>
      <c r="AH915" s="677"/>
      <c r="AI915" s="677"/>
    </row>
    <row r="916" spans="1:35" ht="76.5" customHeight="1">
      <c r="A916" s="291" t="s">
        <v>1491</v>
      </c>
      <c r="B916" s="292" t="s">
        <v>55</v>
      </c>
      <c r="C916" s="293" t="s">
        <v>537</v>
      </c>
      <c r="D916" s="293" t="s">
        <v>538</v>
      </c>
      <c r="E916" s="293" t="s">
        <v>539</v>
      </c>
      <c r="F916" s="294" t="s">
        <v>538</v>
      </c>
      <c r="G916" s="293" t="s">
        <v>539</v>
      </c>
      <c r="H916" s="293" t="s">
        <v>540</v>
      </c>
      <c r="I916" s="293" t="s">
        <v>1470</v>
      </c>
      <c r="J916" s="295" t="s">
        <v>83</v>
      </c>
      <c r="K916" s="296">
        <v>100</v>
      </c>
      <c r="L916" s="684">
        <v>711000000</v>
      </c>
      <c r="M916" s="39" t="s">
        <v>4618</v>
      </c>
      <c r="N916" s="309" t="s">
        <v>1457</v>
      </c>
      <c r="O916" s="298" t="s">
        <v>406</v>
      </c>
      <c r="P916" s="293"/>
      <c r="Q916" s="310" t="s">
        <v>1472</v>
      </c>
      <c r="R916" s="293" t="s">
        <v>36</v>
      </c>
      <c r="S916" s="293"/>
      <c r="T916" s="295" t="s">
        <v>82</v>
      </c>
      <c r="U916" s="299"/>
      <c r="V916" s="300">
        <v>25687386</v>
      </c>
      <c r="W916" s="300">
        <v>0</v>
      </c>
      <c r="X916" s="510">
        <f t="shared" si="12"/>
        <v>0</v>
      </c>
      <c r="Y916" s="301" t="s">
        <v>81</v>
      </c>
      <c r="Z916" s="293">
        <v>2015</v>
      </c>
      <c r="AA916" s="303"/>
      <c r="AB916" s="680" t="s">
        <v>62</v>
      </c>
      <c r="AC916" s="677"/>
      <c r="AD916" s="677"/>
      <c r="AE916" s="677"/>
      <c r="AF916" s="677"/>
      <c r="AG916" s="677"/>
      <c r="AH916" s="677"/>
      <c r="AI916" s="583"/>
    </row>
    <row r="917" spans="1:35" ht="76.5" customHeight="1">
      <c r="A917" s="44" t="s">
        <v>1678</v>
      </c>
      <c r="B917" s="45" t="s">
        <v>1615</v>
      </c>
      <c r="C917" s="45" t="s">
        <v>537</v>
      </c>
      <c r="D917" s="45" t="s">
        <v>538</v>
      </c>
      <c r="E917" s="45" t="s">
        <v>539</v>
      </c>
      <c r="F917" s="45" t="s">
        <v>538</v>
      </c>
      <c r="G917" s="45" t="s">
        <v>539</v>
      </c>
      <c r="H917" s="45" t="s">
        <v>540</v>
      </c>
      <c r="I917" s="45" t="s">
        <v>1666</v>
      </c>
      <c r="J917" s="45" t="s">
        <v>83</v>
      </c>
      <c r="K917" s="45">
        <v>100</v>
      </c>
      <c r="L917" s="138">
        <v>711000000</v>
      </c>
      <c r="M917" s="139" t="s">
        <v>4617</v>
      </c>
      <c r="N917" s="45" t="s">
        <v>1618</v>
      </c>
      <c r="O917" s="45" t="s">
        <v>1856</v>
      </c>
      <c r="P917" s="45"/>
      <c r="Q917" s="45" t="s">
        <v>1679</v>
      </c>
      <c r="R917" s="45" t="s">
        <v>36</v>
      </c>
      <c r="S917" s="45"/>
      <c r="T917" s="314" t="s">
        <v>82</v>
      </c>
      <c r="U917" s="46"/>
      <c r="V917" s="46">
        <v>5993723.4000000004</v>
      </c>
      <c r="W917" s="46">
        <v>5993723.4000000004</v>
      </c>
      <c r="X917" s="290">
        <f t="shared" si="12"/>
        <v>6712970.2080000015</v>
      </c>
      <c r="Y917" s="45" t="s">
        <v>81</v>
      </c>
      <c r="Z917" s="45">
        <v>2015</v>
      </c>
      <c r="AA917" s="127" t="s">
        <v>1668</v>
      </c>
      <c r="AB917" s="589" t="s">
        <v>62</v>
      </c>
      <c r="AC917" s="583"/>
      <c r="AD917" s="583"/>
      <c r="AE917" s="583"/>
      <c r="AF917" s="583"/>
      <c r="AG917" s="583"/>
      <c r="AH917" s="583"/>
      <c r="AI917" s="583"/>
    </row>
    <row r="918" spans="1:35" ht="76.5" customHeight="1">
      <c r="A918" s="282" t="s">
        <v>1205</v>
      </c>
      <c r="B918" s="122" t="s">
        <v>55</v>
      </c>
      <c r="C918" s="318" t="s">
        <v>56</v>
      </c>
      <c r="D918" s="318" t="s">
        <v>57</v>
      </c>
      <c r="E918" s="319" t="s">
        <v>254</v>
      </c>
      <c r="F918" s="319" t="s">
        <v>58</v>
      </c>
      <c r="G918" s="319" t="s">
        <v>255</v>
      </c>
      <c r="H918" s="319" t="s">
        <v>59</v>
      </c>
      <c r="I918" s="319" t="s">
        <v>256</v>
      </c>
      <c r="J918" s="320" t="s">
        <v>83</v>
      </c>
      <c r="K918" s="321">
        <v>100</v>
      </c>
      <c r="L918" s="138">
        <v>711000000</v>
      </c>
      <c r="M918" s="34" t="s">
        <v>4618</v>
      </c>
      <c r="N918" s="36" t="s">
        <v>91</v>
      </c>
      <c r="O918" s="318" t="s">
        <v>85</v>
      </c>
      <c r="P918" s="318"/>
      <c r="Q918" s="318" t="s">
        <v>86</v>
      </c>
      <c r="R918" s="322" t="s">
        <v>628</v>
      </c>
      <c r="S918" s="318"/>
      <c r="T918" s="320" t="s">
        <v>30</v>
      </c>
      <c r="U918" s="323"/>
      <c r="V918" s="324">
        <v>1500000</v>
      </c>
      <c r="W918" s="324">
        <v>1500000</v>
      </c>
      <c r="X918" s="290">
        <f t="shared" si="12"/>
        <v>1680000.0000000002</v>
      </c>
      <c r="Y918" s="325" t="s">
        <v>81</v>
      </c>
      <c r="Z918" s="47">
        <v>2015</v>
      </c>
      <c r="AA918" s="122"/>
      <c r="AB918" s="589" t="s">
        <v>62</v>
      </c>
      <c r="AC918" s="583"/>
      <c r="AD918" s="583"/>
      <c r="AE918" s="583"/>
      <c r="AF918" s="583"/>
      <c r="AG918" s="583"/>
      <c r="AH918" s="583"/>
      <c r="AI918" s="583"/>
    </row>
    <row r="919" spans="1:35" ht="76.5" customHeight="1">
      <c r="A919" s="282" t="s">
        <v>1204</v>
      </c>
      <c r="B919" s="122" t="s">
        <v>55</v>
      </c>
      <c r="C919" s="318" t="s">
        <v>56</v>
      </c>
      <c r="D919" s="318" t="s">
        <v>57</v>
      </c>
      <c r="E919" s="319" t="s">
        <v>254</v>
      </c>
      <c r="F919" s="319" t="s">
        <v>58</v>
      </c>
      <c r="G919" s="319" t="s">
        <v>255</v>
      </c>
      <c r="H919" s="319" t="s">
        <v>59</v>
      </c>
      <c r="I919" s="319" t="s">
        <v>256</v>
      </c>
      <c r="J919" s="320" t="s">
        <v>83</v>
      </c>
      <c r="K919" s="321">
        <v>100</v>
      </c>
      <c r="L919" s="138">
        <v>711000000</v>
      </c>
      <c r="M919" s="34" t="s">
        <v>4618</v>
      </c>
      <c r="N919" s="36" t="s">
        <v>91</v>
      </c>
      <c r="O919" s="326" t="s">
        <v>87</v>
      </c>
      <c r="P919" s="318"/>
      <c r="Q919" s="318" t="s">
        <v>86</v>
      </c>
      <c r="R919" s="322" t="s">
        <v>628</v>
      </c>
      <c r="S919" s="318"/>
      <c r="T919" s="320" t="s">
        <v>30</v>
      </c>
      <c r="U919" s="323"/>
      <c r="V919" s="324">
        <v>1605000</v>
      </c>
      <c r="W919" s="324">
        <v>1605000</v>
      </c>
      <c r="X919" s="290">
        <f t="shared" si="12"/>
        <v>1797600.0000000002</v>
      </c>
      <c r="Y919" s="325" t="s">
        <v>81</v>
      </c>
      <c r="Z919" s="47">
        <v>2015</v>
      </c>
      <c r="AA919" s="122"/>
      <c r="AB919" s="589" t="s">
        <v>62</v>
      </c>
      <c r="AC919" s="583"/>
      <c r="AD919" s="583"/>
      <c r="AE919" s="583"/>
      <c r="AF919" s="583"/>
      <c r="AG919" s="583"/>
      <c r="AH919" s="583"/>
      <c r="AI919" s="583"/>
    </row>
    <row r="920" spans="1:35" ht="76.5" customHeight="1">
      <c r="A920" s="282" t="s">
        <v>1203</v>
      </c>
      <c r="B920" s="122" t="s">
        <v>55</v>
      </c>
      <c r="C920" s="318" t="s">
        <v>56</v>
      </c>
      <c r="D920" s="318" t="s">
        <v>57</v>
      </c>
      <c r="E920" s="319" t="s">
        <v>254</v>
      </c>
      <c r="F920" s="319" t="s">
        <v>58</v>
      </c>
      <c r="G920" s="319" t="s">
        <v>255</v>
      </c>
      <c r="H920" s="319" t="s">
        <v>59</v>
      </c>
      <c r="I920" s="319" t="s">
        <v>256</v>
      </c>
      <c r="J920" s="320" t="s">
        <v>83</v>
      </c>
      <c r="K920" s="321">
        <v>100</v>
      </c>
      <c r="L920" s="138">
        <v>711000000</v>
      </c>
      <c r="M920" s="34" t="s">
        <v>4618</v>
      </c>
      <c r="N920" s="36" t="s">
        <v>91</v>
      </c>
      <c r="O920" s="47" t="s">
        <v>245</v>
      </c>
      <c r="P920" s="318"/>
      <c r="Q920" s="318" t="s">
        <v>86</v>
      </c>
      <c r="R920" s="322" t="s">
        <v>628</v>
      </c>
      <c r="S920" s="318"/>
      <c r="T920" s="320" t="s">
        <v>30</v>
      </c>
      <c r="U920" s="327"/>
      <c r="V920" s="324">
        <v>1500000</v>
      </c>
      <c r="W920" s="324">
        <v>1500000</v>
      </c>
      <c r="X920" s="290">
        <f t="shared" si="12"/>
        <v>1680000.0000000002</v>
      </c>
      <c r="Y920" s="325" t="s">
        <v>81</v>
      </c>
      <c r="Z920" s="47">
        <v>2015</v>
      </c>
      <c r="AA920" s="122"/>
      <c r="AB920" s="589" t="s">
        <v>62</v>
      </c>
      <c r="AC920" s="583"/>
      <c r="AD920" s="583"/>
      <c r="AE920" s="583"/>
      <c r="AF920" s="583"/>
      <c r="AG920" s="583"/>
      <c r="AH920" s="583"/>
      <c r="AI920" s="583"/>
    </row>
    <row r="921" spans="1:35" ht="76.5" customHeight="1">
      <c r="A921" s="282" t="s">
        <v>1202</v>
      </c>
      <c r="B921" s="122" t="s">
        <v>55</v>
      </c>
      <c r="C921" s="318" t="s">
        <v>56</v>
      </c>
      <c r="D921" s="318" t="s">
        <v>57</v>
      </c>
      <c r="E921" s="319" t="s">
        <v>254</v>
      </c>
      <c r="F921" s="319" t="s">
        <v>58</v>
      </c>
      <c r="G921" s="319" t="s">
        <v>255</v>
      </c>
      <c r="H921" s="319" t="s">
        <v>59</v>
      </c>
      <c r="I921" s="319" t="s">
        <v>256</v>
      </c>
      <c r="J921" s="320" t="s">
        <v>83</v>
      </c>
      <c r="K921" s="321">
        <v>100</v>
      </c>
      <c r="L921" s="138">
        <v>711000000</v>
      </c>
      <c r="M921" s="34" t="s">
        <v>4618</v>
      </c>
      <c r="N921" s="36" t="s">
        <v>91</v>
      </c>
      <c r="O921" s="328" t="s">
        <v>485</v>
      </c>
      <c r="P921" s="318"/>
      <c r="Q921" s="318" t="s">
        <v>86</v>
      </c>
      <c r="R921" s="322" t="s">
        <v>628</v>
      </c>
      <c r="S921" s="318"/>
      <c r="T921" s="320" t="s">
        <v>30</v>
      </c>
      <c r="U921" s="327"/>
      <c r="V921" s="324">
        <v>1500000</v>
      </c>
      <c r="W921" s="324">
        <v>1500000</v>
      </c>
      <c r="X921" s="290">
        <f t="shared" si="12"/>
        <v>1680000.0000000002</v>
      </c>
      <c r="Y921" s="325" t="s">
        <v>81</v>
      </c>
      <c r="Z921" s="47">
        <v>2015</v>
      </c>
      <c r="AA921" s="122"/>
      <c r="AB921" s="589" t="s">
        <v>62</v>
      </c>
      <c r="AC921" s="583"/>
      <c r="AD921" s="583"/>
      <c r="AE921" s="583"/>
      <c r="AF921" s="583"/>
      <c r="AG921" s="583"/>
      <c r="AH921" s="583"/>
      <c r="AI921" s="583"/>
    </row>
    <row r="922" spans="1:35" ht="76.5" customHeight="1">
      <c r="A922" s="282" t="s">
        <v>1201</v>
      </c>
      <c r="B922" s="122" t="s">
        <v>55</v>
      </c>
      <c r="C922" s="318" t="s">
        <v>56</v>
      </c>
      <c r="D922" s="318" t="s">
        <v>57</v>
      </c>
      <c r="E922" s="319" t="s">
        <v>254</v>
      </c>
      <c r="F922" s="319" t="s">
        <v>58</v>
      </c>
      <c r="G922" s="319" t="s">
        <v>255</v>
      </c>
      <c r="H922" s="319" t="s">
        <v>59</v>
      </c>
      <c r="I922" s="319" t="s">
        <v>256</v>
      </c>
      <c r="J922" s="320" t="s">
        <v>83</v>
      </c>
      <c r="K922" s="321">
        <v>100</v>
      </c>
      <c r="L922" s="138">
        <v>711000000</v>
      </c>
      <c r="M922" s="34" t="s">
        <v>4618</v>
      </c>
      <c r="N922" s="36" t="s">
        <v>91</v>
      </c>
      <c r="O922" s="47" t="s">
        <v>88</v>
      </c>
      <c r="P922" s="318"/>
      <c r="Q922" s="318" t="s">
        <v>86</v>
      </c>
      <c r="R922" s="322" t="s">
        <v>628</v>
      </c>
      <c r="S922" s="318"/>
      <c r="T922" s="320" t="s">
        <v>30</v>
      </c>
      <c r="U922" s="327"/>
      <c r="V922" s="324">
        <v>1600000</v>
      </c>
      <c r="W922" s="324">
        <v>1600000</v>
      </c>
      <c r="X922" s="290">
        <f t="shared" si="12"/>
        <v>1792000.0000000002</v>
      </c>
      <c r="Y922" s="325" t="s">
        <v>81</v>
      </c>
      <c r="Z922" s="47">
        <v>2015</v>
      </c>
      <c r="AA922" s="122"/>
      <c r="AB922" s="589" t="s">
        <v>62</v>
      </c>
      <c r="AC922" s="583"/>
      <c r="AD922" s="583"/>
      <c r="AE922" s="583"/>
      <c r="AF922" s="583"/>
      <c r="AG922" s="583"/>
      <c r="AH922" s="583"/>
      <c r="AI922" s="583"/>
    </row>
    <row r="923" spans="1:35" ht="76.5" customHeight="1">
      <c r="A923" s="282" t="s">
        <v>1200</v>
      </c>
      <c r="B923" s="122" t="s">
        <v>55</v>
      </c>
      <c r="C923" s="318" t="s">
        <v>56</v>
      </c>
      <c r="D923" s="318" t="s">
        <v>57</v>
      </c>
      <c r="E923" s="319" t="s">
        <v>254</v>
      </c>
      <c r="F923" s="319" t="s">
        <v>58</v>
      </c>
      <c r="G923" s="319" t="s">
        <v>255</v>
      </c>
      <c r="H923" s="319" t="s">
        <v>59</v>
      </c>
      <c r="I923" s="319" t="s">
        <v>256</v>
      </c>
      <c r="J923" s="320" t="s">
        <v>83</v>
      </c>
      <c r="K923" s="321">
        <v>100</v>
      </c>
      <c r="L923" s="138">
        <v>711000000</v>
      </c>
      <c r="M923" s="34" t="s">
        <v>4618</v>
      </c>
      <c r="N923" s="36" t="s">
        <v>91</v>
      </c>
      <c r="O923" s="318" t="s">
        <v>41</v>
      </c>
      <c r="P923" s="318"/>
      <c r="Q923" s="318" t="s">
        <v>86</v>
      </c>
      <c r="R923" s="322" t="s">
        <v>628</v>
      </c>
      <c r="S923" s="318"/>
      <c r="T923" s="320" t="s">
        <v>30</v>
      </c>
      <c r="U923" s="327"/>
      <c r="V923" s="324">
        <v>2300000</v>
      </c>
      <c r="W923" s="324">
        <v>2300000</v>
      </c>
      <c r="X923" s="290">
        <f t="shared" si="12"/>
        <v>2576000.0000000005</v>
      </c>
      <c r="Y923" s="325" t="s">
        <v>81</v>
      </c>
      <c r="Z923" s="47">
        <v>2015</v>
      </c>
      <c r="AA923" s="122"/>
      <c r="AB923" s="589" t="s">
        <v>62</v>
      </c>
      <c r="AC923" s="583"/>
      <c r="AD923" s="583"/>
      <c r="AE923" s="583"/>
      <c r="AF923" s="583"/>
      <c r="AG923" s="583"/>
      <c r="AH923" s="583"/>
      <c r="AI923" s="583"/>
    </row>
    <row r="924" spans="1:35" s="43" customFormat="1" ht="76.5" customHeight="1">
      <c r="A924" s="291" t="s">
        <v>1199</v>
      </c>
      <c r="B924" s="39" t="s">
        <v>55</v>
      </c>
      <c r="C924" s="329" t="s">
        <v>56</v>
      </c>
      <c r="D924" s="329" t="s">
        <v>57</v>
      </c>
      <c r="E924" s="330" t="s">
        <v>254</v>
      </c>
      <c r="F924" s="330" t="s">
        <v>58</v>
      </c>
      <c r="G924" s="330" t="s">
        <v>255</v>
      </c>
      <c r="H924" s="330" t="s">
        <v>59</v>
      </c>
      <c r="I924" s="330" t="s">
        <v>256</v>
      </c>
      <c r="J924" s="331" t="s">
        <v>83</v>
      </c>
      <c r="K924" s="332">
        <v>100</v>
      </c>
      <c r="L924" s="684">
        <v>711000000</v>
      </c>
      <c r="M924" s="39" t="s">
        <v>4618</v>
      </c>
      <c r="N924" s="41" t="s">
        <v>91</v>
      </c>
      <c r="O924" s="333" t="s">
        <v>64</v>
      </c>
      <c r="P924" s="329"/>
      <c r="Q924" s="329" t="s">
        <v>86</v>
      </c>
      <c r="R924" s="79" t="s">
        <v>628</v>
      </c>
      <c r="S924" s="329"/>
      <c r="T924" s="331" t="s">
        <v>30</v>
      </c>
      <c r="U924" s="334"/>
      <c r="V924" s="335">
        <v>2800000</v>
      </c>
      <c r="W924" s="335">
        <v>0</v>
      </c>
      <c r="X924" s="510">
        <f t="shared" si="12"/>
        <v>0</v>
      </c>
      <c r="Y924" s="336" t="s">
        <v>81</v>
      </c>
      <c r="Z924" s="329">
        <v>2015</v>
      </c>
      <c r="AA924" s="39"/>
      <c r="AB924" s="680" t="s">
        <v>62</v>
      </c>
      <c r="AC924" s="677"/>
      <c r="AD924" s="677"/>
      <c r="AE924" s="677"/>
      <c r="AF924" s="677"/>
      <c r="AG924" s="677"/>
      <c r="AH924" s="677"/>
      <c r="AI924" s="677"/>
    </row>
    <row r="925" spans="1:35" ht="76.5" customHeight="1">
      <c r="A925" s="337" t="s">
        <v>1524</v>
      </c>
      <c r="B925" s="338" t="s">
        <v>55</v>
      </c>
      <c r="C925" s="339" t="s">
        <v>56</v>
      </c>
      <c r="D925" s="339" t="s">
        <v>57</v>
      </c>
      <c r="E925" s="340" t="s">
        <v>254</v>
      </c>
      <c r="F925" s="340" t="s">
        <v>58</v>
      </c>
      <c r="G925" s="340" t="s">
        <v>255</v>
      </c>
      <c r="H925" s="340" t="s">
        <v>59</v>
      </c>
      <c r="I925" s="340" t="s">
        <v>256</v>
      </c>
      <c r="J925" s="341" t="s">
        <v>83</v>
      </c>
      <c r="K925" s="342">
        <v>100</v>
      </c>
      <c r="L925" s="138">
        <v>711000000</v>
      </c>
      <c r="M925" s="34" t="s">
        <v>4618</v>
      </c>
      <c r="N925" s="343" t="s">
        <v>1525</v>
      </c>
      <c r="O925" s="344" t="s">
        <v>64</v>
      </c>
      <c r="P925" s="339"/>
      <c r="Q925" s="339" t="s">
        <v>1526</v>
      </c>
      <c r="R925" s="339" t="s">
        <v>628</v>
      </c>
      <c r="S925" s="339"/>
      <c r="T925" s="341" t="s">
        <v>30</v>
      </c>
      <c r="U925" s="345"/>
      <c r="V925" s="346">
        <v>2800000</v>
      </c>
      <c r="W925" s="346">
        <v>2800000</v>
      </c>
      <c r="X925" s="290">
        <f t="shared" si="12"/>
        <v>3136000.0000000005</v>
      </c>
      <c r="Y925" s="347" t="s">
        <v>81</v>
      </c>
      <c r="Z925" s="339">
        <v>2015</v>
      </c>
      <c r="AA925" s="338"/>
      <c r="AB925" s="589" t="s">
        <v>62</v>
      </c>
      <c r="AC925" s="583"/>
      <c r="AD925" s="583"/>
      <c r="AE925" s="583"/>
      <c r="AF925" s="583"/>
      <c r="AG925" s="583"/>
      <c r="AH925" s="583"/>
      <c r="AI925" s="583"/>
    </row>
    <row r="926" spans="1:35" ht="76.5" customHeight="1">
      <c r="A926" s="282" t="s">
        <v>1198</v>
      </c>
      <c r="B926" s="122" t="s">
        <v>55</v>
      </c>
      <c r="C926" s="318" t="s">
        <v>56</v>
      </c>
      <c r="D926" s="318" t="s">
        <v>57</v>
      </c>
      <c r="E926" s="319" t="s">
        <v>254</v>
      </c>
      <c r="F926" s="319" t="s">
        <v>58</v>
      </c>
      <c r="G926" s="319" t="s">
        <v>255</v>
      </c>
      <c r="H926" s="319" t="s">
        <v>59</v>
      </c>
      <c r="I926" s="319" t="s">
        <v>256</v>
      </c>
      <c r="J926" s="320" t="s">
        <v>83</v>
      </c>
      <c r="K926" s="321">
        <v>100</v>
      </c>
      <c r="L926" s="138">
        <v>711000000</v>
      </c>
      <c r="M926" s="34" t="s">
        <v>4618</v>
      </c>
      <c r="N926" s="36" t="s">
        <v>91</v>
      </c>
      <c r="O926" s="318" t="s">
        <v>84</v>
      </c>
      <c r="P926" s="318"/>
      <c r="Q926" s="318" t="s">
        <v>86</v>
      </c>
      <c r="R926" s="322" t="s">
        <v>628</v>
      </c>
      <c r="S926" s="318"/>
      <c r="T926" s="320" t="s">
        <v>30</v>
      </c>
      <c r="U926" s="327"/>
      <c r="V926" s="324">
        <v>2500000</v>
      </c>
      <c r="W926" s="324">
        <v>2500000</v>
      </c>
      <c r="X926" s="290">
        <f t="shared" si="12"/>
        <v>2800000.0000000005</v>
      </c>
      <c r="Y926" s="325" t="s">
        <v>81</v>
      </c>
      <c r="Z926" s="47">
        <v>2015</v>
      </c>
      <c r="AA926" s="122"/>
      <c r="AB926" s="589" t="s">
        <v>62</v>
      </c>
      <c r="AC926" s="583"/>
      <c r="AD926" s="583"/>
      <c r="AE926" s="583"/>
      <c r="AF926" s="583"/>
      <c r="AG926" s="583"/>
      <c r="AH926" s="583"/>
      <c r="AI926" s="583"/>
    </row>
    <row r="927" spans="1:35" ht="76.5" customHeight="1">
      <c r="A927" s="282" t="s">
        <v>1197</v>
      </c>
      <c r="B927" s="122" t="s">
        <v>55</v>
      </c>
      <c r="C927" s="47" t="s">
        <v>56</v>
      </c>
      <c r="D927" s="318" t="s">
        <v>57</v>
      </c>
      <c r="E927" s="319" t="s">
        <v>254</v>
      </c>
      <c r="F927" s="319" t="s">
        <v>58</v>
      </c>
      <c r="G927" s="319" t="s">
        <v>255</v>
      </c>
      <c r="H927" s="319" t="s">
        <v>59</v>
      </c>
      <c r="I927" s="319" t="s">
        <v>256</v>
      </c>
      <c r="J927" s="320" t="s">
        <v>83</v>
      </c>
      <c r="K927" s="321">
        <v>100</v>
      </c>
      <c r="L927" s="138">
        <v>711000000</v>
      </c>
      <c r="M927" s="34" t="s">
        <v>4618</v>
      </c>
      <c r="N927" s="36" t="s">
        <v>91</v>
      </c>
      <c r="O927" s="47" t="s">
        <v>509</v>
      </c>
      <c r="P927" s="47"/>
      <c r="Q927" s="318" t="s">
        <v>86</v>
      </c>
      <c r="R927" s="322" t="s">
        <v>628</v>
      </c>
      <c r="S927" s="47"/>
      <c r="T927" s="320" t="s">
        <v>30</v>
      </c>
      <c r="U927" s="348"/>
      <c r="V927" s="349">
        <v>2678571.4300000002</v>
      </c>
      <c r="W927" s="349">
        <v>2678571.4300000002</v>
      </c>
      <c r="X927" s="290">
        <f t="shared" si="12"/>
        <v>3000000.0016000005</v>
      </c>
      <c r="Y927" s="325" t="s">
        <v>81</v>
      </c>
      <c r="Z927" s="47">
        <v>2015</v>
      </c>
      <c r="AA927" s="350"/>
      <c r="AB927" s="589" t="s">
        <v>62</v>
      </c>
      <c r="AC927" s="583"/>
      <c r="AD927" s="583"/>
      <c r="AE927" s="583"/>
      <c r="AF927" s="583"/>
      <c r="AG927" s="583"/>
      <c r="AH927" s="583"/>
      <c r="AI927" s="583"/>
    </row>
    <row r="928" spans="1:35" ht="76.5" customHeight="1">
      <c r="A928" s="282" t="s">
        <v>1196</v>
      </c>
      <c r="B928" s="122" t="s">
        <v>55</v>
      </c>
      <c r="C928" s="318" t="s">
        <v>56</v>
      </c>
      <c r="D928" s="318" t="s">
        <v>57</v>
      </c>
      <c r="E928" s="319" t="s">
        <v>254</v>
      </c>
      <c r="F928" s="319" t="s">
        <v>58</v>
      </c>
      <c r="G928" s="319" t="s">
        <v>255</v>
      </c>
      <c r="H928" s="319" t="s">
        <v>59</v>
      </c>
      <c r="I928" s="319" t="s">
        <v>256</v>
      </c>
      <c r="J928" s="320" t="s">
        <v>83</v>
      </c>
      <c r="K928" s="321">
        <v>100</v>
      </c>
      <c r="L928" s="138">
        <v>711000000</v>
      </c>
      <c r="M928" s="34" t="s">
        <v>4618</v>
      </c>
      <c r="N928" s="36" t="s">
        <v>91</v>
      </c>
      <c r="O928" s="318" t="s">
        <v>38</v>
      </c>
      <c r="P928" s="318"/>
      <c r="Q928" s="318" t="s">
        <v>86</v>
      </c>
      <c r="R928" s="322" t="s">
        <v>628</v>
      </c>
      <c r="S928" s="318"/>
      <c r="T928" s="320" t="s">
        <v>30</v>
      </c>
      <c r="U928" s="327"/>
      <c r="V928" s="324">
        <v>3000000</v>
      </c>
      <c r="W928" s="324">
        <v>3000000</v>
      </c>
      <c r="X928" s="290">
        <f t="shared" si="12"/>
        <v>3360000.0000000005</v>
      </c>
      <c r="Y928" s="325" t="s">
        <v>81</v>
      </c>
      <c r="Z928" s="47">
        <v>2015</v>
      </c>
      <c r="AA928" s="122"/>
      <c r="AB928" s="589" t="s">
        <v>62</v>
      </c>
      <c r="AC928" s="583"/>
      <c r="AD928" s="583"/>
      <c r="AE928" s="583"/>
      <c r="AF928" s="583"/>
      <c r="AG928" s="583"/>
      <c r="AH928" s="583"/>
      <c r="AI928" s="583"/>
    </row>
    <row r="929" spans="1:35" ht="76.5" customHeight="1">
      <c r="A929" s="282" t="s">
        <v>1195</v>
      </c>
      <c r="B929" s="122" t="s">
        <v>55</v>
      </c>
      <c r="C929" s="318" t="s">
        <v>56</v>
      </c>
      <c r="D929" s="318" t="s">
        <v>57</v>
      </c>
      <c r="E929" s="319" t="s">
        <v>254</v>
      </c>
      <c r="F929" s="319" t="s">
        <v>58</v>
      </c>
      <c r="G929" s="319" t="s">
        <v>255</v>
      </c>
      <c r="H929" s="319" t="s">
        <v>59</v>
      </c>
      <c r="I929" s="319" t="s">
        <v>256</v>
      </c>
      <c r="J929" s="320" t="s">
        <v>83</v>
      </c>
      <c r="K929" s="321">
        <v>100</v>
      </c>
      <c r="L929" s="138">
        <v>711000000</v>
      </c>
      <c r="M929" s="34" t="s">
        <v>4618</v>
      </c>
      <c r="N929" s="36" t="s">
        <v>91</v>
      </c>
      <c r="O929" s="151" t="s">
        <v>510</v>
      </c>
      <c r="P929" s="318"/>
      <c r="Q929" s="318" t="s">
        <v>86</v>
      </c>
      <c r="R929" s="322" t="s">
        <v>628</v>
      </c>
      <c r="S929" s="318"/>
      <c r="T929" s="320" t="s">
        <v>30</v>
      </c>
      <c r="U929" s="327"/>
      <c r="V929" s="324">
        <v>2232143</v>
      </c>
      <c r="W929" s="324">
        <v>2232143</v>
      </c>
      <c r="X929" s="290">
        <f t="shared" si="12"/>
        <v>2500000.16</v>
      </c>
      <c r="Y929" s="325" t="s">
        <v>81</v>
      </c>
      <c r="Z929" s="47">
        <v>2015</v>
      </c>
      <c r="AA929" s="122"/>
      <c r="AB929" s="589" t="s">
        <v>62</v>
      </c>
      <c r="AC929" s="583"/>
      <c r="AD929" s="583"/>
      <c r="AE929" s="583"/>
      <c r="AF929" s="583"/>
      <c r="AG929" s="583"/>
      <c r="AH929" s="583"/>
      <c r="AI929" s="583"/>
    </row>
    <row r="930" spans="1:35" ht="76.5" customHeight="1">
      <c r="A930" s="282" t="s">
        <v>1194</v>
      </c>
      <c r="B930" s="122" t="s">
        <v>55</v>
      </c>
      <c r="C930" s="351" t="s">
        <v>89</v>
      </c>
      <c r="D930" s="319" t="s">
        <v>37</v>
      </c>
      <c r="E930" s="319" t="s">
        <v>257</v>
      </c>
      <c r="F930" s="319" t="s">
        <v>39</v>
      </c>
      <c r="G930" s="319" t="s">
        <v>258</v>
      </c>
      <c r="H930" s="319" t="s">
        <v>39</v>
      </c>
      <c r="I930" s="319" t="s">
        <v>258</v>
      </c>
      <c r="J930" s="320" t="s">
        <v>83</v>
      </c>
      <c r="K930" s="321">
        <v>100</v>
      </c>
      <c r="L930" s="138">
        <v>711000000</v>
      </c>
      <c r="M930" s="34" t="s">
        <v>4618</v>
      </c>
      <c r="N930" s="36" t="s">
        <v>91</v>
      </c>
      <c r="O930" s="47" t="s">
        <v>509</v>
      </c>
      <c r="P930" s="318"/>
      <c r="Q930" s="318" t="s">
        <v>86</v>
      </c>
      <c r="R930" s="352" t="s">
        <v>628</v>
      </c>
      <c r="S930" s="318"/>
      <c r="T930" s="283" t="s">
        <v>82</v>
      </c>
      <c r="U930" s="327"/>
      <c r="V930" s="324">
        <v>4699047</v>
      </c>
      <c r="W930" s="324">
        <v>4699047</v>
      </c>
      <c r="X930" s="290">
        <f t="shared" si="12"/>
        <v>5262932.6400000006</v>
      </c>
      <c r="Y930" s="325" t="s">
        <v>81</v>
      </c>
      <c r="Z930" s="47">
        <v>2015</v>
      </c>
      <c r="AA930" s="122"/>
      <c r="AB930" s="589" t="s">
        <v>62</v>
      </c>
      <c r="AC930" s="583"/>
      <c r="AD930" s="583"/>
      <c r="AE930" s="583"/>
      <c r="AF930" s="583"/>
      <c r="AG930" s="583"/>
      <c r="AH930" s="583"/>
      <c r="AI930" s="583"/>
    </row>
    <row r="931" spans="1:35" ht="76.5" customHeight="1">
      <c r="A931" s="282" t="s">
        <v>1193</v>
      </c>
      <c r="B931" s="122" t="s">
        <v>55</v>
      </c>
      <c r="C931" s="351" t="s">
        <v>89</v>
      </c>
      <c r="D931" s="319" t="s">
        <v>37</v>
      </c>
      <c r="E931" s="319" t="s">
        <v>257</v>
      </c>
      <c r="F931" s="319" t="s">
        <v>39</v>
      </c>
      <c r="G931" s="319" t="s">
        <v>258</v>
      </c>
      <c r="H931" s="319" t="s">
        <v>39</v>
      </c>
      <c r="I931" s="319" t="s">
        <v>258</v>
      </c>
      <c r="J931" s="320" t="s">
        <v>83</v>
      </c>
      <c r="K931" s="321">
        <v>100</v>
      </c>
      <c r="L931" s="138">
        <v>711000000</v>
      </c>
      <c r="M931" s="34" t="s">
        <v>4618</v>
      </c>
      <c r="N931" s="36" t="s">
        <v>91</v>
      </c>
      <c r="O931" s="151" t="s">
        <v>510</v>
      </c>
      <c r="P931" s="318"/>
      <c r="Q931" s="318" t="s">
        <v>86</v>
      </c>
      <c r="R931" s="352" t="s">
        <v>628</v>
      </c>
      <c r="S931" s="318"/>
      <c r="T931" s="283" t="s">
        <v>82</v>
      </c>
      <c r="U931" s="327"/>
      <c r="V931" s="324">
        <v>4669047</v>
      </c>
      <c r="W931" s="324">
        <v>4669047</v>
      </c>
      <c r="X931" s="290">
        <f t="shared" si="12"/>
        <v>5229332.6400000006</v>
      </c>
      <c r="Y931" s="325" t="s">
        <v>81</v>
      </c>
      <c r="Z931" s="47">
        <v>2015</v>
      </c>
      <c r="AA931" s="122"/>
      <c r="AB931" s="589" t="s">
        <v>62</v>
      </c>
      <c r="AC931" s="583"/>
      <c r="AD931" s="583"/>
      <c r="AE931" s="583"/>
      <c r="AF931" s="583"/>
      <c r="AG931" s="583"/>
      <c r="AH931" s="583"/>
      <c r="AI931" s="583"/>
    </row>
    <row r="932" spans="1:35" ht="76.5" customHeight="1">
      <c r="A932" s="282" t="s">
        <v>1192</v>
      </c>
      <c r="B932" s="122" t="s">
        <v>55</v>
      </c>
      <c r="C932" s="351" t="s">
        <v>89</v>
      </c>
      <c r="D932" s="319" t="s">
        <v>37</v>
      </c>
      <c r="E932" s="319" t="s">
        <v>257</v>
      </c>
      <c r="F932" s="319" t="s">
        <v>39</v>
      </c>
      <c r="G932" s="319" t="s">
        <v>258</v>
      </c>
      <c r="H932" s="319" t="s">
        <v>39</v>
      </c>
      <c r="I932" s="319" t="s">
        <v>258</v>
      </c>
      <c r="J932" s="320" t="s">
        <v>83</v>
      </c>
      <c r="K932" s="321">
        <v>100</v>
      </c>
      <c r="L932" s="138">
        <v>711000000</v>
      </c>
      <c r="M932" s="34" t="s">
        <v>4618</v>
      </c>
      <c r="N932" s="36" t="s">
        <v>91</v>
      </c>
      <c r="O932" s="318" t="s">
        <v>38</v>
      </c>
      <c r="P932" s="318"/>
      <c r="Q932" s="318" t="s">
        <v>86</v>
      </c>
      <c r="R932" s="352" t="s">
        <v>628</v>
      </c>
      <c r="S932" s="318"/>
      <c r="T932" s="283" t="s">
        <v>82</v>
      </c>
      <c r="U932" s="327"/>
      <c r="V932" s="324">
        <v>4699047.2</v>
      </c>
      <c r="W932" s="324">
        <v>4699047.2</v>
      </c>
      <c r="X932" s="290">
        <f t="shared" si="12"/>
        <v>5262932.864000001</v>
      </c>
      <c r="Y932" s="325" t="s">
        <v>81</v>
      </c>
      <c r="Z932" s="47">
        <v>2015</v>
      </c>
      <c r="AA932" s="122"/>
      <c r="AB932" s="589" t="s">
        <v>62</v>
      </c>
      <c r="AC932" s="583"/>
      <c r="AD932" s="583"/>
      <c r="AE932" s="583"/>
      <c r="AF932" s="583"/>
      <c r="AG932" s="583"/>
      <c r="AH932" s="583"/>
      <c r="AI932" s="583"/>
    </row>
    <row r="933" spans="1:35" ht="76.5" customHeight="1">
      <c r="A933" s="282" t="s">
        <v>1191</v>
      </c>
      <c r="B933" s="122" t="s">
        <v>55</v>
      </c>
      <c r="C933" s="351" t="s">
        <v>89</v>
      </c>
      <c r="D933" s="319" t="s">
        <v>37</v>
      </c>
      <c r="E933" s="319" t="s">
        <v>257</v>
      </c>
      <c r="F933" s="319" t="s">
        <v>39</v>
      </c>
      <c r="G933" s="319" t="s">
        <v>258</v>
      </c>
      <c r="H933" s="319" t="s">
        <v>39</v>
      </c>
      <c r="I933" s="319" t="s">
        <v>258</v>
      </c>
      <c r="J933" s="320" t="s">
        <v>83</v>
      </c>
      <c r="K933" s="321">
        <v>100</v>
      </c>
      <c r="L933" s="138">
        <v>711000000</v>
      </c>
      <c r="M933" s="34" t="s">
        <v>4618</v>
      </c>
      <c r="N933" s="36" t="s">
        <v>91</v>
      </c>
      <c r="O933" s="318" t="s">
        <v>84</v>
      </c>
      <c r="P933" s="318"/>
      <c r="Q933" s="318" t="s">
        <v>86</v>
      </c>
      <c r="R933" s="352" t="s">
        <v>628</v>
      </c>
      <c r="S933" s="318"/>
      <c r="T933" s="283" t="s">
        <v>82</v>
      </c>
      <c r="U933" s="327"/>
      <c r="V933" s="324">
        <v>4699047</v>
      </c>
      <c r="W933" s="324">
        <v>4699047</v>
      </c>
      <c r="X933" s="290">
        <f t="shared" si="12"/>
        <v>5262932.6400000006</v>
      </c>
      <c r="Y933" s="325" t="s">
        <v>81</v>
      </c>
      <c r="Z933" s="47">
        <v>2015</v>
      </c>
      <c r="AA933" s="122"/>
      <c r="AB933" s="589" t="s">
        <v>62</v>
      </c>
      <c r="AC933" s="583"/>
      <c r="AD933" s="583"/>
      <c r="AE933" s="583"/>
      <c r="AF933" s="583"/>
      <c r="AG933" s="583"/>
      <c r="AH933" s="583"/>
      <c r="AI933" s="583"/>
    </row>
    <row r="934" spans="1:35" ht="76.5" customHeight="1">
      <c r="A934" s="282" t="s">
        <v>1190</v>
      </c>
      <c r="B934" s="122" t="s">
        <v>55</v>
      </c>
      <c r="C934" s="351" t="s">
        <v>89</v>
      </c>
      <c r="D934" s="319" t="s">
        <v>37</v>
      </c>
      <c r="E934" s="319" t="s">
        <v>257</v>
      </c>
      <c r="F934" s="319" t="s">
        <v>39</v>
      </c>
      <c r="G934" s="319" t="s">
        <v>258</v>
      </c>
      <c r="H934" s="319" t="s">
        <v>39</v>
      </c>
      <c r="I934" s="319" t="s">
        <v>258</v>
      </c>
      <c r="J934" s="320" t="s">
        <v>83</v>
      </c>
      <c r="K934" s="321">
        <v>100</v>
      </c>
      <c r="L934" s="138">
        <v>711000000</v>
      </c>
      <c r="M934" s="34" t="s">
        <v>4618</v>
      </c>
      <c r="N934" s="36" t="s">
        <v>91</v>
      </c>
      <c r="O934" s="318" t="s">
        <v>85</v>
      </c>
      <c r="P934" s="318"/>
      <c r="Q934" s="318" t="s">
        <v>86</v>
      </c>
      <c r="R934" s="352" t="s">
        <v>628</v>
      </c>
      <c r="S934" s="318"/>
      <c r="T934" s="283" t="s">
        <v>82</v>
      </c>
      <c r="U934" s="327"/>
      <c r="V934" s="324">
        <v>4699047.2</v>
      </c>
      <c r="W934" s="324">
        <v>4699047.2</v>
      </c>
      <c r="X934" s="290">
        <f t="shared" si="12"/>
        <v>5262932.864000001</v>
      </c>
      <c r="Y934" s="325" t="s">
        <v>81</v>
      </c>
      <c r="Z934" s="47">
        <v>2015</v>
      </c>
      <c r="AA934" s="122"/>
      <c r="AB934" s="589" t="s">
        <v>62</v>
      </c>
      <c r="AC934" s="583"/>
      <c r="AD934" s="583"/>
      <c r="AE934" s="583"/>
      <c r="AF934" s="583"/>
      <c r="AG934" s="583"/>
      <c r="AH934" s="583"/>
      <c r="AI934" s="583"/>
    </row>
    <row r="935" spans="1:35" ht="76.5" customHeight="1">
      <c r="A935" s="282" t="s">
        <v>1189</v>
      </c>
      <c r="B935" s="122" t="s">
        <v>55</v>
      </c>
      <c r="C935" s="351" t="s">
        <v>89</v>
      </c>
      <c r="D935" s="319" t="s">
        <v>37</v>
      </c>
      <c r="E935" s="319" t="s">
        <v>257</v>
      </c>
      <c r="F935" s="319" t="s">
        <v>39</v>
      </c>
      <c r="G935" s="319" t="s">
        <v>258</v>
      </c>
      <c r="H935" s="319" t="s">
        <v>39</v>
      </c>
      <c r="I935" s="319" t="s">
        <v>258</v>
      </c>
      <c r="J935" s="320" t="s">
        <v>83</v>
      </c>
      <c r="K935" s="321">
        <v>100</v>
      </c>
      <c r="L935" s="138">
        <v>711000000</v>
      </c>
      <c r="M935" s="34" t="s">
        <v>4618</v>
      </c>
      <c r="N935" s="36" t="s">
        <v>91</v>
      </c>
      <c r="O935" s="47" t="s">
        <v>245</v>
      </c>
      <c r="P935" s="318"/>
      <c r="Q935" s="318" t="s">
        <v>86</v>
      </c>
      <c r="R935" s="352" t="s">
        <v>628</v>
      </c>
      <c r="S935" s="318"/>
      <c r="T935" s="283" t="s">
        <v>82</v>
      </c>
      <c r="U935" s="327"/>
      <c r="V935" s="324">
        <v>4699047.2</v>
      </c>
      <c r="W935" s="324">
        <v>4699047.2</v>
      </c>
      <c r="X935" s="290">
        <f t="shared" si="12"/>
        <v>5262932.864000001</v>
      </c>
      <c r="Y935" s="325" t="s">
        <v>81</v>
      </c>
      <c r="Z935" s="47">
        <v>2015</v>
      </c>
      <c r="AA935" s="122"/>
      <c r="AB935" s="589" t="s">
        <v>62</v>
      </c>
      <c r="AC935" s="583"/>
      <c r="AD935" s="583"/>
      <c r="AE935" s="583"/>
      <c r="AF935" s="583"/>
      <c r="AG935" s="583"/>
      <c r="AH935" s="583"/>
      <c r="AI935" s="583"/>
    </row>
    <row r="936" spans="1:35" ht="76.5" customHeight="1">
      <c r="A936" s="282" t="s">
        <v>1188</v>
      </c>
      <c r="B936" s="122" t="s">
        <v>55</v>
      </c>
      <c r="C936" s="351" t="s">
        <v>89</v>
      </c>
      <c r="D936" s="319" t="s">
        <v>37</v>
      </c>
      <c r="E936" s="319" t="s">
        <v>257</v>
      </c>
      <c r="F936" s="319" t="s">
        <v>39</v>
      </c>
      <c r="G936" s="319" t="s">
        <v>258</v>
      </c>
      <c r="H936" s="319" t="s">
        <v>39</v>
      </c>
      <c r="I936" s="319" t="s">
        <v>258</v>
      </c>
      <c r="J936" s="320" t="s">
        <v>83</v>
      </c>
      <c r="K936" s="321">
        <v>100</v>
      </c>
      <c r="L936" s="138">
        <v>711000000</v>
      </c>
      <c r="M936" s="34" t="s">
        <v>4618</v>
      </c>
      <c r="N936" s="36" t="s">
        <v>91</v>
      </c>
      <c r="O936" s="326" t="s">
        <v>40</v>
      </c>
      <c r="P936" s="318"/>
      <c r="Q936" s="318" t="s">
        <v>86</v>
      </c>
      <c r="R936" s="352" t="s">
        <v>628</v>
      </c>
      <c r="S936" s="318"/>
      <c r="T936" s="283" t="s">
        <v>82</v>
      </c>
      <c r="U936" s="327"/>
      <c r="V936" s="324">
        <v>2530762</v>
      </c>
      <c r="W936" s="324">
        <v>2530762</v>
      </c>
      <c r="X936" s="290">
        <f t="shared" si="12"/>
        <v>2834453.4400000004</v>
      </c>
      <c r="Y936" s="325" t="s">
        <v>81</v>
      </c>
      <c r="Z936" s="47">
        <v>2015</v>
      </c>
      <c r="AA936" s="122"/>
      <c r="AB936" s="589" t="s">
        <v>62</v>
      </c>
      <c r="AC936" s="583"/>
      <c r="AD936" s="583"/>
      <c r="AE936" s="583"/>
      <c r="AF936" s="583"/>
      <c r="AG936" s="583"/>
      <c r="AH936" s="583"/>
      <c r="AI936" s="583"/>
    </row>
    <row r="937" spans="1:35" ht="76.5" customHeight="1">
      <c r="A937" s="282" t="s">
        <v>1187</v>
      </c>
      <c r="B937" s="122" t="s">
        <v>55</v>
      </c>
      <c r="C937" s="351" t="s">
        <v>89</v>
      </c>
      <c r="D937" s="319" t="s">
        <v>37</v>
      </c>
      <c r="E937" s="319" t="s">
        <v>257</v>
      </c>
      <c r="F937" s="319" t="s">
        <v>39</v>
      </c>
      <c r="G937" s="319" t="s">
        <v>258</v>
      </c>
      <c r="H937" s="319" t="s">
        <v>39</v>
      </c>
      <c r="I937" s="319" t="s">
        <v>258</v>
      </c>
      <c r="J937" s="320" t="s">
        <v>83</v>
      </c>
      <c r="K937" s="321">
        <v>100</v>
      </c>
      <c r="L937" s="138">
        <v>711000000</v>
      </c>
      <c r="M937" s="34" t="s">
        <v>4618</v>
      </c>
      <c r="N937" s="36" t="s">
        <v>91</v>
      </c>
      <c r="O937" s="103" t="s">
        <v>64</v>
      </c>
      <c r="P937" s="318"/>
      <c r="Q937" s="318" t="s">
        <v>86</v>
      </c>
      <c r="R937" s="352" t="s">
        <v>628</v>
      </c>
      <c r="S937" s="318"/>
      <c r="T937" s="283" t="s">
        <v>82</v>
      </c>
      <c r="U937" s="327"/>
      <c r="V937" s="324">
        <v>7290712.5</v>
      </c>
      <c r="W937" s="324">
        <v>7290712.5</v>
      </c>
      <c r="X937" s="290">
        <f t="shared" si="12"/>
        <v>8165598.0000000009</v>
      </c>
      <c r="Y937" s="325" t="s">
        <v>81</v>
      </c>
      <c r="Z937" s="47">
        <v>2015</v>
      </c>
      <c r="AA937" s="122"/>
      <c r="AB937" s="589" t="s">
        <v>62</v>
      </c>
      <c r="AC937" s="583"/>
      <c r="AD937" s="583"/>
      <c r="AE937" s="583"/>
      <c r="AF937" s="583"/>
      <c r="AG937" s="583"/>
      <c r="AH937" s="583"/>
      <c r="AI937" s="583"/>
    </row>
    <row r="938" spans="1:35" ht="76.5" customHeight="1">
      <c r="A938" s="282" t="s">
        <v>1186</v>
      </c>
      <c r="B938" s="122" t="s">
        <v>55</v>
      </c>
      <c r="C938" s="351" t="s">
        <v>89</v>
      </c>
      <c r="D938" s="319" t="s">
        <v>37</v>
      </c>
      <c r="E938" s="319" t="s">
        <v>257</v>
      </c>
      <c r="F938" s="319" t="s">
        <v>39</v>
      </c>
      <c r="G938" s="319" t="s">
        <v>258</v>
      </c>
      <c r="H938" s="319" t="s">
        <v>39</v>
      </c>
      <c r="I938" s="319" t="s">
        <v>258</v>
      </c>
      <c r="J938" s="320" t="s">
        <v>83</v>
      </c>
      <c r="K938" s="321">
        <v>100</v>
      </c>
      <c r="L938" s="138">
        <v>711000000</v>
      </c>
      <c r="M938" s="34" t="s">
        <v>4618</v>
      </c>
      <c r="N938" s="36" t="s">
        <v>91</v>
      </c>
      <c r="O938" s="318" t="s">
        <v>41</v>
      </c>
      <c r="P938" s="318"/>
      <c r="Q938" s="318" t="s">
        <v>86</v>
      </c>
      <c r="R938" s="352" t="s">
        <v>628</v>
      </c>
      <c r="S938" s="318"/>
      <c r="T938" s="283" t="s">
        <v>82</v>
      </c>
      <c r="U938" s="327"/>
      <c r="V938" s="324">
        <v>7290712.5</v>
      </c>
      <c r="W938" s="324">
        <v>7290712.5</v>
      </c>
      <c r="X938" s="290">
        <f t="shared" si="12"/>
        <v>8165598.0000000009</v>
      </c>
      <c r="Y938" s="325" t="s">
        <v>81</v>
      </c>
      <c r="Z938" s="47">
        <v>2015</v>
      </c>
      <c r="AA938" s="122"/>
      <c r="AB938" s="589" t="s">
        <v>62</v>
      </c>
      <c r="AC938" s="583"/>
      <c r="AD938" s="583"/>
      <c r="AE938" s="583"/>
      <c r="AF938" s="583"/>
      <c r="AG938" s="583"/>
      <c r="AH938" s="583"/>
      <c r="AI938" s="583"/>
    </row>
    <row r="939" spans="1:35" ht="76.5" customHeight="1">
      <c r="A939" s="282" t="s">
        <v>1185</v>
      </c>
      <c r="B939" s="122" t="s">
        <v>55</v>
      </c>
      <c r="C939" s="351" t="s">
        <v>89</v>
      </c>
      <c r="D939" s="319" t="s">
        <v>37</v>
      </c>
      <c r="E939" s="319" t="s">
        <v>257</v>
      </c>
      <c r="F939" s="319" t="s">
        <v>39</v>
      </c>
      <c r="G939" s="319" t="s">
        <v>258</v>
      </c>
      <c r="H939" s="319" t="s">
        <v>39</v>
      </c>
      <c r="I939" s="319" t="s">
        <v>258</v>
      </c>
      <c r="J939" s="320" t="s">
        <v>83</v>
      </c>
      <c r="K939" s="321">
        <v>100</v>
      </c>
      <c r="L939" s="138">
        <v>711000000</v>
      </c>
      <c r="M939" s="34" t="s">
        <v>4618</v>
      </c>
      <c r="N939" s="36" t="s">
        <v>91</v>
      </c>
      <c r="O939" s="318" t="s">
        <v>42</v>
      </c>
      <c r="P939" s="318"/>
      <c r="Q939" s="318" t="s">
        <v>86</v>
      </c>
      <c r="R939" s="352" t="s">
        <v>628</v>
      </c>
      <c r="S939" s="318"/>
      <c r="T939" s="283" t="s">
        <v>82</v>
      </c>
      <c r="U939" s="327"/>
      <c r="V939" s="324">
        <v>7290712.5</v>
      </c>
      <c r="W939" s="324">
        <v>7290712.5</v>
      </c>
      <c r="X939" s="290">
        <f t="shared" si="12"/>
        <v>8165598.0000000009</v>
      </c>
      <c r="Y939" s="325" t="s">
        <v>81</v>
      </c>
      <c r="Z939" s="47">
        <v>2015</v>
      </c>
      <c r="AA939" s="122"/>
      <c r="AB939" s="589" t="s">
        <v>62</v>
      </c>
      <c r="AC939" s="583"/>
      <c r="AD939" s="583"/>
      <c r="AE939" s="583"/>
      <c r="AF939" s="583"/>
      <c r="AG939" s="583"/>
      <c r="AH939" s="583"/>
      <c r="AI939" s="583"/>
    </row>
    <row r="940" spans="1:35" ht="76.5" customHeight="1">
      <c r="A940" s="282" t="s">
        <v>1184</v>
      </c>
      <c r="B940" s="122" t="s">
        <v>55</v>
      </c>
      <c r="C940" s="351" t="s">
        <v>89</v>
      </c>
      <c r="D940" s="319" t="s">
        <v>37</v>
      </c>
      <c r="E940" s="319" t="s">
        <v>257</v>
      </c>
      <c r="F940" s="319" t="s">
        <v>39</v>
      </c>
      <c r="G940" s="319" t="s">
        <v>258</v>
      </c>
      <c r="H940" s="319" t="s">
        <v>39</v>
      </c>
      <c r="I940" s="319" t="s">
        <v>258</v>
      </c>
      <c r="J940" s="320" t="s">
        <v>83</v>
      </c>
      <c r="K940" s="321">
        <v>100</v>
      </c>
      <c r="L940" s="138">
        <v>711000000</v>
      </c>
      <c r="M940" s="34" t="s">
        <v>4618</v>
      </c>
      <c r="N940" s="36" t="s">
        <v>91</v>
      </c>
      <c r="O940" s="328" t="s">
        <v>485</v>
      </c>
      <c r="P940" s="318"/>
      <c r="Q940" s="318" t="s">
        <v>86</v>
      </c>
      <c r="R940" s="352" t="s">
        <v>628</v>
      </c>
      <c r="S940" s="318"/>
      <c r="T940" s="283" t="s">
        <v>82</v>
      </c>
      <c r="U940" s="327"/>
      <c r="V940" s="324">
        <v>5925000</v>
      </c>
      <c r="W940" s="324">
        <v>5925000</v>
      </c>
      <c r="X940" s="290">
        <f t="shared" si="12"/>
        <v>6636000.0000000009</v>
      </c>
      <c r="Y940" s="325" t="s">
        <v>81</v>
      </c>
      <c r="Z940" s="47">
        <v>2015</v>
      </c>
      <c r="AA940" s="122"/>
      <c r="AB940" s="589" t="s">
        <v>62</v>
      </c>
      <c r="AC940" s="583"/>
      <c r="AD940" s="583"/>
      <c r="AE940" s="583"/>
      <c r="AF940" s="583"/>
      <c r="AG940" s="583"/>
      <c r="AH940" s="583"/>
      <c r="AI940" s="583"/>
    </row>
    <row r="941" spans="1:35" ht="76.5" customHeight="1">
      <c r="A941" s="282" t="s">
        <v>1183</v>
      </c>
      <c r="B941" s="122" t="s">
        <v>55</v>
      </c>
      <c r="C941" s="47" t="s">
        <v>32</v>
      </c>
      <c r="D941" s="319" t="s">
        <v>33</v>
      </c>
      <c r="E941" s="319" t="s">
        <v>259</v>
      </c>
      <c r="F941" s="319" t="s">
        <v>34</v>
      </c>
      <c r="G941" s="319" t="s">
        <v>260</v>
      </c>
      <c r="H941" s="319" t="s">
        <v>35</v>
      </c>
      <c r="I941" s="319" t="s">
        <v>261</v>
      </c>
      <c r="J941" s="320" t="s">
        <v>31</v>
      </c>
      <c r="K941" s="321">
        <v>100</v>
      </c>
      <c r="L941" s="138">
        <v>711000000</v>
      </c>
      <c r="M941" s="34" t="s">
        <v>4618</v>
      </c>
      <c r="N941" s="36" t="s">
        <v>91</v>
      </c>
      <c r="O941" s="353" t="s">
        <v>307</v>
      </c>
      <c r="P941" s="354"/>
      <c r="Q941" s="354" t="s">
        <v>486</v>
      </c>
      <c r="R941" s="354" t="s">
        <v>297</v>
      </c>
      <c r="S941" s="47"/>
      <c r="T941" s="355" t="s">
        <v>30</v>
      </c>
      <c r="U941" s="356"/>
      <c r="V941" s="324">
        <v>835743.84</v>
      </c>
      <c r="W941" s="324">
        <v>835743.84</v>
      </c>
      <c r="X941" s="290">
        <f t="shared" si="12"/>
        <v>936033.10080000001</v>
      </c>
      <c r="Y941" s="325" t="s">
        <v>81</v>
      </c>
      <c r="Z941" s="318">
        <v>2015</v>
      </c>
      <c r="AA941" s="357" t="s">
        <v>531</v>
      </c>
      <c r="AB941" s="589" t="s">
        <v>62</v>
      </c>
      <c r="AC941" s="583"/>
      <c r="AD941" s="583"/>
      <c r="AE941" s="583"/>
      <c r="AF941" s="583"/>
      <c r="AG941" s="583"/>
      <c r="AH941" s="583"/>
      <c r="AI941" s="583"/>
    </row>
    <row r="942" spans="1:35" ht="76.5" customHeight="1">
      <c r="A942" s="282" t="s">
        <v>1182</v>
      </c>
      <c r="B942" s="122" t="s">
        <v>55</v>
      </c>
      <c r="C942" s="319" t="s">
        <v>43</v>
      </c>
      <c r="D942" s="319" t="s">
        <v>44</v>
      </c>
      <c r="E942" s="319" t="s">
        <v>45</v>
      </c>
      <c r="F942" s="319" t="s">
        <v>44</v>
      </c>
      <c r="G942" s="319" t="s">
        <v>45</v>
      </c>
      <c r="H942" s="319" t="s">
        <v>46</v>
      </c>
      <c r="I942" s="319" t="s">
        <v>47</v>
      </c>
      <c r="J942" s="319" t="s">
        <v>31</v>
      </c>
      <c r="K942" s="319">
        <v>100</v>
      </c>
      <c r="L942" s="358">
        <v>231010000</v>
      </c>
      <c r="M942" s="93" t="s">
        <v>4158</v>
      </c>
      <c r="N942" s="36" t="s">
        <v>91</v>
      </c>
      <c r="O942" s="319" t="s">
        <v>98</v>
      </c>
      <c r="P942" s="319"/>
      <c r="Q942" s="151" t="s">
        <v>508</v>
      </c>
      <c r="R942" s="319" t="s">
        <v>93</v>
      </c>
      <c r="S942" s="319"/>
      <c r="T942" s="319" t="s">
        <v>30</v>
      </c>
      <c r="U942" s="324"/>
      <c r="V942" s="324">
        <v>4082400</v>
      </c>
      <c r="W942" s="324">
        <v>4082400</v>
      </c>
      <c r="X942" s="290">
        <f t="shared" si="12"/>
        <v>4572288</v>
      </c>
      <c r="Y942" s="325" t="s">
        <v>81</v>
      </c>
      <c r="Z942" s="319">
        <v>2015</v>
      </c>
      <c r="AA942" s="359" t="s">
        <v>492</v>
      </c>
      <c r="AB942" s="589" t="s">
        <v>63</v>
      </c>
      <c r="AC942" s="583"/>
      <c r="AD942" s="583"/>
      <c r="AE942" s="583"/>
      <c r="AF942" s="583"/>
      <c r="AG942" s="583"/>
      <c r="AH942" s="583"/>
      <c r="AI942" s="583"/>
    </row>
    <row r="943" spans="1:35" s="43" customFormat="1" ht="76.5" customHeight="1">
      <c r="A943" s="291" t="s">
        <v>1181</v>
      </c>
      <c r="B943" s="39" t="s">
        <v>55</v>
      </c>
      <c r="C943" s="330" t="s">
        <v>43</v>
      </c>
      <c r="D943" s="330" t="s">
        <v>44</v>
      </c>
      <c r="E943" s="330" t="s">
        <v>45</v>
      </c>
      <c r="F943" s="330" t="s">
        <v>44</v>
      </c>
      <c r="G943" s="330" t="s">
        <v>45</v>
      </c>
      <c r="H943" s="330" t="s">
        <v>46</v>
      </c>
      <c r="I943" s="330" t="s">
        <v>47</v>
      </c>
      <c r="J943" s="330" t="s">
        <v>31</v>
      </c>
      <c r="K943" s="330">
        <v>100</v>
      </c>
      <c r="L943" s="360">
        <v>231010000</v>
      </c>
      <c r="M943" s="712" t="s">
        <v>4158</v>
      </c>
      <c r="N943" s="41" t="s">
        <v>91</v>
      </c>
      <c r="O943" s="330" t="s">
        <v>100</v>
      </c>
      <c r="P943" s="330"/>
      <c r="Q943" s="170" t="s">
        <v>508</v>
      </c>
      <c r="R943" s="330" t="s">
        <v>93</v>
      </c>
      <c r="S943" s="330"/>
      <c r="T943" s="330" t="s">
        <v>30</v>
      </c>
      <c r="U943" s="335"/>
      <c r="V943" s="335">
        <v>416500</v>
      </c>
      <c r="W943" s="335">
        <v>0</v>
      </c>
      <c r="X943" s="510">
        <f t="shared" si="12"/>
        <v>0</v>
      </c>
      <c r="Y943" s="336" t="s">
        <v>81</v>
      </c>
      <c r="Z943" s="330">
        <v>2015</v>
      </c>
      <c r="AA943" s="361" t="s">
        <v>492</v>
      </c>
      <c r="AB943" s="680" t="s">
        <v>63</v>
      </c>
      <c r="AC943" s="677"/>
      <c r="AD943" s="677"/>
      <c r="AE943" s="677"/>
      <c r="AF943" s="677"/>
      <c r="AG943" s="677"/>
      <c r="AH943" s="677"/>
      <c r="AI943" s="677"/>
    </row>
    <row r="944" spans="1:35" ht="76.5" customHeight="1">
      <c r="A944" s="282" t="s">
        <v>1180</v>
      </c>
      <c r="B944" s="122" t="s">
        <v>55</v>
      </c>
      <c r="C944" s="319" t="s">
        <v>104</v>
      </c>
      <c r="D944" s="319" t="s">
        <v>105</v>
      </c>
      <c r="E944" s="319" t="s">
        <v>106</v>
      </c>
      <c r="F944" s="319" t="s">
        <v>105</v>
      </c>
      <c r="G944" s="319" t="s">
        <v>106</v>
      </c>
      <c r="H944" s="319" t="s">
        <v>107</v>
      </c>
      <c r="I944" s="319" t="s">
        <v>108</v>
      </c>
      <c r="J944" s="319" t="s">
        <v>31</v>
      </c>
      <c r="K944" s="319">
        <v>100</v>
      </c>
      <c r="L944" s="362">
        <v>271034100</v>
      </c>
      <c r="M944" s="604" t="s">
        <v>2092</v>
      </c>
      <c r="N944" s="36" t="s">
        <v>91</v>
      </c>
      <c r="O944" s="319" t="s">
        <v>109</v>
      </c>
      <c r="P944" s="319"/>
      <c r="Q944" s="151" t="s">
        <v>508</v>
      </c>
      <c r="R944" s="319" t="s">
        <v>110</v>
      </c>
      <c r="S944" s="319"/>
      <c r="T944" s="319" t="s">
        <v>30</v>
      </c>
      <c r="U944" s="324"/>
      <c r="V944" s="324">
        <v>730941.84</v>
      </c>
      <c r="W944" s="324">
        <v>730941.84</v>
      </c>
      <c r="X944" s="290">
        <f t="shared" si="12"/>
        <v>818654.86080000002</v>
      </c>
      <c r="Y944" s="325" t="s">
        <v>81</v>
      </c>
      <c r="Z944" s="319">
        <v>2015</v>
      </c>
      <c r="AA944" s="364" t="s">
        <v>490</v>
      </c>
      <c r="AB944" s="589" t="s">
        <v>63</v>
      </c>
      <c r="AC944" s="583"/>
      <c r="AD944" s="583"/>
      <c r="AE944" s="583"/>
      <c r="AF944" s="583"/>
      <c r="AG944" s="583"/>
      <c r="AH944" s="583"/>
      <c r="AI944" s="583"/>
    </row>
    <row r="945" spans="1:35" ht="76.5" customHeight="1">
      <c r="A945" s="282" t="s">
        <v>1179</v>
      </c>
      <c r="B945" s="122" t="s">
        <v>55</v>
      </c>
      <c r="C945" s="319" t="s">
        <v>104</v>
      </c>
      <c r="D945" s="319" t="s">
        <v>105</v>
      </c>
      <c r="E945" s="319" t="s">
        <v>106</v>
      </c>
      <c r="F945" s="319" t="s">
        <v>105</v>
      </c>
      <c r="G945" s="319" t="s">
        <v>106</v>
      </c>
      <c r="H945" s="319" t="s">
        <v>111</v>
      </c>
      <c r="I945" s="319" t="s">
        <v>112</v>
      </c>
      <c r="J945" s="319" t="s">
        <v>31</v>
      </c>
      <c r="K945" s="319">
        <v>100</v>
      </c>
      <c r="L945" s="362">
        <v>271034100</v>
      </c>
      <c r="M945" s="604" t="s">
        <v>2092</v>
      </c>
      <c r="N945" s="36" t="s">
        <v>91</v>
      </c>
      <c r="O945" s="319" t="s">
        <v>109</v>
      </c>
      <c r="P945" s="319"/>
      <c r="Q945" s="151" t="s">
        <v>508</v>
      </c>
      <c r="R945" s="319" t="s">
        <v>110</v>
      </c>
      <c r="S945" s="319"/>
      <c r="T945" s="319" t="s">
        <v>30</v>
      </c>
      <c r="U945" s="324"/>
      <c r="V945" s="324">
        <v>485673.96</v>
      </c>
      <c r="W945" s="324">
        <v>485673.96</v>
      </c>
      <c r="X945" s="290">
        <f t="shared" si="12"/>
        <v>543954.83520000009</v>
      </c>
      <c r="Y945" s="325" t="s">
        <v>81</v>
      </c>
      <c r="Z945" s="319">
        <v>2015</v>
      </c>
      <c r="AA945" s="364" t="s">
        <v>490</v>
      </c>
      <c r="AB945" s="589" t="s">
        <v>63</v>
      </c>
      <c r="AC945" s="583"/>
      <c r="AD945" s="583"/>
      <c r="AE945" s="583"/>
      <c r="AF945" s="583"/>
      <c r="AG945" s="583"/>
      <c r="AH945" s="583"/>
      <c r="AI945" s="583"/>
    </row>
    <row r="946" spans="1:35" s="43" customFormat="1" ht="76.5" customHeight="1">
      <c r="A946" s="291" t="s">
        <v>1178</v>
      </c>
      <c r="B946" s="39" t="s">
        <v>1615</v>
      </c>
      <c r="C946" s="330" t="s">
        <v>104</v>
      </c>
      <c r="D946" s="330" t="s">
        <v>105</v>
      </c>
      <c r="E946" s="330" t="s">
        <v>106</v>
      </c>
      <c r="F946" s="330" t="s">
        <v>105</v>
      </c>
      <c r="G946" s="330" t="s">
        <v>106</v>
      </c>
      <c r="H946" s="330" t="s">
        <v>113</v>
      </c>
      <c r="I946" s="330" t="s">
        <v>114</v>
      </c>
      <c r="J946" s="330" t="s">
        <v>31</v>
      </c>
      <c r="K946" s="330">
        <v>100</v>
      </c>
      <c r="L946" s="590">
        <v>271034100</v>
      </c>
      <c r="M946" s="594" t="s">
        <v>2092</v>
      </c>
      <c r="N946" s="41" t="s">
        <v>91</v>
      </c>
      <c r="O946" s="330" t="s">
        <v>109</v>
      </c>
      <c r="P946" s="330"/>
      <c r="Q946" s="170" t="s">
        <v>508</v>
      </c>
      <c r="R946" s="330" t="s">
        <v>110</v>
      </c>
      <c r="S946" s="330"/>
      <c r="T946" s="330" t="s">
        <v>30</v>
      </c>
      <c r="U946" s="335"/>
      <c r="V946" s="335">
        <v>512287.34</v>
      </c>
      <c r="W946" s="335">
        <v>0</v>
      </c>
      <c r="X946" s="510">
        <f t="shared" si="12"/>
        <v>0</v>
      </c>
      <c r="Y946" s="336" t="s">
        <v>81</v>
      </c>
      <c r="Z946" s="330">
        <v>2015</v>
      </c>
      <c r="AA946" s="453" t="s">
        <v>490</v>
      </c>
      <c r="AB946" s="680" t="s">
        <v>63</v>
      </c>
      <c r="AC946" s="677"/>
      <c r="AD946" s="677"/>
      <c r="AE946" s="677"/>
      <c r="AF946" s="677"/>
      <c r="AG946" s="677"/>
      <c r="AH946" s="677"/>
      <c r="AI946" s="677"/>
    </row>
    <row r="947" spans="1:35" ht="76.5" customHeight="1">
      <c r="A947" s="282" t="s">
        <v>2466</v>
      </c>
      <c r="B947" s="1" t="s">
        <v>55</v>
      </c>
      <c r="C947" s="12" t="s">
        <v>104</v>
      </c>
      <c r="D947" s="12" t="s">
        <v>105</v>
      </c>
      <c r="E947" s="12" t="s">
        <v>106</v>
      </c>
      <c r="F947" s="12" t="s">
        <v>105</v>
      </c>
      <c r="G947" s="12" t="s">
        <v>106</v>
      </c>
      <c r="H947" s="12" t="s">
        <v>113</v>
      </c>
      <c r="I947" s="12" t="s">
        <v>114</v>
      </c>
      <c r="J947" s="12" t="s">
        <v>31</v>
      </c>
      <c r="K947" s="12">
        <v>100</v>
      </c>
      <c r="L947" s="586">
        <v>271034100</v>
      </c>
      <c r="M947" s="604" t="s">
        <v>2092</v>
      </c>
      <c r="N947" s="587" t="s">
        <v>613</v>
      </c>
      <c r="O947" s="12" t="s">
        <v>109</v>
      </c>
      <c r="P947" s="12"/>
      <c r="Q947" s="559" t="s">
        <v>508</v>
      </c>
      <c r="R947" s="12" t="s">
        <v>2112</v>
      </c>
      <c r="S947" s="12"/>
      <c r="T947" s="12" t="s">
        <v>82</v>
      </c>
      <c r="U947" s="5"/>
      <c r="V947" s="5">
        <v>578673</v>
      </c>
      <c r="W947" s="5">
        <v>578673</v>
      </c>
      <c r="X947" s="290">
        <f t="shared" si="12"/>
        <v>648113.76</v>
      </c>
      <c r="Y947" s="588" t="s">
        <v>81</v>
      </c>
      <c r="Z947" s="12">
        <v>2015</v>
      </c>
      <c r="AA947" s="589"/>
      <c r="AB947" s="589" t="s">
        <v>2286</v>
      </c>
      <c r="AC947" s="583" t="s">
        <v>2066</v>
      </c>
      <c r="AD947" s="583"/>
      <c r="AE947" s="583"/>
      <c r="AF947" s="583"/>
      <c r="AG947" s="583"/>
      <c r="AH947" s="583"/>
      <c r="AI947" s="583"/>
    </row>
    <row r="948" spans="1:35" ht="76.5" customHeight="1">
      <c r="A948" s="282" t="s">
        <v>1177</v>
      </c>
      <c r="B948" s="365" t="s">
        <v>169</v>
      </c>
      <c r="C948" s="366" t="s">
        <v>104</v>
      </c>
      <c r="D948" s="366" t="s">
        <v>105</v>
      </c>
      <c r="E948" s="366" t="s">
        <v>534</v>
      </c>
      <c r="F948" s="366" t="s">
        <v>105</v>
      </c>
      <c r="G948" s="366" t="s">
        <v>534</v>
      </c>
      <c r="H948" s="367" t="s">
        <v>535</v>
      </c>
      <c r="I948" s="366" t="s">
        <v>536</v>
      </c>
      <c r="J948" s="366" t="s">
        <v>31</v>
      </c>
      <c r="K948" s="366">
        <v>100</v>
      </c>
      <c r="L948" s="368">
        <v>311010000</v>
      </c>
      <c r="M948" s="538" t="s">
        <v>4615</v>
      </c>
      <c r="N948" s="369" t="s">
        <v>91</v>
      </c>
      <c r="O948" s="366" t="s">
        <v>103</v>
      </c>
      <c r="P948" s="366"/>
      <c r="Q948" s="370" t="s">
        <v>508</v>
      </c>
      <c r="R948" s="366" t="s">
        <v>110</v>
      </c>
      <c r="S948" s="366"/>
      <c r="T948" s="371" t="s">
        <v>82</v>
      </c>
      <c r="U948" s="372"/>
      <c r="V948" s="372">
        <v>565134.41</v>
      </c>
      <c r="W948" s="372">
        <v>565134.41</v>
      </c>
      <c r="X948" s="290">
        <f t="shared" si="12"/>
        <v>632950.53920000012</v>
      </c>
      <c r="Y948" s="373" t="s">
        <v>81</v>
      </c>
      <c r="Z948" s="366">
        <v>2015</v>
      </c>
      <c r="AA948" s="367" t="s">
        <v>490</v>
      </c>
      <c r="AB948" s="12" t="s">
        <v>63</v>
      </c>
      <c r="AC948" s="583"/>
      <c r="AD948" s="583"/>
      <c r="AE948" s="583"/>
      <c r="AF948" s="583"/>
      <c r="AG948" s="583"/>
      <c r="AH948" s="583"/>
      <c r="AI948" s="583"/>
    </row>
    <row r="949" spans="1:35" s="43" customFormat="1" ht="76.5" customHeight="1">
      <c r="A949" s="291" t="s">
        <v>1176</v>
      </c>
      <c r="B949" s="39" t="s">
        <v>55</v>
      </c>
      <c r="C949" s="330" t="s">
        <v>49</v>
      </c>
      <c r="D949" s="330" t="s">
        <v>50</v>
      </c>
      <c r="E949" s="330" t="s">
        <v>51</v>
      </c>
      <c r="F949" s="330" t="s">
        <v>52</v>
      </c>
      <c r="G949" s="330" t="s">
        <v>51</v>
      </c>
      <c r="H949" s="330" t="s">
        <v>53</v>
      </c>
      <c r="I949" s="330" t="s">
        <v>54</v>
      </c>
      <c r="J949" s="330" t="s">
        <v>80</v>
      </c>
      <c r="K949" s="330">
        <v>100</v>
      </c>
      <c r="L949" s="360">
        <v>231010000</v>
      </c>
      <c r="M949" s="712" t="s">
        <v>4158</v>
      </c>
      <c r="N949" s="41" t="s">
        <v>91</v>
      </c>
      <c r="O949" s="330" t="s">
        <v>92</v>
      </c>
      <c r="P949" s="330"/>
      <c r="Q949" s="170" t="s">
        <v>508</v>
      </c>
      <c r="R949" s="330" t="s">
        <v>93</v>
      </c>
      <c r="S949" s="330"/>
      <c r="T949" s="330" t="s">
        <v>30</v>
      </c>
      <c r="U949" s="335"/>
      <c r="V949" s="335">
        <v>1047500</v>
      </c>
      <c r="W949" s="335">
        <v>0</v>
      </c>
      <c r="X949" s="510">
        <f t="shared" ref="X949:X1024" si="13">W949*1.12</f>
        <v>0</v>
      </c>
      <c r="Y949" s="336" t="s">
        <v>81</v>
      </c>
      <c r="Z949" s="330">
        <v>2015</v>
      </c>
      <c r="AA949" s="361"/>
      <c r="AB949" s="680" t="s">
        <v>63</v>
      </c>
      <c r="AC949" s="677"/>
      <c r="AD949" s="677"/>
      <c r="AE949" s="677"/>
      <c r="AF949" s="677"/>
      <c r="AG949" s="677"/>
      <c r="AH949" s="677"/>
      <c r="AI949" s="677"/>
    </row>
    <row r="950" spans="1:35" ht="76.5" customHeight="1">
      <c r="A950" s="282" t="s">
        <v>4508</v>
      </c>
      <c r="B950" s="122" t="s">
        <v>55</v>
      </c>
      <c r="C950" s="376" t="s">
        <v>49</v>
      </c>
      <c r="D950" s="376" t="s">
        <v>50</v>
      </c>
      <c r="E950" s="376" t="s">
        <v>51</v>
      </c>
      <c r="F950" s="376" t="s">
        <v>52</v>
      </c>
      <c r="G950" s="376" t="s">
        <v>51</v>
      </c>
      <c r="H950" s="319" t="s">
        <v>53</v>
      </c>
      <c r="I950" s="319" t="s">
        <v>54</v>
      </c>
      <c r="J950" s="319" t="s">
        <v>80</v>
      </c>
      <c r="K950" s="319">
        <v>100</v>
      </c>
      <c r="L950" s="358">
        <v>231010000</v>
      </c>
      <c r="M950" s="93" t="s">
        <v>4158</v>
      </c>
      <c r="N950" s="36" t="s">
        <v>91</v>
      </c>
      <c r="O950" s="319" t="s">
        <v>92</v>
      </c>
      <c r="P950" s="319"/>
      <c r="Q950" s="151" t="s">
        <v>508</v>
      </c>
      <c r="R950" s="319" t="s">
        <v>93</v>
      </c>
      <c r="S950" s="319"/>
      <c r="T950" s="319" t="s">
        <v>30</v>
      </c>
      <c r="U950" s="324"/>
      <c r="V950" s="324">
        <v>795000</v>
      </c>
      <c r="W950" s="324">
        <v>795000</v>
      </c>
      <c r="X950" s="290">
        <f t="shared" si="13"/>
        <v>890400.00000000012</v>
      </c>
      <c r="Y950" s="325" t="s">
        <v>81</v>
      </c>
      <c r="Z950" s="319">
        <v>2015</v>
      </c>
      <c r="AA950" s="359" t="s">
        <v>4509</v>
      </c>
      <c r="AB950" s="12" t="s">
        <v>63</v>
      </c>
      <c r="AC950" s="583"/>
      <c r="AD950" s="583"/>
      <c r="AE950" s="583"/>
      <c r="AF950" s="583"/>
      <c r="AG950" s="583"/>
      <c r="AH950" s="583"/>
      <c r="AI950" s="583"/>
    </row>
    <row r="951" spans="1:35" s="43" customFormat="1" ht="76.5" customHeight="1">
      <c r="A951" s="291" t="s">
        <v>1175</v>
      </c>
      <c r="B951" s="39" t="s">
        <v>55</v>
      </c>
      <c r="C951" s="330" t="s">
        <v>49</v>
      </c>
      <c r="D951" s="330" t="s">
        <v>50</v>
      </c>
      <c r="E951" s="330" t="s">
        <v>51</v>
      </c>
      <c r="F951" s="330" t="s">
        <v>52</v>
      </c>
      <c r="G951" s="330" t="s">
        <v>51</v>
      </c>
      <c r="H951" s="330" t="s">
        <v>53</v>
      </c>
      <c r="I951" s="330" t="s">
        <v>54</v>
      </c>
      <c r="J951" s="330" t="s">
        <v>80</v>
      </c>
      <c r="K951" s="330">
        <v>100</v>
      </c>
      <c r="L951" s="360">
        <v>231010000</v>
      </c>
      <c r="M951" s="712" t="s">
        <v>4158</v>
      </c>
      <c r="N951" s="41" t="s">
        <v>91</v>
      </c>
      <c r="O951" s="330" t="s">
        <v>94</v>
      </c>
      <c r="P951" s="330"/>
      <c r="Q951" s="170" t="s">
        <v>508</v>
      </c>
      <c r="R951" s="330" t="s">
        <v>93</v>
      </c>
      <c r="S951" s="330"/>
      <c r="T951" s="330" t="s">
        <v>30</v>
      </c>
      <c r="U951" s="335"/>
      <c r="V951" s="335">
        <v>847500</v>
      </c>
      <c r="W951" s="335">
        <v>0</v>
      </c>
      <c r="X951" s="510">
        <f t="shared" si="13"/>
        <v>0</v>
      </c>
      <c r="Y951" s="336" t="s">
        <v>81</v>
      </c>
      <c r="Z951" s="330">
        <v>2015</v>
      </c>
      <c r="AA951" s="361"/>
      <c r="AB951" s="680" t="s">
        <v>63</v>
      </c>
      <c r="AC951" s="677"/>
      <c r="AD951" s="677"/>
      <c r="AE951" s="677"/>
      <c r="AF951" s="677"/>
      <c r="AG951" s="677"/>
      <c r="AH951" s="677"/>
      <c r="AI951" s="677"/>
    </row>
    <row r="952" spans="1:35" ht="76.5" customHeight="1">
      <c r="A952" s="282" t="s">
        <v>4510</v>
      </c>
      <c r="B952" s="1" t="s">
        <v>55</v>
      </c>
      <c r="C952" s="12" t="s">
        <v>49</v>
      </c>
      <c r="D952" s="12" t="s">
        <v>50</v>
      </c>
      <c r="E952" s="12" t="s">
        <v>51</v>
      </c>
      <c r="F952" s="12" t="s">
        <v>52</v>
      </c>
      <c r="G952" s="12" t="s">
        <v>51</v>
      </c>
      <c r="H952" s="12" t="s">
        <v>53</v>
      </c>
      <c r="I952" s="12" t="s">
        <v>54</v>
      </c>
      <c r="J952" s="12" t="s">
        <v>80</v>
      </c>
      <c r="K952" s="12">
        <v>100</v>
      </c>
      <c r="L952" s="685">
        <v>231010000</v>
      </c>
      <c r="M952" s="93" t="s">
        <v>4158</v>
      </c>
      <c r="N952" s="587" t="s">
        <v>91</v>
      </c>
      <c r="O952" s="12" t="s">
        <v>94</v>
      </c>
      <c r="P952" s="12"/>
      <c r="Q952" s="559" t="s">
        <v>508</v>
      </c>
      <c r="R952" s="12" t="s">
        <v>93</v>
      </c>
      <c r="S952" s="12"/>
      <c r="T952" s="12" t="s">
        <v>30</v>
      </c>
      <c r="U952" s="5"/>
      <c r="V952" s="5">
        <v>798500</v>
      </c>
      <c r="W952" s="5">
        <v>798500</v>
      </c>
      <c r="X952" s="290">
        <f t="shared" si="13"/>
        <v>894320.00000000012</v>
      </c>
      <c r="Y952" s="588" t="s">
        <v>81</v>
      </c>
      <c r="Z952" s="12">
        <v>2015</v>
      </c>
      <c r="AA952" s="6" t="s">
        <v>4509</v>
      </c>
      <c r="AB952" s="12" t="s">
        <v>63</v>
      </c>
      <c r="AC952" s="583"/>
      <c r="AD952" s="583"/>
      <c r="AE952" s="583"/>
      <c r="AF952" s="583"/>
      <c r="AG952" s="583"/>
      <c r="AH952" s="583"/>
      <c r="AI952" s="583"/>
    </row>
    <row r="953" spans="1:35" s="43" customFormat="1" ht="76.5" customHeight="1">
      <c r="A953" s="291" t="s">
        <v>1174</v>
      </c>
      <c r="B953" s="39" t="s">
        <v>55</v>
      </c>
      <c r="C953" s="330" t="s">
        <v>49</v>
      </c>
      <c r="D953" s="330" t="s">
        <v>50</v>
      </c>
      <c r="E953" s="330" t="s">
        <v>51</v>
      </c>
      <c r="F953" s="330" t="s">
        <v>52</v>
      </c>
      <c r="G953" s="330" t="s">
        <v>51</v>
      </c>
      <c r="H953" s="330" t="s">
        <v>53</v>
      </c>
      <c r="I953" s="330" t="s">
        <v>54</v>
      </c>
      <c r="J953" s="330" t="s">
        <v>80</v>
      </c>
      <c r="K953" s="330">
        <v>100</v>
      </c>
      <c r="L953" s="360">
        <v>231010000</v>
      </c>
      <c r="M953" s="712" t="s">
        <v>4158</v>
      </c>
      <c r="N953" s="41" t="s">
        <v>91</v>
      </c>
      <c r="O953" s="330" t="s">
        <v>95</v>
      </c>
      <c r="P953" s="330"/>
      <c r="Q953" s="170" t="s">
        <v>508</v>
      </c>
      <c r="R953" s="330" t="s">
        <v>93</v>
      </c>
      <c r="S953" s="330"/>
      <c r="T953" s="330" t="s">
        <v>30</v>
      </c>
      <c r="U953" s="335"/>
      <c r="V953" s="335">
        <v>1492400</v>
      </c>
      <c r="W953" s="335">
        <v>0</v>
      </c>
      <c r="X953" s="510">
        <f t="shared" si="13"/>
        <v>0</v>
      </c>
      <c r="Y953" s="336" t="s">
        <v>81</v>
      </c>
      <c r="Z953" s="330">
        <v>2015</v>
      </c>
      <c r="AA953" s="361"/>
      <c r="AB953" s="680" t="s">
        <v>63</v>
      </c>
      <c r="AC953" s="677"/>
      <c r="AD953" s="677"/>
      <c r="AE953" s="677"/>
      <c r="AF953" s="677"/>
      <c r="AG953" s="677"/>
      <c r="AH953" s="677"/>
      <c r="AI953" s="677"/>
    </row>
    <row r="954" spans="1:35" ht="76.5" customHeight="1">
      <c r="A954" s="282" t="s">
        <v>4511</v>
      </c>
      <c r="B954" s="122" t="s">
        <v>55</v>
      </c>
      <c r="C954" s="376" t="s">
        <v>49</v>
      </c>
      <c r="D954" s="376" t="s">
        <v>50</v>
      </c>
      <c r="E954" s="376" t="s">
        <v>51</v>
      </c>
      <c r="F954" s="376" t="s">
        <v>52</v>
      </c>
      <c r="G954" s="376" t="s">
        <v>51</v>
      </c>
      <c r="H954" s="319" t="s">
        <v>53</v>
      </c>
      <c r="I954" s="319" t="s">
        <v>54</v>
      </c>
      <c r="J954" s="319" t="s">
        <v>80</v>
      </c>
      <c r="K954" s="319">
        <v>100</v>
      </c>
      <c r="L954" s="358">
        <v>231010000</v>
      </c>
      <c r="M954" s="93" t="s">
        <v>4158</v>
      </c>
      <c r="N954" s="36" t="s">
        <v>91</v>
      </c>
      <c r="O954" s="319" t="s">
        <v>95</v>
      </c>
      <c r="P954" s="319"/>
      <c r="Q954" s="151" t="s">
        <v>508</v>
      </c>
      <c r="R954" s="319" t="s">
        <v>93</v>
      </c>
      <c r="S954" s="319"/>
      <c r="T954" s="319" t="s">
        <v>30</v>
      </c>
      <c r="U954" s="324"/>
      <c r="V954" s="324">
        <v>1161000</v>
      </c>
      <c r="W954" s="324">
        <v>1161000</v>
      </c>
      <c r="X954" s="290">
        <f t="shared" si="13"/>
        <v>1300320.0000000002</v>
      </c>
      <c r="Y954" s="325" t="s">
        <v>81</v>
      </c>
      <c r="Z954" s="319">
        <v>2015</v>
      </c>
      <c r="AA954" s="359" t="s">
        <v>4509</v>
      </c>
      <c r="AB954" s="589" t="s">
        <v>63</v>
      </c>
      <c r="AC954" s="583"/>
      <c r="AD954" s="583"/>
      <c r="AE954" s="583"/>
      <c r="AF954" s="583"/>
      <c r="AG954" s="583"/>
      <c r="AH954" s="583"/>
      <c r="AI954" s="583"/>
    </row>
    <row r="955" spans="1:35" s="43" customFormat="1" ht="76.5" customHeight="1">
      <c r="A955" s="291" t="s">
        <v>1173</v>
      </c>
      <c r="B955" s="39" t="s">
        <v>55</v>
      </c>
      <c r="C955" s="330" t="s">
        <v>49</v>
      </c>
      <c r="D955" s="330" t="s">
        <v>50</v>
      </c>
      <c r="E955" s="330" t="s">
        <v>51</v>
      </c>
      <c r="F955" s="330" t="s">
        <v>52</v>
      </c>
      <c r="G955" s="330" t="s">
        <v>51</v>
      </c>
      <c r="H955" s="330" t="s">
        <v>53</v>
      </c>
      <c r="I955" s="330" t="s">
        <v>54</v>
      </c>
      <c r="J955" s="330" t="s">
        <v>80</v>
      </c>
      <c r="K955" s="330">
        <v>100</v>
      </c>
      <c r="L955" s="360">
        <v>231010000</v>
      </c>
      <c r="M955" s="712" t="s">
        <v>4158</v>
      </c>
      <c r="N955" s="41" t="s">
        <v>91</v>
      </c>
      <c r="O955" s="330" t="s">
        <v>101</v>
      </c>
      <c r="P955" s="330"/>
      <c r="Q955" s="170" t="s">
        <v>508</v>
      </c>
      <c r="R955" s="330" t="s">
        <v>93</v>
      </c>
      <c r="S955" s="330"/>
      <c r="T955" s="330" t="s">
        <v>30</v>
      </c>
      <c r="U955" s="335"/>
      <c r="V955" s="335">
        <v>756500</v>
      </c>
      <c r="W955" s="335">
        <v>0</v>
      </c>
      <c r="X955" s="510">
        <f t="shared" si="13"/>
        <v>0</v>
      </c>
      <c r="Y955" s="336" t="s">
        <v>81</v>
      </c>
      <c r="Z955" s="330">
        <v>2015</v>
      </c>
      <c r="AA955" s="361"/>
      <c r="AB955" s="680" t="s">
        <v>63</v>
      </c>
      <c r="AC955" s="677"/>
      <c r="AD955" s="677"/>
      <c r="AE955" s="677"/>
      <c r="AF955" s="677"/>
      <c r="AG955" s="677"/>
      <c r="AH955" s="677"/>
      <c r="AI955" s="677"/>
    </row>
    <row r="956" spans="1:35" ht="76.5" customHeight="1">
      <c r="A956" s="282" t="s">
        <v>4512</v>
      </c>
      <c r="B956" s="1" t="s">
        <v>55</v>
      </c>
      <c r="C956" s="12" t="s">
        <v>49</v>
      </c>
      <c r="D956" s="12" t="s">
        <v>50</v>
      </c>
      <c r="E956" s="12" t="s">
        <v>51</v>
      </c>
      <c r="F956" s="12" t="s">
        <v>52</v>
      </c>
      <c r="G956" s="12" t="s">
        <v>51</v>
      </c>
      <c r="H956" s="12" t="s">
        <v>53</v>
      </c>
      <c r="I956" s="12" t="s">
        <v>54</v>
      </c>
      <c r="J956" s="12" t="s">
        <v>80</v>
      </c>
      <c r="K956" s="12">
        <v>100</v>
      </c>
      <c r="L956" s="685">
        <v>231010000</v>
      </c>
      <c r="M956" s="93" t="s">
        <v>4158</v>
      </c>
      <c r="N956" s="587" t="s">
        <v>91</v>
      </c>
      <c r="O956" s="12" t="s">
        <v>101</v>
      </c>
      <c r="P956" s="12"/>
      <c r="Q956" s="559" t="s">
        <v>508</v>
      </c>
      <c r="R956" s="12" t="s">
        <v>93</v>
      </c>
      <c r="S956" s="12"/>
      <c r="T956" s="12" t="s">
        <v>30</v>
      </c>
      <c r="U956" s="5"/>
      <c r="V956" s="5">
        <v>680850</v>
      </c>
      <c r="W956" s="5">
        <v>680850</v>
      </c>
      <c r="X956" s="290">
        <f t="shared" si="13"/>
        <v>762552.00000000012</v>
      </c>
      <c r="Y956" s="588" t="s">
        <v>81</v>
      </c>
      <c r="Z956" s="12">
        <v>2015</v>
      </c>
      <c r="AA956" s="6" t="s">
        <v>4509</v>
      </c>
      <c r="AB956" s="589" t="s">
        <v>63</v>
      </c>
      <c r="AC956" s="583"/>
      <c r="AD956" s="583"/>
      <c r="AE956" s="583"/>
      <c r="AF956" s="583"/>
      <c r="AG956" s="583"/>
      <c r="AH956" s="583"/>
      <c r="AI956" s="583"/>
    </row>
    <row r="957" spans="1:35" ht="76.5" customHeight="1">
      <c r="A957" s="291" t="s">
        <v>1172</v>
      </c>
      <c r="B957" s="39" t="s">
        <v>55</v>
      </c>
      <c r="C957" s="330" t="s">
        <v>49</v>
      </c>
      <c r="D957" s="330" t="s">
        <v>50</v>
      </c>
      <c r="E957" s="330" t="s">
        <v>51</v>
      </c>
      <c r="F957" s="330" t="s">
        <v>52</v>
      </c>
      <c r="G957" s="330" t="s">
        <v>51</v>
      </c>
      <c r="H957" s="330" t="s">
        <v>53</v>
      </c>
      <c r="I957" s="330" t="s">
        <v>54</v>
      </c>
      <c r="J957" s="330" t="s">
        <v>80</v>
      </c>
      <c r="K957" s="330">
        <v>100</v>
      </c>
      <c r="L957" s="360">
        <v>231010000</v>
      </c>
      <c r="M957" s="712" t="s">
        <v>4158</v>
      </c>
      <c r="N957" s="41" t="s">
        <v>91</v>
      </c>
      <c r="O957" s="330" t="s">
        <v>97</v>
      </c>
      <c r="P957" s="330"/>
      <c r="Q957" s="170" t="s">
        <v>508</v>
      </c>
      <c r="R957" s="330" t="s">
        <v>93</v>
      </c>
      <c r="S957" s="330"/>
      <c r="T957" s="330" t="s">
        <v>30</v>
      </c>
      <c r="U957" s="335"/>
      <c r="V957" s="335">
        <v>103669.55</v>
      </c>
      <c r="W957" s="335">
        <v>0</v>
      </c>
      <c r="X957" s="510">
        <f t="shared" si="13"/>
        <v>0</v>
      </c>
      <c r="Y957" s="336" t="s">
        <v>81</v>
      </c>
      <c r="Z957" s="330">
        <v>2015</v>
      </c>
      <c r="AA957" s="361"/>
      <c r="AB957" s="680" t="s">
        <v>63</v>
      </c>
      <c r="AC957" s="677"/>
      <c r="AD957" s="677"/>
      <c r="AE957" s="677"/>
      <c r="AF957" s="677"/>
      <c r="AG957" s="677"/>
      <c r="AH957" s="677"/>
      <c r="AI957" s="583"/>
    </row>
    <row r="958" spans="1:35" ht="76.5" customHeight="1">
      <c r="A958" s="282" t="s">
        <v>4513</v>
      </c>
      <c r="B958" s="122" t="s">
        <v>55</v>
      </c>
      <c r="C958" s="376" t="s">
        <v>49</v>
      </c>
      <c r="D958" s="376" t="s">
        <v>50</v>
      </c>
      <c r="E958" s="376" t="s">
        <v>51</v>
      </c>
      <c r="F958" s="376" t="s">
        <v>52</v>
      </c>
      <c r="G958" s="376" t="s">
        <v>51</v>
      </c>
      <c r="H958" s="319" t="s">
        <v>53</v>
      </c>
      <c r="I958" s="319" t="s">
        <v>54</v>
      </c>
      <c r="J958" s="319" t="s">
        <v>80</v>
      </c>
      <c r="K958" s="319">
        <v>100</v>
      </c>
      <c r="L958" s="358">
        <v>231010000</v>
      </c>
      <c r="M958" s="93" t="s">
        <v>4158</v>
      </c>
      <c r="N958" s="36" t="s">
        <v>91</v>
      </c>
      <c r="O958" s="319" t="s">
        <v>97</v>
      </c>
      <c r="P958" s="319"/>
      <c r="Q958" s="151" t="s">
        <v>508</v>
      </c>
      <c r="R958" s="319" t="s">
        <v>93</v>
      </c>
      <c r="S958" s="319"/>
      <c r="T958" s="319" t="s">
        <v>30</v>
      </c>
      <c r="U958" s="324"/>
      <c r="V958" s="324">
        <v>100652.17</v>
      </c>
      <c r="W958" s="324">
        <v>100652.17</v>
      </c>
      <c r="X958" s="290">
        <f t="shared" si="13"/>
        <v>112730.43040000001</v>
      </c>
      <c r="Y958" s="325" t="s">
        <v>81</v>
      </c>
      <c r="Z958" s="319">
        <v>2015</v>
      </c>
      <c r="AA958" s="359" t="s">
        <v>4509</v>
      </c>
      <c r="AB958" s="589" t="s">
        <v>63</v>
      </c>
      <c r="AC958" s="583"/>
      <c r="AD958" s="583"/>
      <c r="AE958" s="583"/>
      <c r="AF958" s="583"/>
      <c r="AG958" s="583"/>
      <c r="AH958" s="583"/>
      <c r="AI958" s="583"/>
    </row>
    <row r="959" spans="1:35" ht="76.5" customHeight="1">
      <c r="A959" s="282" t="s">
        <v>1171</v>
      </c>
      <c r="B959" s="122" t="s">
        <v>55</v>
      </c>
      <c r="C959" s="319" t="s">
        <v>49</v>
      </c>
      <c r="D959" s="319" t="s">
        <v>50</v>
      </c>
      <c r="E959" s="319" t="s">
        <v>51</v>
      </c>
      <c r="F959" s="319" t="s">
        <v>52</v>
      </c>
      <c r="G959" s="319" t="s">
        <v>51</v>
      </c>
      <c r="H959" s="319" t="s">
        <v>53</v>
      </c>
      <c r="I959" s="319" t="s">
        <v>54</v>
      </c>
      <c r="J959" s="319" t="s">
        <v>80</v>
      </c>
      <c r="K959" s="319">
        <v>100</v>
      </c>
      <c r="L959" s="358">
        <v>231010000</v>
      </c>
      <c r="M959" s="93" t="s">
        <v>4158</v>
      </c>
      <c r="N959" s="36" t="s">
        <v>91</v>
      </c>
      <c r="O959" s="319" t="s">
        <v>99</v>
      </c>
      <c r="P959" s="319"/>
      <c r="Q959" s="151" t="s">
        <v>508</v>
      </c>
      <c r="R959" s="319" t="s">
        <v>93</v>
      </c>
      <c r="S959" s="319"/>
      <c r="T959" s="319" t="s">
        <v>30</v>
      </c>
      <c r="U959" s="324"/>
      <c r="V959" s="324">
        <v>330900</v>
      </c>
      <c r="W959" s="324">
        <v>330900</v>
      </c>
      <c r="X959" s="290">
        <f t="shared" si="13"/>
        <v>370608.00000000006</v>
      </c>
      <c r="Y959" s="325" t="s">
        <v>81</v>
      </c>
      <c r="Z959" s="319">
        <v>2015</v>
      </c>
      <c r="AA959" s="359"/>
      <c r="AB959" s="589" t="s">
        <v>63</v>
      </c>
      <c r="AC959" s="583"/>
      <c r="AD959" s="583"/>
      <c r="AE959" s="583"/>
      <c r="AF959" s="583"/>
      <c r="AG959" s="583"/>
      <c r="AH959" s="583"/>
      <c r="AI959" s="583"/>
    </row>
    <row r="960" spans="1:35" ht="76.5" customHeight="1">
      <c r="A960" s="374" t="s">
        <v>1170</v>
      </c>
      <c r="B960" s="122" t="s">
        <v>55</v>
      </c>
      <c r="C960" s="319" t="s">
        <v>49</v>
      </c>
      <c r="D960" s="319" t="s">
        <v>50</v>
      </c>
      <c r="E960" s="319" t="s">
        <v>51</v>
      </c>
      <c r="F960" s="319" t="s">
        <v>52</v>
      </c>
      <c r="G960" s="319" t="s">
        <v>51</v>
      </c>
      <c r="H960" s="319" t="s">
        <v>53</v>
      </c>
      <c r="I960" s="319" t="s">
        <v>54</v>
      </c>
      <c r="J960" s="319" t="s">
        <v>80</v>
      </c>
      <c r="K960" s="319">
        <v>100</v>
      </c>
      <c r="L960" s="358">
        <v>231010000</v>
      </c>
      <c r="M960" s="93" t="s">
        <v>4158</v>
      </c>
      <c r="N960" s="375" t="s">
        <v>91</v>
      </c>
      <c r="O960" s="319" t="s">
        <v>100</v>
      </c>
      <c r="P960" s="319"/>
      <c r="Q960" s="151" t="s">
        <v>508</v>
      </c>
      <c r="R960" s="319" t="s">
        <v>93</v>
      </c>
      <c r="S960" s="319"/>
      <c r="T960" s="319" t="s">
        <v>30</v>
      </c>
      <c r="U960" s="324"/>
      <c r="V960" s="324">
        <v>65000</v>
      </c>
      <c r="W960" s="324">
        <v>65000</v>
      </c>
      <c r="X960" s="290">
        <f t="shared" si="13"/>
        <v>72800</v>
      </c>
      <c r="Y960" s="325" t="s">
        <v>81</v>
      </c>
      <c r="Z960" s="319">
        <v>2015</v>
      </c>
      <c r="AA960" s="359"/>
      <c r="AB960" s="589" t="s">
        <v>63</v>
      </c>
      <c r="AC960" s="583"/>
      <c r="AD960" s="583"/>
      <c r="AE960" s="583"/>
      <c r="AF960" s="583"/>
      <c r="AG960" s="583"/>
      <c r="AH960" s="583"/>
      <c r="AI960" s="583"/>
    </row>
    <row r="961" spans="1:35" s="43" customFormat="1" ht="76.5" customHeight="1">
      <c r="A961" s="291" t="s">
        <v>1169</v>
      </c>
      <c r="B961" s="39" t="s">
        <v>55</v>
      </c>
      <c r="C961" s="330" t="s">
        <v>49</v>
      </c>
      <c r="D961" s="330" t="s">
        <v>50</v>
      </c>
      <c r="E961" s="330" t="s">
        <v>51</v>
      </c>
      <c r="F961" s="330" t="s">
        <v>52</v>
      </c>
      <c r="G961" s="330" t="s">
        <v>51</v>
      </c>
      <c r="H961" s="330" t="s">
        <v>53</v>
      </c>
      <c r="I961" s="330" t="s">
        <v>54</v>
      </c>
      <c r="J961" s="330" t="s">
        <v>80</v>
      </c>
      <c r="K961" s="330">
        <v>100</v>
      </c>
      <c r="L961" s="360">
        <v>231010000</v>
      </c>
      <c r="M961" s="712" t="s">
        <v>4158</v>
      </c>
      <c r="N961" s="41" t="s">
        <v>91</v>
      </c>
      <c r="O961" s="330" t="s">
        <v>115</v>
      </c>
      <c r="P961" s="330"/>
      <c r="Q961" s="170" t="s">
        <v>508</v>
      </c>
      <c r="R961" s="330" t="s">
        <v>93</v>
      </c>
      <c r="S961" s="330"/>
      <c r="T961" s="330" t="s">
        <v>30</v>
      </c>
      <c r="U961" s="335"/>
      <c r="V961" s="335">
        <v>247000</v>
      </c>
      <c r="W961" s="335">
        <v>0</v>
      </c>
      <c r="X961" s="510">
        <f t="shared" si="13"/>
        <v>0</v>
      </c>
      <c r="Y961" s="336" t="s">
        <v>81</v>
      </c>
      <c r="Z961" s="330">
        <v>2015</v>
      </c>
      <c r="AA961" s="361"/>
      <c r="AB961" s="680" t="s">
        <v>63</v>
      </c>
      <c r="AC961" s="677"/>
      <c r="AD961" s="677"/>
      <c r="AE961" s="677"/>
      <c r="AF961" s="677"/>
      <c r="AG961" s="677"/>
      <c r="AH961" s="677"/>
      <c r="AI961" s="677"/>
    </row>
    <row r="962" spans="1:35" ht="76.5" customHeight="1">
      <c r="A962" s="282" t="s">
        <v>4514</v>
      </c>
      <c r="B962" s="1" t="s">
        <v>55</v>
      </c>
      <c r="C962" s="12" t="s">
        <v>49</v>
      </c>
      <c r="D962" s="12" t="s">
        <v>50</v>
      </c>
      <c r="E962" s="12" t="s">
        <v>4515</v>
      </c>
      <c r="F962" s="12" t="s">
        <v>52</v>
      </c>
      <c r="G962" s="12" t="s">
        <v>4515</v>
      </c>
      <c r="H962" s="12" t="s">
        <v>53</v>
      </c>
      <c r="I962" s="12" t="s">
        <v>4516</v>
      </c>
      <c r="J962" s="12" t="s">
        <v>80</v>
      </c>
      <c r="K962" s="12">
        <v>100</v>
      </c>
      <c r="L962" s="685">
        <v>231010000</v>
      </c>
      <c r="M962" s="93" t="s">
        <v>4158</v>
      </c>
      <c r="N962" s="587" t="s">
        <v>91</v>
      </c>
      <c r="O962" s="12" t="s">
        <v>115</v>
      </c>
      <c r="P962" s="12"/>
      <c r="Q962" s="559" t="s">
        <v>508</v>
      </c>
      <c r="R962" s="12" t="s">
        <v>93</v>
      </c>
      <c r="S962" s="12"/>
      <c r="T962" s="12" t="s">
        <v>30</v>
      </c>
      <c r="U962" s="5"/>
      <c r="V962" s="5">
        <v>199000</v>
      </c>
      <c r="W962" s="5">
        <v>199000</v>
      </c>
      <c r="X962" s="290">
        <f t="shared" si="13"/>
        <v>222880.00000000003</v>
      </c>
      <c r="Y962" s="588" t="s">
        <v>81</v>
      </c>
      <c r="Z962" s="12">
        <v>2015</v>
      </c>
      <c r="AA962" s="6" t="s">
        <v>4509</v>
      </c>
      <c r="AB962" s="589" t="s">
        <v>63</v>
      </c>
      <c r="AC962" s="583"/>
      <c r="AD962" s="583"/>
      <c r="AE962" s="583"/>
      <c r="AF962" s="583"/>
      <c r="AG962" s="583"/>
      <c r="AH962" s="583"/>
      <c r="AI962" s="583"/>
    </row>
    <row r="963" spans="1:35" s="43" customFormat="1" ht="76.5" customHeight="1">
      <c r="A963" s="291" t="s">
        <v>1168</v>
      </c>
      <c r="B963" s="39" t="s">
        <v>55</v>
      </c>
      <c r="C963" s="330" t="s">
        <v>49</v>
      </c>
      <c r="D963" s="330" t="s">
        <v>50</v>
      </c>
      <c r="E963" s="330" t="s">
        <v>51</v>
      </c>
      <c r="F963" s="330" t="s">
        <v>52</v>
      </c>
      <c r="G963" s="330" t="s">
        <v>51</v>
      </c>
      <c r="H963" s="330" t="s">
        <v>53</v>
      </c>
      <c r="I963" s="330" t="s">
        <v>54</v>
      </c>
      <c r="J963" s="330" t="s">
        <v>80</v>
      </c>
      <c r="K963" s="330">
        <v>100</v>
      </c>
      <c r="L963" s="360">
        <v>231010000</v>
      </c>
      <c r="M963" s="712" t="s">
        <v>4158</v>
      </c>
      <c r="N963" s="41" t="s">
        <v>91</v>
      </c>
      <c r="O963" s="330" t="s">
        <v>98</v>
      </c>
      <c r="P963" s="330"/>
      <c r="Q963" s="170" t="s">
        <v>508</v>
      </c>
      <c r="R963" s="330" t="s">
        <v>93</v>
      </c>
      <c r="S963" s="330"/>
      <c r="T963" s="330" t="s">
        <v>30</v>
      </c>
      <c r="U963" s="335"/>
      <c r="V963" s="335">
        <v>555680</v>
      </c>
      <c r="W963" s="335">
        <v>0</v>
      </c>
      <c r="X963" s="510">
        <f t="shared" si="13"/>
        <v>0</v>
      </c>
      <c r="Y963" s="336" t="s">
        <v>81</v>
      </c>
      <c r="Z963" s="330">
        <v>2015</v>
      </c>
      <c r="AA963" s="361"/>
      <c r="AB963" s="680" t="s">
        <v>63</v>
      </c>
      <c r="AC963" s="677"/>
      <c r="AD963" s="677"/>
      <c r="AE963" s="677"/>
      <c r="AF963" s="677"/>
      <c r="AG963" s="677"/>
      <c r="AH963" s="677"/>
      <c r="AI963" s="677"/>
    </row>
    <row r="964" spans="1:35" ht="76.5" customHeight="1">
      <c r="A964" s="282" t="s">
        <v>4517</v>
      </c>
      <c r="B964" s="122" t="s">
        <v>55</v>
      </c>
      <c r="C964" s="319" t="s">
        <v>49</v>
      </c>
      <c r="D964" s="319" t="s">
        <v>50</v>
      </c>
      <c r="E964" s="319" t="s">
        <v>4515</v>
      </c>
      <c r="F964" s="319" t="s">
        <v>52</v>
      </c>
      <c r="G964" s="319" t="s">
        <v>4515</v>
      </c>
      <c r="H964" s="319" t="s">
        <v>53</v>
      </c>
      <c r="I964" s="319" t="s">
        <v>4516</v>
      </c>
      <c r="J964" s="319" t="s">
        <v>80</v>
      </c>
      <c r="K964" s="319">
        <v>100</v>
      </c>
      <c r="L964" s="358">
        <v>231010000</v>
      </c>
      <c r="M964" s="93" t="s">
        <v>4158</v>
      </c>
      <c r="N964" s="36" t="s">
        <v>91</v>
      </c>
      <c r="O964" s="319" t="s">
        <v>98</v>
      </c>
      <c r="P964" s="319"/>
      <c r="Q964" s="151" t="s">
        <v>508</v>
      </c>
      <c r="R964" s="319" t="s">
        <v>93</v>
      </c>
      <c r="S964" s="319"/>
      <c r="T964" s="319" t="s">
        <v>30</v>
      </c>
      <c r="U964" s="324"/>
      <c r="V964" s="324">
        <v>514000</v>
      </c>
      <c r="W964" s="324">
        <v>514000</v>
      </c>
      <c r="X964" s="290">
        <f t="shared" si="13"/>
        <v>575680</v>
      </c>
      <c r="Y964" s="325" t="s">
        <v>81</v>
      </c>
      <c r="Z964" s="319">
        <v>2015</v>
      </c>
      <c r="AA964" s="359" t="s">
        <v>4509</v>
      </c>
      <c r="AB964" s="589" t="s">
        <v>63</v>
      </c>
      <c r="AC964" s="583"/>
      <c r="AD964" s="583"/>
      <c r="AE964" s="583"/>
      <c r="AF964" s="583"/>
      <c r="AG964" s="583"/>
      <c r="AH964" s="583"/>
      <c r="AI964" s="583"/>
    </row>
    <row r="965" spans="1:35" ht="76.5" customHeight="1">
      <c r="A965" s="282" t="s">
        <v>1167</v>
      </c>
      <c r="B965" s="122" t="s">
        <v>55</v>
      </c>
      <c r="C965" s="319" t="s">
        <v>65</v>
      </c>
      <c r="D965" s="319" t="s">
        <v>116</v>
      </c>
      <c r="E965" s="319" t="s">
        <v>67</v>
      </c>
      <c r="F965" s="319" t="s">
        <v>66</v>
      </c>
      <c r="G965" s="319" t="s">
        <v>67</v>
      </c>
      <c r="H965" s="319" t="s">
        <v>68</v>
      </c>
      <c r="I965" s="319" t="s">
        <v>69</v>
      </c>
      <c r="J965" s="319" t="s">
        <v>80</v>
      </c>
      <c r="K965" s="319">
        <v>100</v>
      </c>
      <c r="L965" s="122">
        <v>151010000</v>
      </c>
      <c r="M965" s="604" t="s">
        <v>3157</v>
      </c>
      <c r="N965" s="36" t="s">
        <v>91</v>
      </c>
      <c r="O965" s="319" t="s">
        <v>102</v>
      </c>
      <c r="P965" s="319"/>
      <c r="Q965" s="151" t="s">
        <v>508</v>
      </c>
      <c r="R965" s="319" t="s">
        <v>48</v>
      </c>
      <c r="S965" s="319"/>
      <c r="T965" s="319" t="s">
        <v>30</v>
      </c>
      <c r="U965" s="324"/>
      <c r="V965" s="324">
        <v>2867868</v>
      </c>
      <c r="W965" s="324">
        <v>2867868</v>
      </c>
      <c r="X965" s="290">
        <f t="shared" si="13"/>
        <v>3212012.16</v>
      </c>
      <c r="Y965" s="325" t="s">
        <v>81</v>
      </c>
      <c r="Z965" s="319">
        <v>2015</v>
      </c>
      <c r="AA965" s="359"/>
      <c r="AB965" s="589" t="s">
        <v>63</v>
      </c>
      <c r="AC965" s="583"/>
      <c r="AD965" s="583"/>
      <c r="AE965" s="583"/>
      <c r="AF965" s="583"/>
      <c r="AG965" s="583"/>
      <c r="AH965" s="583"/>
      <c r="AI965" s="583"/>
    </row>
    <row r="966" spans="1:35" s="43" customFormat="1" ht="76.5" customHeight="1">
      <c r="A966" s="291" t="s">
        <v>1166</v>
      </c>
      <c r="B966" s="39" t="s">
        <v>55</v>
      </c>
      <c r="C966" s="686" t="s">
        <v>322</v>
      </c>
      <c r="D966" s="686" t="s">
        <v>323</v>
      </c>
      <c r="E966" s="686" t="s">
        <v>324</v>
      </c>
      <c r="F966" s="686" t="s">
        <v>325</v>
      </c>
      <c r="G966" s="686" t="s">
        <v>326</v>
      </c>
      <c r="H966" s="330" t="s">
        <v>70</v>
      </c>
      <c r="I966" s="330" t="s">
        <v>71</v>
      </c>
      <c r="J966" s="330" t="s">
        <v>83</v>
      </c>
      <c r="K966" s="330">
        <v>25</v>
      </c>
      <c r="L966" s="360">
        <v>231010000</v>
      </c>
      <c r="M966" s="712" t="s">
        <v>4158</v>
      </c>
      <c r="N966" s="41" t="s">
        <v>91</v>
      </c>
      <c r="O966" s="330" t="s">
        <v>98</v>
      </c>
      <c r="P966" s="330"/>
      <c r="Q966" s="170" t="s">
        <v>508</v>
      </c>
      <c r="R966" s="330" t="s">
        <v>93</v>
      </c>
      <c r="S966" s="330"/>
      <c r="T966" s="330" t="s">
        <v>30</v>
      </c>
      <c r="U966" s="335"/>
      <c r="V966" s="335">
        <v>13519231</v>
      </c>
      <c r="W966" s="335">
        <v>0</v>
      </c>
      <c r="X966" s="510">
        <f t="shared" si="13"/>
        <v>0</v>
      </c>
      <c r="Y966" s="336" t="s">
        <v>81</v>
      </c>
      <c r="Z966" s="330">
        <v>2015</v>
      </c>
      <c r="AA966" s="361"/>
      <c r="AB966" s="680" t="s">
        <v>63</v>
      </c>
      <c r="AC966" s="677"/>
      <c r="AD966" s="677"/>
      <c r="AE966" s="677"/>
      <c r="AF966" s="677"/>
      <c r="AG966" s="677"/>
      <c r="AH966" s="677"/>
      <c r="AI966" s="677"/>
    </row>
    <row r="967" spans="1:35" ht="76.5" customHeight="1">
      <c r="A967" s="282" t="s">
        <v>4518</v>
      </c>
      <c r="B967" s="1" t="s">
        <v>55</v>
      </c>
      <c r="C967" s="12" t="s">
        <v>322</v>
      </c>
      <c r="D967" s="12" t="s">
        <v>323</v>
      </c>
      <c r="E967" s="12" t="s">
        <v>4519</v>
      </c>
      <c r="F967" s="12" t="s">
        <v>325</v>
      </c>
      <c r="G967" s="12" t="s">
        <v>4520</v>
      </c>
      <c r="H967" s="12" t="s">
        <v>70</v>
      </c>
      <c r="I967" s="12" t="s">
        <v>4521</v>
      </c>
      <c r="J967" s="12" t="s">
        <v>83</v>
      </c>
      <c r="K967" s="12">
        <v>25</v>
      </c>
      <c r="L967" s="685">
        <v>231010000</v>
      </c>
      <c r="M967" s="93" t="s">
        <v>4158</v>
      </c>
      <c r="N967" s="587" t="s">
        <v>91</v>
      </c>
      <c r="O967" s="12" t="s">
        <v>98</v>
      </c>
      <c r="P967" s="12"/>
      <c r="Q967" s="559" t="s">
        <v>508</v>
      </c>
      <c r="R967" s="12" t="s">
        <v>93</v>
      </c>
      <c r="S967" s="12"/>
      <c r="T967" s="12" t="s">
        <v>30</v>
      </c>
      <c r="U967" s="5"/>
      <c r="V967" s="5">
        <v>12150000</v>
      </c>
      <c r="W967" s="5">
        <v>12150000</v>
      </c>
      <c r="X967" s="290">
        <f t="shared" si="13"/>
        <v>13608000.000000002</v>
      </c>
      <c r="Y967" s="588" t="s">
        <v>81</v>
      </c>
      <c r="Z967" s="12">
        <v>2015</v>
      </c>
      <c r="AA967" s="6" t="s">
        <v>4509</v>
      </c>
      <c r="AB967" s="589" t="s">
        <v>63</v>
      </c>
      <c r="AC967" s="583"/>
      <c r="AD967" s="583"/>
      <c r="AE967" s="583"/>
      <c r="AF967" s="583"/>
      <c r="AG967" s="583"/>
      <c r="AH967" s="583"/>
      <c r="AI967" s="583"/>
    </row>
    <row r="968" spans="1:35" ht="76.5" customHeight="1">
      <c r="A968" s="282" t="s">
        <v>1165</v>
      </c>
      <c r="B968" s="122" t="s">
        <v>55</v>
      </c>
      <c r="C968" s="376" t="s">
        <v>322</v>
      </c>
      <c r="D968" s="376" t="s">
        <v>323</v>
      </c>
      <c r="E968" s="376" t="s">
        <v>324</v>
      </c>
      <c r="F968" s="376" t="s">
        <v>325</v>
      </c>
      <c r="G968" s="376" t="s">
        <v>326</v>
      </c>
      <c r="H968" s="319" t="s">
        <v>70</v>
      </c>
      <c r="I968" s="319" t="s">
        <v>71</v>
      </c>
      <c r="J968" s="319" t="s">
        <v>83</v>
      </c>
      <c r="K968" s="319">
        <v>25</v>
      </c>
      <c r="L968" s="358">
        <v>231010000</v>
      </c>
      <c r="M968" s="93" t="s">
        <v>4158</v>
      </c>
      <c r="N968" s="36" t="s">
        <v>91</v>
      </c>
      <c r="O968" s="319" t="s">
        <v>94</v>
      </c>
      <c r="P968" s="319"/>
      <c r="Q968" s="151" t="s">
        <v>508</v>
      </c>
      <c r="R968" s="319" t="s">
        <v>93</v>
      </c>
      <c r="S968" s="319"/>
      <c r="T968" s="319" t="s">
        <v>30</v>
      </c>
      <c r="U968" s="324"/>
      <c r="V968" s="324">
        <v>15292400</v>
      </c>
      <c r="W968" s="324">
        <v>15292400</v>
      </c>
      <c r="X968" s="290">
        <f t="shared" si="13"/>
        <v>17127488</v>
      </c>
      <c r="Y968" s="325" t="s">
        <v>81</v>
      </c>
      <c r="Z968" s="319">
        <v>2015</v>
      </c>
      <c r="AA968" s="359"/>
      <c r="AB968" s="589" t="s">
        <v>63</v>
      </c>
      <c r="AC968" s="583"/>
      <c r="AD968" s="583"/>
      <c r="AE968" s="583"/>
      <c r="AF968" s="583"/>
      <c r="AG968" s="583"/>
      <c r="AH968" s="583"/>
      <c r="AI968" s="583"/>
    </row>
    <row r="969" spans="1:35" s="43" customFormat="1" ht="76.5" customHeight="1">
      <c r="A969" s="291" t="s">
        <v>1164</v>
      </c>
      <c r="B969" s="39" t="s">
        <v>55</v>
      </c>
      <c r="C969" s="686" t="s">
        <v>322</v>
      </c>
      <c r="D969" s="686" t="s">
        <v>323</v>
      </c>
      <c r="E969" s="686" t="s">
        <v>324</v>
      </c>
      <c r="F969" s="686" t="s">
        <v>325</v>
      </c>
      <c r="G969" s="686" t="s">
        <v>326</v>
      </c>
      <c r="H969" s="330" t="s">
        <v>70</v>
      </c>
      <c r="I969" s="330" t="s">
        <v>71</v>
      </c>
      <c r="J969" s="330" t="s">
        <v>83</v>
      </c>
      <c r="K969" s="330">
        <v>25</v>
      </c>
      <c r="L969" s="360">
        <v>231010000</v>
      </c>
      <c r="M969" s="712" t="s">
        <v>4158</v>
      </c>
      <c r="N969" s="41" t="s">
        <v>91</v>
      </c>
      <c r="O969" s="330" t="s">
        <v>92</v>
      </c>
      <c r="P969" s="330"/>
      <c r="Q969" s="170" t="s">
        <v>508</v>
      </c>
      <c r="R969" s="330" t="s">
        <v>93</v>
      </c>
      <c r="S969" s="330"/>
      <c r="T969" s="330" t="s">
        <v>30</v>
      </c>
      <c r="U969" s="335"/>
      <c r="V969" s="335">
        <v>32324974</v>
      </c>
      <c r="W969" s="335">
        <v>0</v>
      </c>
      <c r="X969" s="510">
        <f t="shared" si="13"/>
        <v>0</v>
      </c>
      <c r="Y969" s="336" t="s">
        <v>81</v>
      </c>
      <c r="Z969" s="330">
        <v>2015</v>
      </c>
      <c r="AA969" s="361"/>
      <c r="AB969" s="680" t="s">
        <v>63</v>
      </c>
      <c r="AC969" s="677"/>
      <c r="AD969" s="677"/>
      <c r="AE969" s="677"/>
      <c r="AF969" s="677"/>
      <c r="AG969" s="677"/>
      <c r="AH969" s="677"/>
      <c r="AI969" s="677"/>
    </row>
    <row r="970" spans="1:35" ht="76.5" customHeight="1">
      <c r="A970" s="282" t="s">
        <v>4542</v>
      </c>
      <c r="B970" s="122" t="s">
        <v>55</v>
      </c>
      <c r="C970" s="376" t="s">
        <v>322</v>
      </c>
      <c r="D970" s="376" t="s">
        <v>323</v>
      </c>
      <c r="E970" s="376" t="s">
        <v>324</v>
      </c>
      <c r="F970" s="376" t="s">
        <v>325</v>
      </c>
      <c r="G970" s="376" t="s">
        <v>326</v>
      </c>
      <c r="H970" s="319" t="s">
        <v>70</v>
      </c>
      <c r="I970" s="319" t="s">
        <v>71</v>
      </c>
      <c r="J970" s="319" t="s">
        <v>83</v>
      </c>
      <c r="K970" s="319">
        <v>25</v>
      </c>
      <c r="L970" s="358">
        <v>231010000</v>
      </c>
      <c r="M970" s="93" t="s">
        <v>4158</v>
      </c>
      <c r="N970" s="36" t="s">
        <v>91</v>
      </c>
      <c r="O970" s="319" t="s">
        <v>92</v>
      </c>
      <c r="P970" s="319"/>
      <c r="Q970" s="151" t="s">
        <v>508</v>
      </c>
      <c r="R970" s="319" t="s">
        <v>93</v>
      </c>
      <c r="S970" s="319"/>
      <c r="T970" s="319" t="s">
        <v>30</v>
      </c>
      <c r="U970" s="324"/>
      <c r="V970" s="324">
        <v>29088000</v>
      </c>
      <c r="W970" s="324">
        <v>29088000</v>
      </c>
      <c r="X970" s="290">
        <f t="shared" si="13"/>
        <v>32578560.000000004</v>
      </c>
      <c r="Y970" s="325" t="s">
        <v>81</v>
      </c>
      <c r="Z970" s="319">
        <v>2015</v>
      </c>
      <c r="AA970" s="359"/>
      <c r="AB970" s="589" t="s">
        <v>63</v>
      </c>
      <c r="AC970" s="583"/>
      <c r="AD970" s="583"/>
      <c r="AE970" s="583"/>
      <c r="AF970" s="583"/>
      <c r="AG970" s="583"/>
      <c r="AH970" s="583"/>
      <c r="AI970" s="583"/>
    </row>
    <row r="971" spans="1:35" s="43" customFormat="1" ht="76.5" customHeight="1">
      <c r="A971" s="291" t="s">
        <v>1163</v>
      </c>
      <c r="B971" s="39" t="s">
        <v>55</v>
      </c>
      <c r="C971" s="686" t="s">
        <v>322</v>
      </c>
      <c r="D971" s="686" t="s">
        <v>323</v>
      </c>
      <c r="E971" s="686" t="s">
        <v>324</v>
      </c>
      <c r="F971" s="686" t="s">
        <v>325</v>
      </c>
      <c r="G971" s="686" t="s">
        <v>326</v>
      </c>
      <c r="H971" s="330" t="s">
        <v>70</v>
      </c>
      <c r="I971" s="330" t="s">
        <v>71</v>
      </c>
      <c r="J971" s="330" t="s">
        <v>83</v>
      </c>
      <c r="K971" s="330">
        <v>25</v>
      </c>
      <c r="L971" s="360">
        <v>231010000</v>
      </c>
      <c r="M971" s="712" t="s">
        <v>4158</v>
      </c>
      <c r="N971" s="41" t="s">
        <v>91</v>
      </c>
      <c r="O971" s="330" t="s">
        <v>95</v>
      </c>
      <c r="P971" s="330"/>
      <c r="Q971" s="170" t="s">
        <v>508</v>
      </c>
      <c r="R971" s="330" t="s">
        <v>93</v>
      </c>
      <c r="S971" s="330"/>
      <c r="T971" s="330" t="s">
        <v>30</v>
      </c>
      <c r="U971" s="335"/>
      <c r="V971" s="335">
        <v>9274277</v>
      </c>
      <c r="W971" s="335">
        <v>0</v>
      </c>
      <c r="X971" s="510">
        <f t="shared" si="13"/>
        <v>0</v>
      </c>
      <c r="Y971" s="336" t="s">
        <v>81</v>
      </c>
      <c r="Z971" s="330">
        <v>2015</v>
      </c>
      <c r="AA971" s="361"/>
      <c r="AB971" s="680" t="s">
        <v>63</v>
      </c>
      <c r="AC971" s="677"/>
      <c r="AD971" s="677"/>
      <c r="AE971" s="677"/>
      <c r="AF971" s="677"/>
      <c r="AG971" s="677"/>
      <c r="AH971" s="677"/>
      <c r="AI971" s="677"/>
    </row>
    <row r="972" spans="1:35" ht="76.5" customHeight="1">
      <c r="A972" s="282" t="s">
        <v>4541</v>
      </c>
      <c r="B972" s="122" t="s">
        <v>55</v>
      </c>
      <c r="C972" s="376" t="s">
        <v>322</v>
      </c>
      <c r="D972" s="376" t="s">
        <v>323</v>
      </c>
      <c r="E972" s="376" t="s">
        <v>324</v>
      </c>
      <c r="F972" s="376" t="s">
        <v>325</v>
      </c>
      <c r="G972" s="376" t="s">
        <v>326</v>
      </c>
      <c r="H972" s="319" t="s">
        <v>70</v>
      </c>
      <c r="I972" s="319" t="s">
        <v>71</v>
      </c>
      <c r="J972" s="319" t="s">
        <v>83</v>
      </c>
      <c r="K972" s="319">
        <v>25</v>
      </c>
      <c r="L972" s="358">
        <v>231010000</v>
      </c>
      <c r="M972" s="93" t="s">
        <v>4158</v>
      </c>
      <c r="N972" s="36" t="s">
        <v>91</v>
      </c>
      <c r="O972" s="319" t="s">
        <v>95</v>
      </c>
      <c r="P972" s="319"/>
      <c r="Q972" s="151" t="s">
        <v>508</v>
      </c>
      <c r="R972" s="319" t="s">
        <v>93</v>
      </c>
      <c r="S972" s="319"/>
      <c r="T972" s="319" t="s">
        <v>30</v>
      </c>
      <c r="U972" s="324"/>
      <c r="V972" s="324">
        <v>8431000</v>
      </c>
      <c r="W972" s="324">
        <v>8431000</v>
      </c>
      <c r="X972" s="290">
        <f t="shared" si="13"/>
        <v>9442720</v>
      </c>
      <c r="Y972" s="325" t="s">
        <v>81</v>
      </c>
      <c r="Z972" s="319">
        <v>2015</v>
      </c>
      <c r="AA972" s="359"/>
      <c r="AB972" s="589" t="s">
        <v>63</v>
      </c>
      <c r="AC972" s="583"/>
      <c r="AD972" s="583"/>
      <c r="AE972" s="583"/>
      <c r="AF972" s="583"/>
      <c r="AG972" s="583"/>
      <c r="AH972" s="583"/>
      <c r="AI972" s="583"/>
    </row>
    <row r="973" spans="1:35" s="43" customFormat="1" ht="76.5" customHeight="1">
      <c r="A973" s="291" t="s">
        <v>1162</v>
      </c>
      <c r="B973" s="39" t="s">
        <v>55</v>
      </c>
      <c r="C973" s="686" t="s">
        <v>322</v>
      </c>
      <c r="D973" s="686" t="s">
        <v>323</v>
      </c>
      <c r="E973" s="686" t="s">
        <v>324</v>
      </c>
      <c r="F973" s="686" t="s">
        <v>325</v>
      </c>
      <c r="G973" s="686" t="s">
        <v>326</v>
      </c>
      <c r="H973" s="330" t="s">
        <v>70</v>
      </c>
      <c r="I973" s="330" t="s">
        <v>71</v>
      </c>
      <c r="J973" s="330" t="s">
        <v>83</v>
      </c>
      <c r="K973" s="330">
        <v>25</v>
      </c>
      <c r="L973" s="360">
        <v>231010000</v>
      </c>
      <c r="M973" s="712" t="s">
        <v>4158</v>
      </c>
      <c r="N973" s="41" t="s">
        <v>91</v>
      </c>
      <c r="O973" s="330" t="s">
        <v>101</v>
      </c>
      <c r="P973" s="330"/>
      <c r="Q973" s="170" t="s">
        <v>508</v>
      </c>
      <c r="R973" s="330" t="s">
        <v>93</v>
      </c>
      <c r="S973" s="330"/>
      <c r="T973" s="330" t="s">
        <v>30</v>
      </c>
      <c r="U973" s="335"/>
      <c r="V973" s="335">
        <v>24891754.560000002</v>
      </c>
      <c r="W973" s="335">
        <v>0</v>
      </c>
      <c r="X973" s="510">
        <f t="shared" si="13"/>
        <v>0</v>
      </c>
      <c r="Y973" s="336" t="s">
        <v>81</v>
      </c>
      <c r="Z973" s="330">
        <v>2015</v>
      </c>
      <c r="AA973" s="361"/>
      <c r="AB973" s="680" t="s">
        <v>63</v>
      </c>
      <c r="AC973" s="677"/>
      <c r="AD973" s="677"/>
      <c r="AE973" s="677"/>
      <c r="AF973" s="677"/>
      <c r="AG973" s="677"/>
      <c r="AH973" s="677"/>
      <c r="AI973" s="677"/>
    </row>
    <row r="974" spans="1:35" ht="76.5" customHeight="1">
      <c r="A974" s="282" t="s">
        <v>4540</v>
      </c>
      <c r="B974" s="122" t="s">
        <v>55</v>
      </c>
      <c r="C974" s="376" t="s">
        <v>322</v>
      </c>
      <c r="D974" s="376" t="s">
        <v>323</v>
      </c>
      <c r="E974" s="376" t="s">
        <v>324</v>
      </c>
      <c r="F974" s="376" t="s">
        <v>325</v>
      </c>
      <c r="G974" s="376" t="s">
        <v>326</v>
      </c>
      <c r="H974" s="319" t="s">
        <v>70</v>
      </c>
      <c r="I974" s="319" t="s">
        <v>71</v>
      </c>
      <c r="J974" s="319" t="s">
        <v>83</v>
      </c>
      <c r="K974" s="319">
        <v>25</v>
      </c>
      <c r="L974" s="358">
        <v>231010000</v>
      </c>
      <c r="M974" s="93" t="s">
        <v>4158</v>
      </c>
      <c r="N974" s="36" t="s">
        <v>91</v>
      </c>
      <c r="O974" s="319" t="s">
        <v>101</v>
      </c>
      <c r="P974" s="319"/>
      <c r="Q974" s="151" t="s">
        <v>508</v>
      </c>
      <c r="R974" s="319" t="s">
        <v>93</v>
      </c>
      <c r="S974" s="319"/>
      <c r="T974" s="319" t="s">
        <v>30</v>
      </c>
      <c r="U974" s="324"/>
      <c r="V974" s="324">
        <v>21135105</v>
      </c>
      <c r="W974" s="324">
        <v>21135105</v>
      </c>
      <c r="X974" s="290">
        <f t="shared" ref="X974" si="14">W974*1.12</f>
        <v>23671317.600000001</v>
      </c>
      <c r="Y974" s="325" t="s">
        <v>81</v>
      </c>
      <c r="Z974" s="319">
        <v>2015</v>
      </c>
      <c r="AA974" s="359"/>
      <c r="AB974" s="589" t="s">
        <v>63</v>
      </c>
      <c r="AC974" s="583"/>
      <c r="AD974" s="583"/>
      <c r="AE974" s="583"/>
      <c r="AF974" s="583"/>
      <c r="AG974" s="583"/>
      <c r="AH974" s="583"/>
      <c r="AI974" s="583"/>
    </row>
    <row r="975" spans="1:35" s="43" customFormat="1" ht="76.5" customHeight="1">
      <c r="A975" s="291" t="s">
        <v>1161</v>
      </c>
      <c r="B975" s="39" t="s">
        <v>55</v>
      </c>
      <c r="C975" s="686" t="s">
        <v>322</v>
      </c>
      <c r="D975" s="686" t="s">
        <v>323</v>
      </c>
      <c r="E975" s="686" t="s">
        <v>324</v>
      </c>
      <c r="F975" s="686" t="s">
        <v>325</v>
      </c>
      <c r="G975" s="686" t="s">
        <v>326</v>
      </c>
      <c r="H975" s="330" t="s">
        <v>70</v>
      </c>
      <c r="I975" s="330" t="s">
        <v>71</v>
      </c>
      <c r="J975" s="330" t="s">
        <v>83</v>
      </c>
      <c r="K975" s="330">
        <v>25</v>
      </c>
      <c r="L975" s="360">
        <v>231010000</v>
      </c>
      <c r="M975" s="712" t="s">
        <v>4158</v>
      </c>
      <c r="N975" s="41" t="s">
        <v>91</v>
      </c>
      <c r="O975" s="330" t="s">
        <v>97</v>
      </c>
      <c r="P975" s="330"/>
      <c r="Q975" s="170" t="s">
        <v>508</v>
      </c>
      <c r="R975" s="330" t="s">
        <v>93</v>
      </c>
      <c r="S975" s="330"/>
      <c r="T975" s="330" t="s">
        <v>30</v>
      </c>
      <c r="U975" s="335"/>
      <c r="V975" s="335">
        <v>4387943</v>
      </c>
      <c r="W975" s="335">
        <v>0</v>
      </c>
      <c r="X975" s="510">
        <f t="shared" si="13"/>
        <v>0</v>
      </c>
      <c r="Y975" s="336" t="s">
        <v>81</v>
      </c>
      <c r="Z975" s="330">
        <v>2015</v>
      </c>
      <c r="AA975" s="39"/>
      <c r="AB975" s="680" t="s">
        <v>63</v>
      </c>
      <c r="AC975" s="677"/>
      <c r="AD975" s="677"/>
      <c r="AE975" s="677"/>
      <c r="AF975" s="677"/>
      <c r="AG975" s="677"/>
      <c r="AH975" s="677"/>
      <c r="AI975" s="677"/>
    </row>
    <row r="976" spans="1:35" ht="76.5" customHeight="1">
      <c r="A976" s="282" t="s">
        <v>4539</v>
      </c>
      <c r="B976" s="122" t="s">
        <v>55</v>
      </c>
      <c r="C976" s="376" t="s">
        <v>322</v>
      </c>
      <c r="D976" s="376" t="s">
        <v>323</v>
      </c>
      <c r="E976" s="376" t="s">
        <v>324</v>
      </c>
      <c r="F976" s="376" t="s">
        <v>325</v>
      </c>
      <c r="G976" s="376" t="s">
        <v>326</v>
      </c>
      <c r="H976" s="319" t="s">
        <v>70</v>
      </c>
      <c r="I976" s="319" t="s">
        <v>71</v>
      </c>
      <c r="J976" s="319" t="s">
        <v>83</v>
      </c>
      <c r="K976" s="319">
        <v>25</v>
      </c>
      <c r="L976" s="358">
        <v>231010000</v>
      </c>
      <c r="M976" s="93" t="s">
        <v>4158</v>
      </c>
      <c r="N976" s="36" t="s">
        <v>91</v>
      </c>
      <c r="O976" s="319" t="s">
        <v>97</v>
      </c>
      <c r="P976" s="319"/>
      <c r="Q976" s="151" t="s">
        <v>508</v>
      </c>
      <c r="R976" s="319" t="s">
        <v>93</v>
      </c>
      <c r="S976" s="319"/>
      <c r="T976" s="319" t="s">
        <v>30</v>
      </c>
      <c r="U976" s="324"/>
      <c r="V976" s="324">
        <v>3989030</v>
      </c>
      <c r="W976" s="324">
        <v>3989030</v>
      </c>
      <c r="X976" s="290">
        <f t="shared" si="13"/>
        <v>4467713.6000000006</v>
      </c>
      <c r="Y976" s="325" t="s">
        <v>81</v>
      </c>
      <c r="Z976" s="319">
        <v>2015</v>
      </c>
      <c r="AA976" s="34"/>
      <c r="AB976" s="589" t="s">
        <v>63</v>
      </c>
      <c r="AC976" s="583"/>
      <c r="AD976" s="583"/>
      <c r="AE976" s="583"/>
      <c r="AF976" s="583"/>
      <c r="AG976" s="583"/>
      <c r="AH976" s="583"/>
      <c r="AI976" s="583"/>
    </row>
    <row r="977" spans="1:35" ht="76.5" customHeight="1">
      <c r="A977" s="282" t="s">
        <v>1160</v>
      </c>
      <c r="B977" s="122" t="s">
        <v>55</v>
      </c>
      <c r="C977" s="376" t="s">
        <v>322</v>
      </c>
      <c r="D977" s="376" t="s">
        <v>323</v>
      </c>
      <c r="E977" s="376" t="s">
        <v>324</v>
      </c>
      <c r="F977" s="376" t="s">
        <v>325</v>
      </c>
      <c r="G977" s="376" t="s">
        <v>326</v>
      </c>
      <c r="H977" s="319" t="s">
        <v>70</v>
      </c>
      <c r="I977" s="319" t="s">
        <v>71</v>
      </c>
      <c r="J977" s="319" t="s">
        <v>83</v>
      </c>
      <c r="K977" s="319">
        <v>25</v>
      </c>
      <c r="L977" s="358">
        <v>231010000</v>
      </c>
      <c r="M977" s="93" t="s">
        <v>4158</v>
      </c>
      <c r="N977" s="36" t="s">
        <v>91</v>
      </c>
      <c r="O977" s="319" t="s">
        <v>117</v>
      </c>
      <c r="P977" s="319"/>
      <c r="Q977" s="151" t="s">
        <v>508</v>
      </c>
      <c r="R977" s="319" t="s">
        <v>93</v>
      </c>
      <c r="S977" s="319"/>
      <c r="T977" s="319" t="s">
        <v>30</v>
      </c>
      <c r="U977" s="324"/>
      <c r="V977" s="324">
        <v>3939747</v>
      </c>
      <c r="W977" s="324">
        <v>3939747</v>
      </c>
      <c r="X977" s="290">
        <f t="shared" si="13"/>
        <v>4412516.6400000006</v>
      </c>
      <c r="Y977" s="325" t="s">
        <v>81</v>
      </c>
      <c r="Z977" s="319">
        <v>2015</v>
      </c>
      <c r="AA977" s="359"/>
      <c r="AB977" s="589" t="s">
        <v>63</v>
      </c>
      <c r="AC977" s="583"/>
      <c r="AD977" s="583"/>
      <c r="AE977" s="583"/>
      <c r="AF977" s="583"/>
      <c r="AG977" s="583"/>
      <c r="AH977" s="583"/>
      <c r="AI977" s="583"/>
    </row>
    <row r="978" spans="1:35" s="43" customFormat="1" ht="76.5" customHeight="1">
      <c r="A978" s="291" t="s">
        <v>1159</v>
      </c>
      <c r="B978" s="39" t="s">
        <v>55</v>
      </c>
      <c r="C978" s="686" t="s">
        <v>322</v>
      </c>
      <c r="D978" s="686" t="s">
        <v>323</v>
      </c>
      <c r="E978" s="686" t="s">
        <v>324</v>
      </c>
      <c r="F978" s="686" t="s">
        <v>325</v>
      </c>
      <c r="G978" s="686" t="s">
        <v>326</v>
      </c>
      <c r="H978" s="330" t="s">
        <v>70</v>
      </c>
      <c r="I978" s="330" t="s">
        <v>71</v>
      </c>
      <c r="J978" s="330" t="s">
        <v>83</v>
      </c>
      <c r="K978" s="330">
        <v>25</v>
      </c>
      <c r="L978" s="360">
        <v>231010000</v>
      </c>
      <c r="M978" s="712" t="s">
        <v>4158</v>
      </c>
      <c r="N978" s="41" t="s">
        <v>91</v>
      </c>
      <c r="O978" s="330" t="s">
        <v>100</v>
      </c>
      <c r="P978" s="330"/>
      <c r="Q978" s="170" t="s">
        <v>508</v>
      </c>
      <c r="R978" s="330" t="s">
        <v>93</v>
      </c>
      <c r="S978" s="330"/>
      <c r="T978" s="330" t="s">
        <v>30</v>
      </c>
      <c r="U978" s="335"/>
      <c r="V978" s="335">
        <v>3114929</v>
      </c>
      <c r="W978" s="335">
        <v>0</v>
      </c>
      <c r="X978" s="510">
        <f t="shared" si="13"/>
        <v>0</v>
      </c>
      <c r="Y978" s="336" t="s">
        <v>81</v>
      </c>
      <c r="Z978" s="330">
        <v>2015</v>
      </c>
      <c r="AA978" s="361"/>
      <c r="AB978" s="680" t="s">
        <v>63</v>
      </c>
      <c r="AC978" s="677"/>
      <c r="AD978" s="677"/>
      <c r="AE978" s="677"/>
      <c r="AF978" s="677"/>
      <c r="AG978" s="677"/>
      <c r="AH978" s="677"/>
      <c r="AI978" s="677"/>
    </row>
    <row r="979" spans="1:35" ht="76.5" customHeight="1">
      <c r="A979" s="282" t="s">
        <v>4538</v>
      </c>
      <c r="B979" s="122" t="s">
        <v>55</v>
      </c>
      <c r="C979" s="376" t="s">
        <v>322</v>
      </c>
      <c r="D979" s="376" t="s">
        <v>323</v>
      </c>
      <c r="E979" s="376" t="s">
        <v>324</v>
      </c>
      <c r="F979" s="376" t="s">
        <v>325</v>
      </c>
      <c r="G979" s="376" t="s">
        <v>326</v>
      </c>
      <c r="H979" s="319" t="s">
        <v>70</v>
      </c>
      <c r="I979" s="319" t="s">
        <v>71</v>
      </c>
      <c r="J979" s="319" t="s">
        <v>83</v>
      </c>
      <c r="K979" s="319">
        <v>25</v>
      </c>
      <c r="L979" s="358">
        <v>231010000</v>
      </c>
      <c r="M979" s="93" t="s">
        <v>4158</v>
      </c>
      <c r="N979" s="36" t="s">
        <v>91</v>
      </c>
      <c r="O979" s="319" t="s">
        <v>100</v>
      </c>
      <c r="P979" s="319"/>
      <c r="Q979" s="151" t="s">
        <v>508</v>
      </c>
      <c r="R979" s="319" t="s">
        <v>93</v>
      </c>
      <c r="S979" s="319"/>
      <c r="T979" s="319" t="s">
        <v>30</v>
      </c>
      <c r="U979" s="324"/>
      <c r="V979" s="324">
        <v>2831700</v>
      </c>
      <c r="W979" s="324">
        <v>2831700</v>
      </c>
      <c r="X979" s="290">
        <f t="shared" si="13"/>
        <v>3171504.0000000005</v>
      </c>
      <c r="Y979" s="325" t="s">
        <v>81</v>
      </c>
      <c r="Z979" s="319">
        <v>2015</v>
      </c>
      <c r="AA979" s="359"/>
      <c r="AB979" s="589" t="s">
        <v>63</v>
      </c>
      <c r="AC979" s="583"/>
      <c r="AD979" s="583"/>
      <c r="AE979" s="583"/>
      <c r="AF979" s="583"/>
      <c r="AG979" s="583"/>
      <c r="AH979" s="583"/>
      <c r="AI979" s="583"/>
    </row>
    <row r="980" spans="1:35" ht="76.5" customHeight="1">
      <c r="A980" s="282" t="s">
        <v>1158</v>
      </c>
      <c r="B980" s="122" t="s">
        <v>55</v>
      </c>
      <c r="C980" s="376" t="s">
        <v>322</v>
      </c>
      <c r="D980" s="376" t="s">
        <v>323</v>
      </c>
      <c r="E980" s="376" t="s">
        <v>324</v>
      </c>
      <c r="F980" s="376" t="s">
        <v>325</v>
      </c>
      <c r="G980" s="376" t="s">
        <v>326</v>
      </c>
      <c r="H980" s="319" t="s">
        <v>72</v>
      </c>
      <c r="I980" s="319" t="s">
        <v>73</v>
      </c>
      <c r="J980" s="319" t="s">
        <v>31</v>
      </c>
      <c r="K980" s="319">
        <v>30</v>
      </c>
      <c r="L980" s="358">
        <v>231010000</v>
      </c>
      <c r="M980" s="93" t="s">
        <v>4158</v>
      </c>
      <c r="N980" s="36" t="s">
        <v>91</v>
      </c>
      <c r="O980" s="319" t="s">
        <v>94</v>
      </c>
      <c r="P980" s="319"/>
      <c r="Q980" s="151" t="s">
        <v>508</v>
      </c>
      <c r="R980" s="319" t="s">
        <v>93</v>
      </c>
      <c r="S980" s="319"/>
      <c r="T980" s="319" t="s">
        <v>30</v>
      </c>
      <c r="U980" s="324"/>
      <c r="V980" s="324">
        <v>3015485.94</v>
      </c>
      <c r="W980" s="324">
        <v>3015485.94</v>
      </c>
      <c r="X980" s="290">
        <f t="shared" si="13"/>
        <v>3377344.2528000004</v>
      </c>
      <c r="Y980" s="377" t="s">
        <v>203</v>
      </c>
      <c r="Z980" s="319">
        <v>2015</v>
      </c>
      <c r="AA980" s="378" t="s">
        <v>491</v>
      </c>
      <c r="AB980" s="589" t="s">
        <v>63</v>
      </c>
      <c r="AC980" s="583"/>
      <c r="AD980" s="583"/>
      <c r="AE980" s="583"/>
      <c r="AF980" s="583"/>
      <c r="AG980" s="583"/>
      <c r="AH980" s="583"/>
      <c r="AI980" s="583"/>
    </row>
    <row r="981" spans="1:35" ht="76.5" customHeight="1">
      <c r="A981" s="282" t="s">
        <v>1157</v>
      </c>
      <c r="B981" s="122" t="s">
        <v>55</v>
      </c>
      <c r="C981" s="376" t="s">
        <v>322</v>
      </c>
      <c r="D981" s="376" t="s">
        <v>323</v>
      </c>
      <c r="E981" s="376" t="s">
        <v>324</v>
      </c>
      <c r="F981" s="376" t="s">
        <v>325</v>
      </c>
      <c r="G981" s="376" t="s">
        <v>326</v>
      </c>
      <c r="H981" s="319" t="s">
        <v>72</v>
      </c>
      <c r="I981" s="319" t="s">
        <v>73</v>
      </c>
      <c r="J981" s="319" t="s">
        <v>31</v>
      </c>
      <c r="K981" s="319">
        <v>30</v>
      </c>
      <c r="L981" s="358">
        <v>231010000</v>
      </c>
      <c r="M981" s="93" t="s">
        <v>4158</v>
      </c>
      <c r="N981" s="36" t="s">
        <v>91</v>
      </c>
      <c r="O981" s="319" t="s">
        <v>92</v>
      </c>
      <c r="P981" s="319"/>
      <c r="Q981" s="151" t="s">
        <v>508</v>
      </c>
      <c r="R981" s="319" t="s">
        <v>93</v>
      </c>
      <c r="S981" s="319"/>
      <c r="T981" s="319" t="s">
        <v>30</v>
      </c>
      <c r="U981" s="324"/>
      <c r="V981" s="324">
        <v>7465582.3200000012</v>
      </c>
      <c r="W981" s="324">
        <v>7465582.3200000012</v>
      </c>
      <c r="X981" s="290">
        <f t="shared" si="13"/>
        <v>8361452.198400002</v>
      </c>
      <c r="Y981" s="377" t="s">
        <v>203</v>
      </c>
      <c r="Z981" s="319">
        <v>2015</v>
      </c>
      <c r="AA981" s="378" t="s">
        <v>491</v>
      </c>
      <c r="AB981" s="589" t="s">
        <v>63</v>
      </c>
      <c r="AC981" s="583"/>
      <c r="AD981" s="583"/>
      <c r="AE981" s="583"/>
      <c r="AF981" s="583"/>
      <c r="AG981" s="583"/>
      <c r="AH981" s="583"/>
      <c r="AI981" s="583"/>
    </row>
    <row r="982" spans="1:35" ht="76.5" customHeight="1">
      <c r="A982" s="282" t="s">
        <v>1156</v>
      </c>
      <c r="B982" s="122" t="s">
        <v>55</v>
      </c>
      <c r="C982" s="376" t="s">
        <v>322</v>
      </c>
      <c r="D982" s="376" t="s">
        <v>323</v>
      </c>
      <c r="E982" s="376" t="s">
        <v>324</v>
      </c>
      <c r="F982" s="376" t="s">
        <v>325</v>
      </c>
      <c r="G982" s="376" t="s">
        <v>326</v>
      </c>
      <c r="H982" s="319" t="s">
        <v>72</v>
      </c>
      <c r="I982" s="319" t="s">
        <v>73</v>
      </c>
      <c r="J982" s="319" t="s">
        <v>31</v>
      </c>
      <c r="K982" s="319">
        <v>30</v>
      </c>
      <c r="L982" s="358">
        <v>231010000</v>
      </c>
      <c r="M982" s="93" t="s">
        <v>4158</v>
      </c>
      <c r="N982" s="36" t="s">
        <v>91</v>
      </c>
      <c r="O982" s="319" t="s">
        <v>95</v>
      </c>
      <c r="P982" s="319"/>
      <c r="Q982" s="151" t="s">
        <v>508</v>
      </c>
      <c r="R982" s="319" t="s">
        <v>93</v>
      </c>
      <c r="S982" s="319"/>
      <c r="T982" s="319" t="s">
        <v>30</v>
      </c>
      <c r="U982" s="324"/>
      <c r="V982" s="324">
        <v>4370760.25</v>
      </c>
      <c r="W982" s="324">
        <v>4370760.25</v>
      </c>
      <c r="X982" s="290">
        <f t="shared" si="13"/>
        <v>4895251.4800000004</v>
      </c>
      <c r="Y982" s="377" t="s">
        <v>203</v>
      </c>
      <c r="Z982" s="319">
        <v>2015</v>
      </c>
      <c r="AA982" s="378" t="s">
        <v>491</v>
      </c>
      <c r="AB982" s="589" t="s">
        <v>63</v>
      </c>
      <c r="AC982" s="583"/>
      <c r="AD982" s="583"/>
      <c r="AE982" s="583"/>
      <c r="AF982" s="583"/>
      <c r="AG982" s="583"/>
      <c r="AH982" s="583"/>
      <c r="AI982" s="583"/>
    </row>
    <row r="983" spans="1:35" ht="76.5" customHeight="1">
      <c r="A983" s="282" t="s">
        <v>1155</v>
      </c>
      <c r="B983" s="122" t="s">
        <v>55</v>
      </c>
      <c r="C983" s="376" t="s">
        <v>322</v>
      </c>
      <c r="D983" s="376" t="s">
        <v>323</v>
      </c>
      <c r="E983" s="376" t="s">
        <v>324</v>
      </c>
      <c r="F983" s="376" t="s">
        <v>325</v>
      </c>
      <c r="G983" s="376" t="s">
        <v>326</v>
      </c>
      <c r="H983" s="319" t="s">
        <v>72</v>
      </c>
      <c r="I983" s="319" t="s">
        <v>73</v>
      </c>
      <c r="J983" s="319" t="s">
        <v>31</v>
      </c>
      <c r="K983" s="319">
        <v>30</v>
      </c>
      <c r="L983" s="358">
        <v>231010000</v>
      </c>
      <c r="M983" s="93" t="s">
        <v>4158</v>
      </c>
      <c r="N983" s="36" t="s">
        <v>91</v>
      </c>
      <c r="O983" s="319" t="s">
        <v>101</v>
      </c>
      <c r="P983" s="319"/>
      <c r="Q983" s="151" t="s">
        <v>508</v>
      </c>
      <c r="R983" s="319" t="s">
        <v>93</v>
      </c>
      <c r="S983" s="319"/>
      <c r="T983" s="319" t="s">
        <v>30</v>
      </c>
      <c r="U983" s="324"/>
      <c r="V983" s="324">
        <v>5161197.9999999991</v>
      </c>
      <c r="W983" s="324">
        <v>5161197.9999999991</v>
      </c>
      <c r="X983" s="290">
        <f t="shared" si="13"/>
        <v>5780541.7599999998</v>
      </c>
      <c r="Y983" s="377" t="s">
        <v>203</v>
      </c>
      <c r="Z983" s="319">
        <v>2015</v>
      </c>
      <c r="AA983" s="378" t="s">
        <v>491</v>
      </c>
      <c r="AB983" s="589" t="s">
        <v>63</v>
      </c>
      <c r="AC983" s="583"/>
      <c r="AD983" s="583"/>
      <c r="AE983" s="583"/>
      <c r="AF983" s="583"/>
      <c r="AG983" s="583"/>
      <c r="AH983" s="583"/>
      <c r="AI983" s="583"/>
    </row>
    <row r="984" spans="1:35" s="43" customFormat="1" ht="76.5" customHeight="1">
      <c r="A984" s="291" t="s">
        <v>1154</v>
      </c>
      <c r="B984" s="39" t="s">
        <v>55</v>
      </c>
      <c r="C984" s="330" t="s">
        <v>74</v>
      </c>
      <c r="D984" s="330" t="s">
        <v>75</v>
      </c>
      <c r="E984" s="330" t="s">
        <v>76</v>
      </c>
      <c r="F984" s="330" t="s">
        <v>77</v>
      </c>
      <c r="G984" s="330" t="s">
        <v>76</v>
      </c>
      <c r="H984" s="330" t="s">
        <v>78</v>
      </c>
      <c r="I984" s="330" t="s">
        <v>79</v>
      </c>
      <c r="J984" s="330" t="s">
        <v>83</v>
      </c>
      <c r="K984" s="330">
        <v>100</v>
      </c>
      <c r="L984" s="360">
        <v>231010000</v>
      </c>
      <c r="M984" s="712" t="s">
        <v>4158</v>
      </c>
      <c r="N984" s="41" t="s">
        <v>91</v>
      </c>
      <c r="O984" s="330" t="s">
        <v>96</v>
      </c>
      <c r="P984" s="330"/>
      <c r="Q984" s="170" t="s">
        <v>508</v>
      </c>
      <c r="R984" s="330" t="s">
        <v>93</v>
      </c>
      <c r="S984" s="330"/>
      <c r="T984" s="330" t="s">
        <v>30</v>
      </c>
      <c r="U984" s="335"/>
      <c r="V984" s="335">
        <v>777450</v>
      </c>
      <c r="W984" s="335">
        <v>0</v>
      </c>
      <c r="X984" s="510">
        <f t="shared" si="13"/>
        <v>0</v>
      </c>
      <c r="Y984" s="336" t="s">
        <v>81</v>
      </c>
      <c r="Z984" s="330">
        <v>2015</v>
      </c>
      <c r="AA984" s="361"/>
      <c r="AB984" s="680" t="s">
        <v>63</v>
      </c>
      <c r="AC984" s="677"/>
      <c r="AD984" s="677"/>
      <c r="AE984" s="677"/>
      <c r="AF984" s="677"/>
      <c r="AG984" s="677"/>
      <c r="AH984" s="677"/>
      <c r="AI984" s="677"/>
    </row>
    <row r="985" spans="1:35" ht="76.5" customHeight="1">
      <c r="A985" s="282" t="s">
        <v>4537</v>
      </c>
      <c r="B985" s="122" t="s">
        <v>55</v>
      </c>
      <c r="C985" s="319" t="s">
        <v>74</v>
      </c>
      <c r="D985" s="319" t="s">
        <v>75</v>
      </c>
      <c r="E985" s="319" t="s">
        <v>76</v>
      </c>
      <c r="F985" s="319" t="s">
        <v>77</v>
      </c>
      <c r="G985" s="319" t="s">
        <v>76</v>
      </c>
      <c r="H985" s="319" t="s">
        <v>78</v>
      </c>
      <c r="I985" s="319" t="s">
        <v>79</v>
      </c>
      <c r="J985" s="319" t="s">
        <v>83</v>
      </c>
      <c r="K985" s="319">
        <v>100</v>
      </c>
      <c r="L985" s="358">
        <v>231010000</v>
      </c>
      <c r="M985" s="93" t="s">
        <v>4158</v>
      </c>
      <c r="N985" s="36" t="s">
        <v>91</v>
      </c>
      <c r="O985" s="319" t="s">
        <v>96</v>
      </c>
      <c r="P985" s="319"/>
      <c r="Q985" s="151" t="s">
        <v>508</v>
      </c>
      <c r="R985" s="319" t="s">
        <v>93</v>
      </c>
      <c r="S985" s="319"/>
      <c r="T985" s="319" t="s">
        <v>30</v>
      </c>
      <c r="U985" s="324"/>
      <c r="V985" s="324">
        <v>630000.1</v>
      </c>
      <c r="W985" s="324">
        <v>630000.1</v>
      </c>
      <c r="X985" s="290">
        <f t="shared" si="13"/>
        <v>705600.11200000008</v>
      </c>
      <c r="Y985" s="325" t="s">
        <v>81</v>
      </c>
      <c r="Z985" s="319">
        <v>2015</v>
      </c>
      <c r="AA985" s="359"/>
      <c r="AB985" s="589" t="s">
        <v>63</v>
      </c>
      <c r="AC985" s="583"/>
      <c r="AD985" s="583"/>
      <c r="AE985" s="583"/>
      <c r="AF985" s="583"/>
      <c r="AG985" s="583"/>
      <c r="AH985" s="583"/>
      <c r="AI985" s="583"/>
    </row>
    <row r="986" spans="1:35" s="43" customFormat="1" ht="76.5" customHeight="1">
      <c r="A986" s="291" t="s">
        <v>1153</v>
      </c>
      <c r="B986" s="39" t="s">
        <v>55</v>
      </c>
      <c r="C986" s="330" t="s">
        <v>74</v>
      </c>
      <c r="D986" s="330" t="s">
        <v>75</v>
      </c>
      <c r="E986" s="330" t="s">
        <v>76</v>
      </c>
      <c r="F986" s="330" t="s">
        <v>77</v>
      </c>
      <c r="G986" s="330" t="s">
        <v>76</v>
      </c>
      <c r="H986" s="330" t="s">
        <v>78</v>
      </c>
      <c r="I986" s="330" t="s">
        <v>79</v>
      </c>
      <c r="J986" s="330" t="s">
        <v>83</v>
      </c>
      <c r="K986" s="330">
        <v>100</v>
      </c>
      <c r="L986" s="360">
        <v>231010000</v>
      </c>
      <c r="M986" s="712" t="s">
        <v>4158</v>
      </c>
      <c r="N986" s="41" t="s">
        <v>91</v>
      </c>
      <c r="O986" s="330" t="s">
        <v>92</v>
      </c>
      <c r="P986" s="330"/>
      <c r="Q986" s="170" t="s">
        <v>508</v>
      </c>
      <c r="R986" s="330" t="s">
        <v>93</v>
      </c>
      <c r="S986" s="330"/>
      <c r="T986" s="330" t="s">
        <v>30</v>
      </c>
      <c r="U986" s="335"/>
      <c r="V986" s="335">
        <v>1284000</v>
      </c>
      <c r="W986" s="335">
        <v>0</v>
      </c>
      <c r="X986" s="510">
        <f t="shared" si="13"/>
        <v>0</v>
      </c>
      <c r="Y986" s="336" t="s">
        <v>81</v>
      </c>
      <c r="Z986" s="330">
        <v>2015</v>
      </c>
      <c r="AA986" s="361"/>
      <c r="AB986" s="680" t="s">
        <v>63</v>
      </c>
      <c r="AC986" s="677"/>
      <c r="AD986" s="677"/>
      <c r="AE986" s="677"/>
      <c r="AF986" s="677"/>
      <c r="AG986" s="677"/>
      <c r="AH986" s="677"/>
      <c r="AI986" s="677"/>
    </row>
    <row r="987" spans="1:35" ht="76.5" customHeight="1">
      <c r="A987" s="282" t="s">
        <v>4536</v>
      </c>
      <c r="B987" s="122" t="s">
        <v>55</v>
      </c>
      <c r="C987" s="319" t="s">
        <v>74</v>
      </c>
      <c r="D987" s="319" t="s">
        <v>75</v>
      </c>
      <c r="E987" s="319" t="s">
        <v>76</v>
      </c>
      <c r="F987" s="319" t="s">
        <v>77</v>
      </c>
      <c r="G987" s="319" t="s">
        <v>76</v>
      </c>
      <c r="H987" s="319" t="s">
        <v>78</v>
      </c>
      <c r="I987" s="319" t="s">
        <v>79</v>
      </c>
      <c r="J987" s="319" t="s">
        <v>83</v>
      </c>
      <c r="K987" s="319">
        <v>100</v>
      </c>
      <c r="L987" s="358">
        <v>231010000</v>
      </c>
      <c r="M987" s="93" t="s">
        <v>4158</v>
      </c>
      <c r="N987" s="36" t="s">
        <v>91</v>
      </c>
      <c r="O987" s="319" t="s">
        <v>92</v>
      </c>
      <c r="P987" s="319"/>
      <c r="Q987" s="151" t="s">
        <v>508</v>
      </c>
      <c r="R987" s="319" t="s">
        <v>93</v>
      </c>
      <c r="S987" s="319"/>
      <c r="T987" s="319" t="s">
        <v>30</v>
      </c>
      <c r="U987" s="324"/>
      <c r="V987" s="324">
        <v>1191000</v>
      </c>
      <c r="W987" s="324">
        <v>1191000</v>
      </c>
      <c r="X987" s="290">
        <f t="shared" si="13"/>
        <v>1333920.0000000002</v>
      </c>
      <c r="Y987" s="325" t="s">
        <v>81</v>
      </c>
      <c r="Z987" s="319">
        <v>2015</v>
      </c>
      <c r="AA987" s="359"/>
      <c r="AB987" s="589" t="s">
        <v>63</v>
      </c>
      <c r="AC987" s="583"/>
      <c r="AD987" s="583"/>
      <c r="AE987" s="583"/>
      <c r="AF987" s="583"/>
      <c r="AG987" s="583"/>
      <c r="AH987" s="583"/>
      <c r="AI987" s="583"/>
    </row>
    <row r="988" spans="1:35" s="43" customFormat="1" ht="76.5" customHeight="1">
      <c r="A988" s="291" t="s">
        <v>1152</v>
      </c>
      <c r="B988" s="39" t="s">
        <v>55</v>
      </c>
      <c r="C988" s="330" t="s">
        <v>74</v>
      </c>
      <c r="D988" s="330" t="s">
        <v>75</v>
      </c>
      <c r="E988" s="330" t="s">
        <v>76</v>
      </c>
      <c r="F988" s="330" t="s">
        <v>77</v>
      </c>
      <c r="G988" s="330" t="s">
        <v>76</v>
      </c>
      <c r="H988" s="330" t="s">
        <v>78</v>
      </c>
      <c r="I988" s="330" t="s">
        <v>79</v>
      </c>
      <c r="J988" s="330" t="s">
        <v>83</v>
      </c>
      <c r="K988" s="330">
        <v>100</v>
      </c>
      <c r="L988" s="360">
        <v>231010000</v>
      </c>
      <c r="M988" s="712" t="s">
        <v>4158</v>
      </c>
      <c r="N988" s="41" t="s">
        <v>91</v>
      </c>
      <c r="O988" s="330" t="s">
        <v>95</v>
      </c>
      <c r="P988" s="330"/>
      <c r="Q988" s="170" t="s">
        <v>508</v>
      </c>
      <c r="R988" s="330" t="s">
        <v>93</v>
      </c>
      <c r="S988" s="330"/>
      <c r="T988" s="330" t="s">
        <v>30</v>
      </c>
      <c r="U988" s="335"/>
      <c r="V988" s="335">
        <v>964800</v>
      </c>
      <c r="W988" s="335">
        <v>0</v>
      </c>
      <c r="X988" s="510">
        <f t="shared" si="13"/>
        <v>0</v>
      </c>
      <c r="Y988" s="336" t="s">
        <v>81</v>
      </c>
      <c r="Z988" s="330">
        <v>2015</v>
      </c>
      <c r="AA988" s="361"/>
      <c r="AB988" s="680" t="s">
        <v>63</v>
      </c>
      <c r="AC988" s="677"/>
      <c r="AD988" s="677"/>
      <c r="AE988" s="677"/>
      <c r="AF988" s="677"/>
      <c r="AG988" s="677"/>
      <c r="AH988" s="677"/>
      <c r="AI988" s="677"/>
    </row>
    <row r="989" spans="1:35" ht="76.5" customHeight="1">
      <c r="A989" s="282" t="s">
        <v>4535</v>
      </c>
      <c r="B989" s="122" t="s">
        <v>55</v>
      </c>
      <c r="C989" s="319" t="s">
        <v>74</v>
      </c>
      <c r="D989" s="319" t="s">
        <v>75</v>
      </c>
      <c r="E989" s="319" t="s">
        <v>76</v>
      </c>
      <c r="F989" s="319" t="s">
        <v>77</v>
      </c>
      <c r="G989" s="319" t="s">
        <v>76</v>
      </c>
      <c r="H989" s="319" t="s">
        <v>78</v>
      </c>
      <c r="I989" s="319" t="s">
        <v>79</v>
      </c>
      <c r="J989" s="319" t="s">
        <v>83</v>
      </c>
      <c r="K989" s="319">
        <v>100</v>
      </c>
      <c r="L989" s="358">
        <v>231010000</v>
      </c>
      <c r="M989" s="93" t="s">
        <v>4158</v>
      </c>
      <c r="N989" s="36" t="s">
        <v>91</v>
      </c>
      <c r="O989" s="319" t="s">
        <v>95</v>
      </c>
      <c r="P989" s="319"/>
      <c r="Q989" s="151" t="s">
        <v>508</v>
      </c>
      <c r="R989" s="319" t="s">
        <v>93</v>
      </c>
      <c r="S989" s="319"/>
      <c r="T989" s="319" t="s">
        <v>30</v>
      </c>
      <c r="U989" s="324"/>
      <c r="V989" s="324">
        <v>780000</v>
      </c>
      <c r="W989" s="324">
        <v>780000</v>
      </c>
      <c r="X989" s="290">
        <f t="shared" si="13"/>
        <v>873600.00000000012</v>
      </c>
      <c r="Y989" s="325" t="s">
        <v>81</v>
      </c>
      <c r="Z989" s="319">
        <v>2015</v>
      </c>
      <c r="AA989" s="359"/>
      <c r="AB989" s="589" t="s">
        <v>63</v>
      </c>
      <c r="AC989" s="583"/>
      <c r="AD989" s="583"/>
      <c r="AE989" s="583"/>
      <c r="AF989" s="583"/>
      <c r="AG989" s="583"/>
      <c r="AH989" s="583"/>
      <c r="AI989" s="583"/>
    </row>
    <row r="990" spans="1:35" s="43" customFormat="1" ht="76.5" customHeight="1">
      <c r="A990" s="291" t="s">
        <v>1151</v>
      </c>
      <c r="B990" s="39" t="s">
        <v>55</v>
      </c>
      <c r="C990" s="330" t="s">
        <v>74</v>
      </c>
      <c r="D990" s="330" t="s">
        <v>75</v>
      </c>
      <c r="E990" s="330" t="s">
        <v>76</v>
      </c>
      <c r="F990" s="330" t="s">
        <v>77</v>
      </c>
      <c r="G990" s="330" t="s">
        <v>76</v>
      </c>
      <c r="H990" s="330" t="s">
        <v>78</v>
      </c>
      <c r="I990" s="330" t="s">
        <v>79</v>
      </c>
      <c r="J990" s="330" t="s">
        <v>83</v>
      </c>
      <c r="K990" s="330">
        <v>100</v>
      </c>
      <c r="L990" s="360">
        <v>231010000</v>
      </c>
      <c r="M990" s="712" t="s">
        <v>4158</v>
      </c>
      <c r="N990" s="41" t="s">
        <v>91</v>
      </c>
      <c r="O990" s="330" t="s">
        <v>94</v>
      </c>
      <c r="P990" s="330"/>
      <c r="Q990" s="170" t="s">
        <v>508</v>
      </c>
      <c r="R990" s="330" t="s">
        <v>93</v>
      </c>
      <c r="S990" s="330"/>
      <c r="T990" s="330" t="s">
        <v>30</v>
      </c>
      <c r="U990" s="335"/>
      <c r="V990" s="335">
        <v>1792800</v>
      </c>
      <c r="W990" s="335">
        <v>0</v>
      </c>
      <c r="X990" s="510">
        <f t="shared" si="13"/>
        <v>0</v>
      </c>
      <c r="Y990" s="336" t="s">
        <v>81</v>
      </c>
      <c r="Z990" s="330">
        <v>2015</v>
      </c>
      <c r="AA990" s="361"/>
      <c r="AB990" s="680" t="s">
        <v>63</v>
      </c>
      <c r="AC990" s="677"/>
      <c r="AD990" s="677"/>
      <c r="AE990" s="677"/>
      <c r="AF990" s="677"/>
      <c r="AG990" s="677"/>
      <c r="AH990" s="677"/>
      <c r="AI990" s="677"/>
    </row>
    <row r="991" spans="1:35" ht="76.5" customHeight="1">
      <c r="A991" s="282" t="s">
        <v>4534</v>
      </c>
      <c r="B991" s="122" t="s">
        <v>55</v>
      </c>
      <c r="C991" s="319" t="s">
        <v>74</v>
      </c>
      <c r="D991" s="319" t="s">
        <v>75</v>
      </c>
      <c r="E991" s="319" t="s">
        <v>76</v>
      </c>
      <c r="F991" s="319" t="s">
        <v>77</v>
      </c>
      <c r="G991" s="319" t="s">
        <v>76</v>
      </c>
      <c r="H991" s="319" t="s">
        <v>78</v>
      </c>
      <c r="I991" s="319" t="s">
        <v>79</v>
      </c>
      <c r="J991" s="319" t="s">
        <v>83</v>
      </c>
      <c r="K991" s="319">
        <v>100</v>
      </c>
      <c r="L991" s="358">
        <v>231010000</v>
      </c>
      <c r="M991" s="93" t="s">
        <v>4158</v>
      </c>
      <c r="N991" s="36" t="s">
        <v>91</v>
      </c>
      <c r="O991" s="319" t="s">
        <v>94</v>
      </c>
      <c r="P991" s="319"/>
      <c r="Q991" s="151" t="s">
        <v>508</v>
      </c>
      <c r="R991" s="319" t="s">
        <v>93</v>
      </c>
      <c r="S991" s="319"/>
      <c r="T991" s="319" t="s">
        <v>30</v>
      </c>
      <c r="U991" s="324"/>
      <c r="V991" s="324">
        <v>1620000</v>
      </c>
      <c r="W991" s="324">
        <v>1620000</v>
      </c>
      <c r="X991" s="290">
        <f t="shared" si="13"/>
        <v>1814400.0000000002</v>
      </c>
      <c r="Y991" s="325" t="s">
        <v>81</v>
      </c>
      <c r="Z991" s="319">
        <v>2015</v>
      </c>
      <c r="AA991" s="359"/>
      <c r="AB991" s="589" t="s">
        <v>63</v>
      </c>
      <c r="AC991" s="583"/>
      <c r="AD991" s="583"/>
      <c r="AE991" s="583"/>
      <c r="AF991" s="583"/>
      <c r="AG991" s="583"/>
      <c r="AH991" s="583"/>
      <c r="AI991" s="583"/>
    </row>
    <row r="992" spans="1:35" s="43" customFormat="1" ht="76.5" customHeight="1">
      <c r="A992" s="291" t="s">
        <v>1150</v>
      </c>
      <c r="B992" s="39" t="s">
        <v>55</v>
      </c>
      <c r="C992" s="330" t="s">
        <v>74</v>
      </c>
      <c r="D992" s="330" t="s">
        <v>75</v>
      </c>
      <c r="E992" s="330" t="s">
        <v>76</v>
      </c>
      <c r="F992" s="330" t="s">
        <v>77</v>
      </c>
      <c r="G992" s="330" t="s">
        <v>76</v>
      </c>
      <c r="H992" s="330" t="s">
        <v>78</v>
      </c>
      <c r="I992" s="330" t="s">
        <v>79</v>
      </c>
      <c r="J992" s="330" t="s">
        <v>83</v>
      </c>
      <c r="K992" s="330">
        <v>100</v>
      </c>
      <c r="L992" s="360">
        <v>231010000</v>
      </c>
      <c r="M992" s="712" t="s">
        <v>4158</v>
      </c>
      <c r="N992" s="41" t="s">
        <v>91</v>
      </c>
      <c r="O992" s="330" t="s">
        <v>118</v>
      </c>
      <c r="P992" s="330"/>
      <c r="Q992" s="170" t="s">
        <v>508</v>
      </c>
      <c r="R992" s="330" t="s">
        <v>93</v>
      </c>
      <c r="S992" s="330"/>
      <c r="T992" s="330" t="s">
        <v>30</v>
      </c>
      <c r="U992" s="335"/>
      <c r="V992" s="335">
        <v>1279620</v>
      </c>
      <c r="W992" s="335">
        <v>0</v>
      </c>
      <c r="X992" s="510">
        <f t="shared" si="13"/>
        <v>0</v>
      </c>
      <c r="Y992" s="336" t="s">
        <v>81</v>
      </c>
      <c r="Z992" s="330">
        <v>2015</v>
      </c>
      <c r="AA992" s="361"/>
      <c r="AB992" s="680" t="s">
        <v>63</v>
      </c>
      <c r="AC992" s="677"/>
      <c r="AD992" s="677"/>
      <c r="AE992" s="677"/>
      <c r="AF992" s="677"/>
      <c r="AG992" s="677"/>
      <c r="AH992" s="677"/>
      <c r="AI992" s="677"/>
    </row>
    <row r="993" spans="1:35" ht="76.5" customHeight="1">
      <c r="A993" s="282" t="s">
        <v>4533</v>
      </c>
      <c r="B993" s="122" t="s">
        <v>55</v>
      </c>
      <c r="C993" s="319" t="s">
        <v>74</v>
      </c>
      <c r="D993" s="319" t="s">
        <v>75</v>
      </c>
      <c r="E993" s="319" t="s">
        <v>76</v>
      </c>
      <c r="F993" s="319" t="s">
        <v>77</v>
      </c>
      <c r="G993" s="319" t="s">
        <v>76</v>
      </c>
      <c r="H993" s="319" t="s">
        <v>78</v>
      </c>
      <c r="I993" s="319" t="s">
        <v>79</v>
      </c>
      <c r="J993" s="319" t="s">
        <v>83</v>
      </c>
      <c r="K993" s="319">
        <v>100</v>
      </c>
      <c r="L993" s="358">
        <v>231010000</v>
      </c>
      <c r="M993" s="93" t="s">
        <v>4158</v>
      </c>
      <c r="N993" s="36" t="s">
        <v>91</v>
      </c>
      <c r="O993" s="319" t="s">
        <v>118</v>
      </c>
      <c r="P993" s="319"/>
      <c r="Q993" s="151" t="s">
        <v>508</v>
      </c>
      <c r="R993" s="319" t="s">
        <v>93</v>
      </c>
      <c r="S993" s="319"/>
      <c r="T993" s="319" t="s">
        <v>30</v>
      </c>
      <c r="U993" s="324"/>
      <c r="V993" s="324">
        <v>1150000.02</v>
      </c>
      <c r="W993" s="324">
        <v>1150000.02</v>
      </c>
      <c r="X993" s="290">
        <f t="shared" si="13"/>
        <v>1288000.0224000001</v>
      </c>
      <c r="Y993" s="325" t="s">
        <v>81</v>
      </c>
      <c r="Z993" s="319">
        <v>2015</v>
      </c>
      <c r="AA993" s="359"/>
      <c r="AB993" s="589" t="s">
        <v>63</v>
      </c>
      <c r="AC993" s="583"/>
      <c r="AD993" s="583"/>
      <c r="AE993" s="583"/>
      <c r="AF993" s="583"/>
      <c r="AG993" s="583"/>
      <c r="AH993" s="583"/>
      <c r="AI993" s="583"/>
    </row>
    <row r="994" spans="1:35" s="43" customFormat="1" ht="76.5" customHeight="1">
      <c r="A994" s="291" t="s">
        <v>1149</v>
      </c>
      <c r="B994" s="39" t="s">
        <v>55</v>
      </c>
      <c r="C994" s="330" t="s">
        <v>74</v>
      </c>
      <c r="D994" s="330" t="s">
        <v>75</v>
      </c>
      <c r="E994" s="330" t="s">
        <v>76</v>
      </c>
      <c r="F994" s="330" t="s">
        <v>77</v>
      </c>
      <c r="G994" s="330" t="s">
        <v>76</v>
      </c>
      <c r="H994" s="330" t="s">
        <v>78</v>
      </c>
      <c r="I994" s="330" t="s">
        <v>79</v>
      </c>
      <c r="J994" s="330" t="s">
        <v>83</v>
      </c>
      <c r="K994" s="330">
        <v>100</v>
      </c>
      <c r="L994" s="360">
        <v>231010000</v>
      </c>
      <c r="M994" s="712" t="s">
        <v>4158</v>
      </c>
      <c r="N994" s="41" t="s">
        <v>91</v>
      </c>
      <c r="O994" s="330" t="s">
        <v>97</v>
      </c>
      <c r="P994" s="330"/>
      <c r="Q994" s="170" t="s">
        <v>508</v>
      </c>
      <c r="R994" s="330" t="s">
        <v>93</v>
      </c>
      <c r="S994" s="330"/>
      <c r="T994" s="330" t="s">
        <v>30</v>
      </c>
      <c r="U994" s="335"/>
      <c r="V994" s="335">
        <v>446400</v>
      </c>
      <c r="W994" s="335">
        <v>0</v>
      </c>
      <c r="X994" s="510">
        <f t="shared" si="13"/>
        <v>0</v>
      </c>
      <c r="Y994" s="336" t="s">
        <v>81</v>
      </c>
      <c r="Z994" s="330">
        <v>2015</v>
      </c>
      <c r="AA994" s="361"/>
      <c r="AB994" s="680" t="s">
        <v>63</v>
      </c>
      <c r="AC994" s="677"/>
      <c r="AD994" s="677"/>
      <c r="AE994" s="677"/>
      <c r="AF994" s="677"/>
      <c r="AG994" s="677"/>
      <c r="AH994" s="677"/>
      <c r="AI994" s="677"/>
    </row>
    <row r="995" spans="1:35" ht="76.5" customHeight="1">
      <c r="A995" s="282" t="s">
        <v>4532</v>
      </c>
      <c r="B995" s="122" t="s">
        <v>55</v>
      </c>
      <c r="C995" s="319" t="s">
        <v>74</v>
      </c>
      <c r="D995" s="319" t="s">
        <v>75</v>
      </c>
      <c r="E995" s="319" t="s">
        <v>76</v>
      </c>
      <c r="F995" s="319" t="s">
        <v>77</v>
      </c>
      <c r="G995" s="319" t="s">
        <v>76</v>
      </c>
      <c r="H995" s="319" t="s">
        <v>78</v>
      </c>
      <c r="I995" s="319" t="s">
        <v>79</v>
      </c>
      <c r="J995" s="319" t="s">
        <v>83</v>
      </c>
      <c r="K995" s="319">
        <v>100</v>
      </c>
      <c r="L995" s="358">
        <v>231010000</v>
      </c>
      <c r="M995" s="93" t="s">
        <v>4158</v>
      </c>
      <c r="N995" s="36" t="s">
        <v>91</v>
      </c>
      <c r="O995" s="319" t="s">
        <v>97</v>
      </c>
      <c r="P995" s="319"/>
      <c r="Q995" s="151" t="s">
        <v>508</v>
      </c>
      <c r="R995" s="319" t="s">
        <v>93</v>
      </c>
      <c r="S995" s="319"/>
      <c r="T995" s="319" t="s">
        <v>30</v>
      </c>
      <c r="U995" s="324"/>
      <c r="V995" s="324">
        <v>420000</v>
      </c>
      <c r="W995" s="324">
        <v>420000</v>
      </c>
      <c r="X995" s="290">
        <f t="shared" si="13"/>
        <v>470400.00000000006</v>
      </c>
      <c r="Y995" s="325" t="s">
        <v>81</v>
      </c>
      <c r="Z995" s="319">
        <v>2015</v>
      </c>
      <c r="AA995" s="359"/>
      <c r="AB995" s="589" t="s">
        <v>63</v>
      </c>
      <c r="AC995" s="583"/>
      <c r="AD995" s="583"/>
      <c r="AE995" s="583"/>
      <c r="AF995" s="583"/>
      <c r="AG995" s="583"/>
      <c r="AH995" s="583"/>
      <c r="AI995" s="583"/>
    </row>
    <row r="996" spans="1:35" s="43" customFormat="1" ht="76.5" customHeight="1">
      <c r="A996" s="291" t="s">
        <v>1148</v>
      </c>
      <c r="B996" s="39" t="s">
        <v>55</v>
      </c>
      <c r="C996" s="330" t="s">
        <v>74</v>
      </c>
      <c r="D996" s="330" t="s">
        <v>75</v>
      </c>
      <c r="E996" s="330" t="s">
        <v>76</v>
      </c>
      <c r="F996" s="330" t="s">
        <v>77</v>
      </c>
      <c r="G996" s="330" t="s">
        <v>76</v>
      </c>
      <c r="H996" s="330" t="s">
        <v>78</v>
      </c>
      <c r="I996" s="330" t="s">
        <v>79</v>
      </c>
      <c r="J996" s="330" t="s">
        <v>83</v>
      </c>
      <c r="K996" s="330">
        <v>100</v>
      </c>
      <c r="L996" s="360">
        <v>231010000</v>
      </c>
      <c r="M996" s="712" t="s">
        <v>4158</v>
      </c>
      <c r="N996" s="41" t="s">
        <v>91</v>
      </c>
      <c r="O996" s="330" t="s">
        <v>98</v>
      </c>
      <c r="P996" s="330"/>
      <c r="Q996" s="170" t="s">
        <v>508</v>
      </c>
      <c r="R996" s="330" t="s">
        <v>93</v>
      </c>
      <c r="S996" s="330"/>
      <c r="T996" s="330" t="s">
        <v>30</v>
      </c>
      <c r="U996" s="335"/>
      <c r="V996" s="335">
        <v>2368000</v>
      </c>
      <c r="W996" s="335">
        <v>0</v>
      </c>
      <c r="X996" s="510">
        <f t="shared" si="13"/>
        <v>0</v>
      </c>
      <c r="Y996" s="336" t="s">
        <v>81</v>
      </c>
      <c r="Z996" s="330">
        <v>2015</v>
      </c>
      <c r="AA996" s="361"/>
      <c r="AB996" s="680" t="s">
        <v>63</v>
      </c>
      <c r="AC996" s="677"/>
      <c r="AD996" s="677"/>
      <c r="AE996" s="677"/>
      <c r="AF996" s="677"/>
      <c r="AG996" s="677"/>
      <c r="AH996" s="677"/>
      <c r="AI996" s="677"/>
    </row>
    <row r="997" spans="1:35" ht="76.5" customHeight="1">
      <c r="A997" s="282" t="s">
        <v>4531</v>
      </c>
      <c r="B997" s="122" t="s">
        <v>55</v>
      </c>
      <c r="C997" s="319" t="s">
        <v>74</v>
      </c>
      <c r="D997" s="319" t="s">
        <v>75</v>
      </c>
      <c r="E997" s="319" t="s">
        <v>76</v>
      </c>
      <c r="F997" s="319" t="s">
        <v>77</v>
      </c>
      <c r="G997" s="319" t="s">
        <v>76</v>
      </c>
      <c r="H997" s="319" t="s">
        <v>78</v>
      </c>
      <c r="I997" s="319" t="s">
        <v>79</v>
      </c>
      <c r="J997" s="319" t="s">
        <v>83</v>
      </c>
      <c r="K997" s="319">
        <v>100</v>
      </c>
      <c r="L997" s="358">
        <v>231010000</v>
      </c>
      <c r="M997" s="93" t="s">
        <v>4158</v>
      </c>
      <c r="N997" s="36" t="s">
        <v>91</v>
      </c>
      <c r="O997" s="319" t="s">
        <v>98</v>
      </c>
      <c r="P997" s="319"/>
      <c r="Q997" s="151" t="s">
        <v>508</v>
      </c>
      <c r="R997" s="319" t="s">
        <v>93</v>
      </c>
      <c r="S997" s="319"/>
      <c r="T997" s="319" t="s">
        <v>30</v>
      </c>
      <c r="U997" s="324"/>
      <c r="V997" s="324">
        <v>1895000</v>
      </c>
      <c r="W997" s="324">
        <v>1895000</v>
      </c>
      <c r="X997" s="290">
        <f t="shared" si="13"/>
        <v>2122400</v>
      </c>
      <c r="Y997" s="325" t="s">
        <v>81</v>
      </c>
      <c r="Z997" s="319">
        <v>2015</v>
      </c>
      <c r="AA997" s="359"/>
      <c r="AB997" s="589" t="s">
        <v>63</v>
      </c>
      <c r="AC997" s="583"/>
      <c r="AD997" s="583"/>
      <c r="AE997" s="583"/>
      <c r="AF997" s="583"/>
      <c r="AG997" s="583"/>
      <c r="AH997" s="583"/>
      <c r="AI997" s="583"/>
    </row>
    <row r="998" spans="1:35" s="43" customFormat="1" ht="76.5" customHeight="1">
      <c r="A998" s="291" t="s">
        <v>1147</v>
      </c>
      <c r="B998" s="39" t="s">
        <v>55</v>
      </c>
      <c r="C998" s="330" t="s">
        <v>74</v>
      </c>
      <c r="D998" s="330" t="s">
        <v>75</v>
      </c>
      <c r="E998" s="330" t="s">
        <v>76</v>
      </c>
      <c r="F998" s="330" t="s">
        <v>77</v>
      </c>
      <c r="G998" s="330" t="s">
        <v>76</v>
      </c>
      <c r="H998" s="330" t="s">
        <v>78</v>
      </c>
      <c r="I998" s="330" t="s">
        <v>79</v>
      </c>
      <c r="J998" s="330" t="s">
        <v>83</v>
      </c>
      <c r="K998" s="330">
        <v>100</v>
      </c>
      <c r="L998" s="360">
        <v>231010000</v>
      </c>
      <c r="M998" s="712" t="s">
        <v>4158</v>
      </c>
      <c r="N998" s="41" t="s">
        <v>91</v>
      </c>
      <c r="O998" s="330" t="s">
        <v>119</v>
      </c>
      <c r="P998" s="330"/>
      <c r="Q998" s="170" t="s">
        <v>508</v>
      </c>
      <c r="R998" s="330" t="s">
        <v>93</v>
      </c>
      <c r="S998" s="330"/>
      <c r="T998" s="330" t="s">
        <v>30</v>
      </c>
      <c r="U998" s="335"/>
      <c r="V998" s="335">
        <v>1090000</v>
      </c>
      <c r="W998" s="335">
        <v>0</v>
      </c>
      <c r="X998" s="510">
        <f t="shared" si="13"/>
        <v>0</v>
      </c>
      <c r="Y998" s="336" t="s">
        <v>81</v>
      </c>
      <c r="Z998" s="330">
        <v>2015</v>
      </c>
      <c r="AA998" s="39"/>
      <c r="AB998" s="680" t="s">
        <v>63</v>
      </c>
      <c r="AC998" s="677"/>
      <c r="AD998" s="677"/>
      <c r="AE998" s="677"/>
      <c r="AF998" s="677"/>
      <c r="AG998" s="677"/>
      <c r="AH998" s="677"/>
      <c r="AI998" s="677"/>
    </row>
    <row r="999" spans="1:35" ht="76.5" customHeight="1">
      <c r="A999" s="282" t="s">
        <v>4530</v>
      </c>
      <c r="B999" s="122" t="s">
        <v>55</v>
      </c>
      <c r="C999" s="319" t="s">
        <v>74</v>
      </c>
      <c r="D999" s="319" t="s">
        <v>75</v>
      </c>
      <c r="E999" s="319" t="s">
        <v>76</v>
      </c>
      <c r="F999" s="319" t="s">
        <v>77</v>
      </c>
      <c r="G999" s="319" t="s">
        <v>76</v>
      </c>
      <c r="H999" s="319" t="s">
        <v>78</v>
      </c>
      <c r="I999" s="319" t="s">
        <v>79</v>
      </c>
      <c r="J999" s="319" t="s">
        <v>83</v>
      </c>
      <c r="K999" s="319">
        <v>100</v>
      </c>
      <c r="L999" s="358">
        <v>231010000</v>
      </c>
      <c r="M999" s="93" t="s">
        <v>4158</v>
      </c>
      <c r="N999" s="36" t="s">
        <v>91</v>
      </c>
      <c r="O999" s="319" t="s">
        <v>119</v>
      </c>
      <c r="P999" s="319"/>
      <c r="Q999" s="151" t="s">
        <v>508</v>
      </c>
      <c r="R999" s="319" t="s">
        <v>93</v>
      </c>
      <c r="S999" s="319"/>
      <c r="T999" s="319" t="s">
        <v>30</v>
      </c>
      <c r="U999" s="324"/>
      <c r="V999" s="324">
        <v>872000</v>
      </c>
      <c r="W999" s="324">
        <v>872000</v>
      </c>
      <c r="X999" s="290">
        <f t="shared" si="13"/>
        <v>976640.00000000012</v>
      </c>
      <c r="Y999" s="325" t="s">
        <v>81</v>
      </c>
      <c r="Z999" s="319">
        <v>2015</v>
      </c>
      <c r="AA999" s="34"/>
      <c r="AB999" s="589" t="s">
        <v>63</v>
      </c>
      <c r="AC999" s="583"/>
      <c r="AD999" s="583"/>
      <c r="AE999" s="583"/>
      <c r="AF999" s="583"/>
      <c r="AG999" s="583"/>
      <c r="AH999" s="583"/>
      <c r="AI999" s="583"/>
    </row>
    <row r="1000" spans="1:35" s="43" customFormat="1" ht="76.5" customHeight="1">
      <c r="A1000" s="291" t="s">
        <v>1146</v>
      </c>
      <c r="B1000" s="39" t="s">
        <v>55</v>
      </c>
      <c r="C1000" s="330" t="s">
        <v>74</v>
      </c>
      <c r="D1000" s="330" t="s">
        <v>75</v>
      </c>
      <c r="E1000" s="330" t="s">
        <v>76</v>
      </c>
      <c r="F1000" s="330" t="s">
        <v>77</v>
      </c>
      <c r="G1000" s="330" t="s">
        <v>76</v>
      </c>
      <c r="H1000" s="330" t="s">
        <v>78</v>
      </c>
      <c r="I1000" s="330" t="s">
        <v>79</v>
      </c>
      <c r="J1000" s="330" t="s">
        <v>83</v>
      </c>
      <c r="K1000" s="330">
        <v>100</v>
      </c>
      <c r="L1000" s="360">
        <v>231010000</v>
      </c>
      <c r="M1000" s="712" t="s">
        <v>4158</v>
      </c>
      <c r="N1000" s="41" t="s">
        <v>91</v>
      </c>
      <c r="O1000" s="330" t="s">
        <v>100</v>
      </c>
      <c r="P1000" s="330"/>
      <c r="Q1000" s="170" t="s">
        <v>508</v>
      </c>
      <c r="R1000" s="330" t="s">
        <v>93</v>
      </c>
      <c r="S1000" s="330"/>
      <c r="T1000" s="330" t="s">
        <v>30</v>
      </c>
      <c r="U1000" s="335"/>
      <c r="V1000" s="335">
        <v>391500</v>
      </c>
      <c r="W1000" s="335">
        <v>0</v>
      </c>
      <c r="X1000" s="510">
        <f t="shared" si="13"/>
        <v>0</v>
      </c>
      <c r="Y1000" s="336" t="s">
        <v>81</v>
      </c>
      <c r="Z1000" s="330">
        <v>2015</v>
      </c>
      <c r="AA1000" s="39"/>
      <c r="AB1000" s="680" t="s">
        <v>63</v>
      </c>
      <c r="AC1000" s="677"/>
      <c r="AD1000" s="677"/>
      <c r="AE1000" s="677"/>
      <c r="AF1000" s="677"/>
      <c r="AG1000" s="677"/>
      <c r="AH1000" s="677"/>
      <c r="AI1000" s="677"/>
    </row>
    <row r="1001" spans="1:35" ht="76.5" customHeight="1">
      <c r="A1001" s="282" t="s">
        <v>4529</v>
      </c>
      <c r="B1001" s="122" t="s">
        <v>55</v>
      </c>
      <c r="C1001" s="319" t="s">
        <v>74</v>
      </c>
      <c r="D1001" s="319" t="s">
        <v>75</v>
      </c>
      <c r="E1001" s="319" t="s">
        <v>76</v>
      </c>
      <c r="F1001" s="319" t="s">
        <v>77</v>
      </c>
      <c r="G1001" s="319" t="s">
        <v>76</v>
      </c>
      <c r="H1001" s="319" t="s">
        <v>78</v>
      </c>
      <c r="I1001" s="319" t="s">
        <v>79</v>
      </c>
      <c r="J1001" s="319" t="s">
        <v>83</v>
      </c>
      <c r="K1001" s="319">
        <v>100</v>
      </c>
      <c r="L1001" s="358">
        <v>231010000</v>
      </c>
      <c r="M1001" s="93" t="s">
        <v>4158</v>
      </c>
      <c r="N1001" s="36" t="s">
        <v>91</v>
      </c>
      <c r="O1001" s="319" t="s">
        <v>100</v>
      </c>
      <c r="P1001" s="319"/>
      <c r="Q1001" s="151" t="s">
        <v>508</v>
      </c>
      <c r="R1001" s="319" t="s">
        <v>93</v>
      </c>
      <c r="S1001" s="319"/>
      <c r="T1001" s="319" t="s">
        <v>30</v>
      </c>
      <c r="U1001" s="324"/>
      <c r="V1001" s="324">
        <v>352000</v>
      </c>
      <c r="W1001" s="324">
        <v>352000</v>
      </c>
      <c r="X1001" s="290">
        <f t="shared" si="13"/>
        <v>394240.00000000006</v>
      </c>
      <c r="Y1001" s="325" t="s">
        <v>81</v>
      </c>
      <c r="Z1001" s="319">
        <v>2015</v>
      </c>
      <c r="AA1001" s="34"/>
      <c r="AB1001" s="589" t="s">
        <v>63</v>
      </c>
      <c r="AC1001" s="583"/>
      <c r="AD1001" s="583"/>
      <c r="AE1001" s="583"/>
      <c r="AF1001" s="583"/>
      <c r="AG1001" s="583"/>
      <c r="AH1001" s="583"/>
      <c r="AI1001" s="583"/>
    </row>
    <row r="1002" spans="1:35" ht="76.5" customHeight="1">
      <c r="A1002" s="282" t="s">
        <v>1145</v>
      </c>
      <c r="B1002" s="122" t="s">
        <v>55</v>
      </c>
      <c r="C1002" s="319" t="s">
        <v>120</v>
      </c>
      <c r="D1002" s="319" t="s">
        <v>121</v>
      </c>
      <c r="E1002" s="319" t="s">
        <v>122</v>
      </c>
      <c r="F1002" s="319" t="s">
        <v>121</v>
      </c>
      <c r="G1002" s="319" t="s">
        <v>122</v>
      </c>
      <c r="H1002" s="319" t="s">
        <v>123</v>
      </c>
      <c r="I1002" s="319" t="s">
        <v>124</v>
      </c>
      <c r="J1002" s="319" t="s">
        <v>80</v>
      </c>
      <c r="K1002" s="319">
        <v>100</v>
      </c>
      <c r="L1002" s="363">
        <v>471010000</v>
      </c>
      <c r="M1002" s="538" t="s">
        <v>4619</v>
      </c>
      <c r="N1002" s="36" t="s">
        <v>91</v>
      </c>
      <c r="O1002" s="319" t="s">
        <v>125</v>
      </c>
      <c r="P1002" s="34"/>
      <c r="Q1002" s="151" t="s">
        <v>508</v>
      </c>
      <c r="R1002" s="319" t="s">
        <v>48</v>
      </c>
      <c r="S1002" s="319"/>
      <c r="T1002" s="319" t="s">
        <v>30</v>
      </c>
      <c r="U1002" s="324"/>
      <c r="V1002" s="324">
        <v>2862252</v>
      </c>
      <c r="W1002" s="324">
        <v>2862252</v>
      </c>
      <c r="X1002" s="290">
        <f t="shared" si="13"/>
        <v>3205722.24</v>
      </c>
      <c r="Y1002" s="325" t="s">
        <v>81</v>
      </c>
      <c r="Z1002" s="319">
        <v>2015</v>
      </c>
      <c r="AA1002" s="34"/>
      <c r="AB1002" s="589" t="s">
        <v>63</v>
      </c>
      <c r="AC1002" s="583"/>
      <c r="AD1002" s="583"/>
      <c r="AE1002" s="583"/>
      <c r="AF1002" s="583"/>
      <c r="AG1002" s="583"/>
      <c r="AH1002" s="583"/>
      <c r="AI1002" s="583"/>
    </row>
    <row r="1003" spans="1:35" ht="76.5" customHeight="1">
      <c r="A1003" s="282" t="s">
        <v>1144</v>
      </c>
      <c r="B1003" s="122" t="s">
        <v>55</v>
      </c>
      <c r="C1003" s="319" t="s">
        <v>126</v>
      </c>
      <c r="D1003" s="319" t="s">
        <v>127</v>
      </c>
      <c r="E1003" s="319" t="s">
        <v>128</v>
      </c>
      <c r="F1003" s="319" t="s">
        <v>127</v>
      </c>
      <c r="G1003" s="319" t="s">
        <v>128</v>
      </c>
      <c r="H1003" s="319" t="s">
        <v>129</v>
      </c>
      <c r="I1003" s="319" t="s">
        <v>130</v>
      </c>
      <c r="J1003" s="319" t="s">
        <v>31</v>
      </c>
      <c r="K1003" s="319">
        <v>100</v>
      </c>
      <c r="L1003" s="319">
        <v>511010000</v>
      </c>
      <c r="M1003" s="1" t="s">
        <v>2099</v>
      </c>
      <c r="N1003" s="36" t="s">
        <v>91</v>
      </c>
      <c r="O1003" s="249" t="s">
        <v>131</v>
      </c>
      <c r="P1003" s="319"/>
      <c r="Q1003" s="151" t="s">
        <v>508</v>
      </c>
      <c r="R1003" s="319" t="s">
        <v>48</v>
      </c>
      <c r="S1003" s="319"/>
      <c r="T1003" s="319" t="s">
        <v>30</v>
      </c>
      <c r="U1003" s="324"/>
      <c r="V1003" s="324">
        <v>475508</v>
      </c>
      <c r="W1003" s="324">
        <v>475508</v>
      </c>
      <c r="X1003" s="290">
        <f t="shared" si="13"/>
        <v>532568.96000000008</v>
      </c>
      <c r="Y1003" s="325" t="s">
        <v>81</v>
      </c>
      <c r="Z1003" s="319">
        <v>2015</v>
      </c>
      <c r="AA1003" s="379" t="s">
        <v>488</v>
      </c>
      <c r="AB1003" s="589" t="s">
        <v>63</v>
      </c>
      <c r="AC1003" s="583"/>
      <c r="AD1003" s="583"/>
      <c r="AE1003" s="583"/>
      <c r="AF1003" s="583"/>
      <c r="AG1003" s="583"/>
      <c r="AH1003" s="583"/>
      <c r="AI1003" s="583"/>
    </row>
    <row r="1004" spans="1:35" ht="76.5" customHeight="1">
      <c r="A1004" s="282" t="s">
        <v>1143</v>
      </c>
      <c r="B1004" s="122" t="s">
        <v>169</v>
      </c>
      <c r="C1004" s="319" t="s">
        <v>170</v>
      </c>
      <c r="D1004" s="319" t="s">
        <v>171</v>
      </c>
      <c r="E1004" s="319" t="s">
        <v>172</v>
      </c>
      <c r="F1004" s="319" t="s">
        <v>171</v>
      </c>
      <c r="G1004" s="319" t="s">
        <v>172</v>
      </c>
      <c r="H1004" s="319" t="s">
        <v>173</v>
      </c>
      <c r="I1004" s="319" t="s">
        <v>174</v>
      </c>
      <c r="J1004" s="319" t="s">
        <v>31</v>
      </c>
      <c r="K1004" s="319">
        <v>0</v>
      </c>
      <c r="L1004" s="138">
        <v>711000000</v>
      </c>
      <c r="M1004" s="34" t="s">
        <v>4618</v>
      </c>
      <c r="N1004" s="36" t="s">
        <v>91</v>
      </c>
      <c r="O1004" s="319" t="s">
        <v>175</v>
      </c>
      <c r="P1004" s="319"/>
      <c r="Q1004" s="151" t="s">
        <v>508</v>
      </c>
      <c r="R1004" s="319" t="s">
        <v>176</v>
      </c>
      <c r="S1004" s="319"/>
      <c r="T1004" s="319" t="s">
        <v>30</v>
      </c>
      <c r="U1004" s="324"/>
      <c r="V1004" s="324">
        <v>518887925.17000002</v>
      </c>
      <c r="W1004" s="324">
        <v>518887925.17000002</v>
      </c>
      <c r="X1004" s="290">
        <f t="shared" si="13"/>
        <v>581154476.19040012</v>
      </c>
      <c r="Y1004" s="359"/>
      <c r="Z1004" s="319">
        <v>2015</v>
      </c>
      <c r="AA1004" s="364" t="s">
        <v>532</v>
      </c>
      <c r="AB1004" s="589" t="s">
        <v>143</v>
      </c>
      <c r="AC1004" s="583"/>
      <c r="AD1004" s="583"/>
      <c r="AE1004" s="583"/>
      <c r="AF1004" s="583"/>
      <c r="AG1004" s="583"/>
      <c r="AH1004" s="583"/>
      <c r="AI1004" s="583"/>
    </row>
    <row r="1005" spans="1:35" ht="76.5" customHeight="1">
      <c r="A1005" s="282" t="s">
        <v>1142</v>
      </c>
      <c r="B1005" s="122" t="s">
        <v>169</v>
      </c>
      <c r="C1005" s="319" t="s">
        <v>170</v>
      </c>
      <c r="D1005" s="319" t="s">
        <v>171</v>
      </c>
      <c r="E1005" s="319" t="s">
        <v>172</v>
      </c>
      <c r="F1005" s="319" t="s">
        <v>171</v>
      </c>
      <c r="G1005" s="319" t="s">
        <v>172</v>
      </c>
      <c r="H1005" s="319" t="s">
        <v>177</v>
      </c>
      <c r="I1005" s="319" t="s">
        <v>178</v>
      </c>
      <c r="J1005" s="319" t="s">
        <v>31</v>
      </c>
      <c r="K1005" s="319">
        <v>0</v>
      </c>
      <c r="L1005" s="138">
        <v>711000000</v>
      </c>
      <c r="M1005" s="34" t="s">
        <v>4618</v>
      </c>
      <c r="N1005" s="36" t="s">
        <v>91</v>
      </c>
      <c r="O1005" s="319" t="s">
        <v>179</v>
      </c>
      <c r="P1005" s="319"/>
      <c r="Q1005" s="151" t="s">
        <v>508</v>
      </c>
      <c r="R1005" s="319" t="s">
        <v>180</v>
      </c>
      <c r="S1005" s="319"/>
      <c r="T1005" s="319" t="s">
        <v>30</v>
      </c>
      <c r="U1005" s="324"/>
      <c r="V1005" s="324">
        <v>94395448.140000001</v>
      </c>
      <c r="W1005" s="324">
        <v>94395448.140000001</v>
      </c>
      <c r="X1005" s="290">
        <f t="shared" si="13"/>
        <v>105722901.91680001</v>
      </c>
      <c r="Y1005" s="359"/>
      <c r="Z1005" s="319">
        <v>2015</v>
      </c>
      <c r="AA1005" s="364" t="s">
        <v>532</v>
      </c>
      <c r="AB1005" s="589" t="s">
        <v>143</v>
      </c>
      <c r="AC1005" s="583"/>
      <c r="AD1005" s="583"/>
      <c r="AE1005" s="583"/>
      <c r="AF1005" s="583"/>
      <c r="AG1005" s="583"/>
      <c r="AH1005" s="583"/>
      <c r="AI1005" s="583"/>
    </row>
    <row r="1006" spans="1:35" ht="76.5" customHeight="1">
      <c r="A1006" s="282" t="s">
        <v>1141</v>
      </c>
      <c r="B1006" s="34" t="s">
        <v>156</v>
      </c>
      <c r="C1006" s="280" t="s">
        <v>181</v>
      </c>
      <c r="D1006" s="380" t="s">
        <v>182</v>
      </c>
      <c r="E1006" s="380" t="s">
        <v>284</v>
      </c>
      <c r="F1006" s="380" t="s">
        <v>182</v>
      </c>
      <c r="G1006" s="380" t="s">
        <v>284</v>
      </c>
      <c r="H1006" s="280" t="s">
        <v>183</v>
      </c>
      <c r="I1006" s="280" t="s">
        <v>184</v>
      </c>
      <c r="J1006" s="280" t="s">
        <v>31</v>
      </c>
      <c r="K1006" s="381">
        <v>100</v>
      </c>
      <c r="L1006" s="138">
        <v>711000000</v>
      </c>
      <c r="M1006" s="34" t="s">
        <v>4618</v>
      </c>
      <c r="N1006" s="36" t="s">
        <v>91</v>
      </c>
      <c r="O1006" s="280" t="s">
        <v>185</v>
      </c>
      <c r="P1006" s="280"/>
      <c r="Q1006" s="249" t="s">
        <v>4606</v>
      </c>
      <c r="R1006" s="5" t="s">
        <v>2112</v>
      </c>
      <c r="S1006" s="382"/>
      <c r="T1006" s="382" t="s">
        <v>30</v>
      </c>
      <c r="U1006" s="377"/>
      <c r="V1006" s="377">
        <v>138750024</v>
      </c>
      <c r="W1006" s="377">
        <v>138750024</v>
      </c>
      <c r="X1006" s="290">
        <f t="shared" si="13"/>
        <v>155400026.88000003</v>
      </c>
      <c r="Y1006" s="325" t="s">
        <v>81</v>
      </c>
      <c r="Z1006" s="326">
        <v>2015</v>
      </c>
      <c r="AA1006" s="359"/>
      <c r="AB1006" s="4" t="s">
        <v>246</v>
      </c>
      <c r="AC1006" s="583"/>
      <c r="AD1006" s="583"/>
      <c r="AE1006" s="583"/>
      <c r="AF1006" s="583"/>
      <c r="AG1006" s="583"/>
      <c r="AH1006" s="583"/>
      <c r="AI1006" s="583"/>
    </row>
    <row r="1007" spans="1:35" ht="76.5" customHeight="1">
      <c r="A1007" s="291" t="s">
        <v>1140</v>
      </c>
      <c r="B1007" s="39" t="s">
        <v>156</v>
      </c>
      <c r="C1007" s="383" t="s">
        <v>181</v>
      </c>
      <c r="D1007" s="384" t="s">
        <v>182</v>
      </c>
      <c r="E1007" s="384" t="s">
        <v>284</v>
      </c>
      <c r="F1007" s="384" t="s">
        <v>182</v>
      </c>
      <c r="G1007" s="384" t="s">
        <v>284</v>
      </c>
      <c r="H1007" s="383" t="s">
        <v>183</v>
      </c>
      <c r="I1007" s="383" t="s">
        <v>184</v>
      </c>
      <c r="J1007" s="383" t="s">
        <v>31</v>
      </c>
      <c r="K1007" s="385">
        <v>100</v>
      </c>
      <c r="L1007" s="185">
        <v>471010000</v>
      </c>
      <c r="M1007" s="713" t="s">
        <v>4619</v>
      </c>
      <c r="N1007" s="41" t="s">
        <v>91</v>
      </c>
      <c r="O1007" s="383" t="s">
        <v>188</v>
      </c>
      <c r="P1007" s="383"/>
      <c r="Q1007" s="170" t="s">
        <v>508</v>
      </c>
      <c r="R1007" s="386" t="s">
        <v>186</v>
      </c>
      <c r="S1007" s="386"/>
      <c r="T1007" s="386" t="s">
        <v>30</v>
      </c>
      <c r="U1007" s="387"/>
      <c r="V1007" s="387">
        <v>195969600</v>
      </c>
      <c r="W1007" s="387">
        <v>0</v>
      </c>
      <c r="X1007" s="510">
        <f t="shared" si="13"/>
        <v>0</v>
      </c>
      <c r="Y1007" s="336" t="s">
        <v>81</v>
      </c>
      <c r="Z1007" s="388">
        <v>2015</v>
      </c>
      <c r="AA1007" s="361" t="s">
        <v>492</v>
      </c>
      <c r="AB1007" s="596" t="s">
        <v>246</v>
      </c>
      <c r="AC1007" s="677"/>
      <c r="AD1007" s="677"/>
      <c r="AE1007" s="677"/>
      <c r="AF1007" s="677"/>
      <c r="AG1007" s="677"/>
      <c r="AH1007" s="677"/>
      <c r="AI1007" s="583"/>
    </row>
    <row r="1008" spans="1:35" ht="76.5" customHeight="1">
      <c r="A1008" s="282" t="s">
        <v>1857</v>
      </c>
      <c r="B1008" s="34" t="s">
        <v>156</v>
      </c>
      <c r="C1008" s="280" t="s">
        <v>181</v>
      </c>
      <c r="D1008" s="380" t="s">
        <v>182</v>
      </c>
      <c r="E1008" s="380" t="s">
        <v>284</v>
      </c>
      <c r="F1008" s="380" t="s">
        <v>182</v>
      </c>
      <c r="G1008" s="380" t="s">
        <v>284</v>
      </c>
      <c r="H1008" s="280" t="s">
        <v>183</v>
      </c>
      <c r="I1008" s="280" t="s">
        <v>184</v>
      </c>
      <c r="J1008" s="280" t="s">
        <v>31</v>
      </c>
      <c r="K1008" s="381">
        <v>100</v>
      </c>
      <c r="L1008" s="283">
        <v>471010000</v>
      </c>
      <c r="M1008" s="538" t="s">
        <v>4619</v>
      </c>
      <c r="N1008" s="375" t="s">
        <v>91</v>
      </c>
      <c r="O1008" s="280" t="s">
        <v>188</v>
      </c>
      <c r="P1008" s="280"/>
      <c r="Q1008" s="151" t="s">
        <v>1859</v>
      </c>
      <c r="R1008" s="382" t="s">
        <v>186</v>
      </c>
      <c r="S1008" s="382"/>
      <c r="T1008" s="382" t="s">
        <v>30</v>
      </c>
      <c r="U1008" s="377"/>
      <c r="V1008" s="377">
        <v>48992400</v>
      </c>
      <c r="W1008" s="377">
        <v>48992400</v>
      </c>
      <c r="X1008" s="290">
        <f t="shared" si="13"/>
        <v>54871488.000000007</v>
      </c>
      <c r="Y1008" s="325" t="s">
        <v>81</v>
      </c>
      <c r="Z1008" s="326">
        <v>2015</v>
      </c>
      <c r="AA1008" s="359" t="s">
        <v>492</v>
      </c>
      <c r="AB1008" s="4" t="s">
        <v>246</v>
      </c>
      <c r="AC1008" s="583"/>
      <c r="AD1008" s="583"/>
      <c r="AE1008" s="583"/>
      <c r="AF1008" s="583"/>
      <c r="AG1008" s="583"/>
      <c r="AH1008" s="583"/>
      <c r="AI1008" s="583"/>
    </row>
    <row r="1009" spans="1:35" ht="76.5" customHeight="1">
      <c r="A1009" s="291" t="s">
        <v>1139</v>
      </c>
      <c r="B1009" s="39" t="s">
        <v>156</v>
      </c>
      <c r="C1009" s="383" t="s">
        <v>181</v>
      </c>
      <c r="D1009" s="384" t="s">
        <v>182</v>
      </c>
      <c r="E1009" s="384" t="s">
        <v>284</v>
      </c>
      <c r="F1009" s="384" t="s">
        <v>182</v>
      </c>
      <c r="G1009" s="384" t="s">
        <v>284</v>
      </c>
      <c r="H1009" s="386" t="s">
        <v>189</v>
      </c>
      <c r="I1009" s="383" t="s">
        <v>190</v>
      </c>
      <c r="J1009" s="383" t="s">
        <v>31</v>
      </c>
      <c r="K1009" s="385">
        <v>100</v>
      </c>
      <c r="L1009" s="389">
        <v>311010000</v>
      </c>
      <c r="M1009" s="713" t="s">
        <v>4615</v>
      </c>
      <c r="N1009" s="41" t="s">
        <v>91</v>
      </c>
      <c r="O1009" s="383" t="s">
        <v>191</v>
      </c>
      <c r="P1009" s="383"/>
      <c r="Q1009" s="170" t="s">
        <v>508</v>
      </c>
      <c r="R1009" s="386" t="s">
        <v>186</v>
      </c>
      <c r="S1009" s="386"/>
      <c r="T1009" s="386" t="s">
        <v>30</v>
      </c>
      <c r="U1009" s="387"/>
      <c r="V1009" s="387">
        <v>41184000</v>
      </c>
      <c r="W1009" s="387">
        <v>0</v>
      </c>
      <c r="X1009" s="510">
        <f t="shared" si="13"/>
        <v>0</v>
      </c>
      <c r="Y1009" s="336" t="s">
        <v>81</v>
      </c>
      <c r="Z1009" s="388">
        <v>2015</v>
      </c>
      <c r="AA1009" s="361" t="s">
        <v>492</v>
      </c>
      <c r="AB1009" s="596" t="s">
        <v>246</v>
      </c>
      <c r="AC1009" s="677"/>
      <c r="AD1009" s="677"/>
      <c r="AE1009" s="677"/>
      <c r="AF1009" s="677"/>
      <c r="AG1009" s="677"/>
      <c r="AH1009" s="677"/>
      <c r="AI1009" s="583"/>
    </row>
    <row r="1010" spans="1:35" ht="76.5" customHeight="1">
      <c r="A1010" s="282" t="s">
        <v>1858</v>
      </c>
      <c r="B1010" s="34" t="s">
        <v>156</v>
      </c>
      <c r="C1010" s="280" t="s">
        <v>181</v>
      </c>
      <c r="D1010" s="380" t="s">
        <v>182</v>
      </c>
      <c r="E1010" s="380" t="s">
        <v>284</v>
      </c>
      <c r="F1010" s="380" t="s">
        <v>182</v>
      </c>
      <c r="G1010" s="380" t="s">
        <v>284</v>
      </c>
      <c r="H1010" s="382" t="s">
        <v>189</v>
      </c>
      <c r="I1010" s="280" t="s">
        <v>190</v>
      </c>
      <c r="J1010" s="280" t="s">
        <v>31</v>
      </c>
      <c r="K1010" s="381">
        <v>100</v>
      </c>
      <c r="L1010" s="390">
        <v>311010000</v>
      </c>
      <c r="M1010" s="538" t="s">
        <v>4615</v>
      </c>
      <c r="N1010" s="375" t="s">
        <v>91</v>
      </c>
      <c r="O1010" s="280" t="s">
        <v>191</v>
      </c>
      <c r="P1010" s="280"/>
      <c r="Q1010" s="151" t="s">
        <v>1859</v>
      </c>
      <c r="R1010" s="382" t="s">
        <v>186</v>
      </c>
      <c r="S1010" s="382"/>
      <c r="T1010" s="382" t="s">
        <v>30</v>
      </c>
      <c r="U1010" s="377"/>
      <c r="V1010" s="377">
        <v>10296000</v>
      </c>
      <c r="W1010" s="377">
        <v>10296000</v>
      </c>
      <c r="X1010" s="290">
        <f t="shared" si="13"/>
        <v>11531520.000000002</v>
      </c>
      <c r="Y1010" s="325" t="s">
        <v>81</v>
      </c>
      <c r="Z1010" s="326">
        <v>2015</v>
      </c>
      <c r="AA1010" s="359" t="s">
        <v>492</v>
      </c>
      <c r="AB1010" s="4" t="s">
        <v>246</v>
      </c>
      <c r="AC1010" s="583"/>
      <c r="AD1010" s="583"/>
      <c r="AE1010" s="583"/>
      <c r="AF1010" s="583"/>
      <c r="AG1010" s="583"/>
      <c r="AH1010" s="583"/>
      <c r="AI1010" s="583"/>
    </row>
    <row r="1011" spans="1:35" ht="76.5" customHeight="1">
      <c r="A1011" s="282" t="s">
        <v>1138</v>
      </c>
      <c r="B1011" s="34" t="s">
        <v>156</v>
      </c>
      <c r="C1011" s="280" t="s">
        <v>192</v>
      </c>
      <c r="D1011" s="380" t="s">
        <v>193</v>
      </c>
      <c r="E1011" s="380" t="s">
        <v>285</v>
      </c>
      <c r="F1011" s="380" t="s">
        <v>193</v>
      </c>
      <c r="G1011" s="380" t="s">
        <v>285</v>
      </c>
      <c r="H1011" s="382" t="s">
        <v>194</v>
      </c>
      <c r="I1011" s="382" t="s">
        <v>195</v>
      </c>
      <c r="J1011" s="280" t="s">
        <v>31</v>
      </c>
      <c r="K1011" s="381">
        <v>100</v>
      </c>
      <c r="L1011" s="138">
        <v>711000000</v>
      </c>
      <c r="M1011" s="34" t="s">
        <v>4618</v>
      </c>
      <c r="N1011" s="36" t="s">
        <v>91</v>
      </c>
      <c r="O1011" s="280" t="s">
        <v>185</v>
      </c>
      <c r="P1011" s="382"/>
      <c r="Q1011" s="151" t="s">
        <v>508</v>
      </c>
      <c r="R1011" s="382" t="s">
        <v>186</v>
      </c>
      <c r="S1011" s="382"/>
      <c r="T1011" s="382" t="s">
        <v>30</v>
      </c>
      <c r="U1011" s="377"/>
      <c r="V1011" s="377">
        <v>2011046</v>
      </c>
      <c r="W1011" s="377">
        <v>2011046</v>
      </c>
      <c r="X1011" s="290">
        <f t="shared" si="13"/>
        <v>2252371.52</v>
      </c>
      <c r="Y1011" s="325" t="s">
        <v>81</v>
      </c>
      <c r="Z1011" s="326">
        <v>2015</v>
      </c>
      <c r="AA1011" s="359" t="s">
        <v>492</v>
      </c>
      <c r="AB1011" s="4" t="s">
        <v>246</v>
      </c>
      <c r="AC1011" s="583"/>
      <c r="AD1011" s="583"/>
      <c r="AE1011" s="583"/>
      <c r="AF1011" s="583"/>
      <c r="AG1011" s="583"/>
      <c r="AH1011" s="583"/>
      <c r="AI1011" s="583"/>
    </row>
    <row r="1012" spans="1:35" ht="76.5" customHeight="1">
      <c r="A1012" s="282" t="s">
        <v>1137</v>
      </c>
      <c r="B1012" s="34" t="s">
        <v>156</v>
      </c>
      <c r="C1012" s="280" t="s">
        <v>196</v>
      </c>
      <c r="D1012" s="280" t="s">
        <v>197</v>
      </c>
      <c r="E1012" s="280" t="s">
        <v>198</v>
      </c>
      <c r="F1012" s="280" t="s">
        <v>199</v>
      </c>
      <c r="G1012" s="280" t="s">
        <v>200</v>
      </c>
      <c r="H1012" s="280" t="s">
        <v>197</v>
      </c>
      <c r="I1012" s="318" t="s">
        <v>201</v>
      </c>
      <c r="J1012" s="280" t="s">
        <v>31</v>
      </c>
      <c r="K1012" s="381">
        <v>100</v>
      </c>
      <c r="L1012" s="138">
        <v>711000000</v>
      </c>
      <c r="M1012" s="34" t="s">
        <v>4618</v>
      </c>
      <c r="N1012" s="36" t="s">
        <v>91</v>
      </c>
      <c r="O1012" s="280" t="s">
        <v>202</v>
      </c>
      <c r="P1012" s="382"/>
      <c r="Q1012" s="151" t="s">
        <v>508</v>
      </c>
      <c r="R1012" s="382" t="s">
        <v>186</v>
      </c>
      <c r="S1012" s="382"/>
      <c r="T1012" s="382" t="s">
        <v>30</v>
      </c>
      <c r="U1012" s="377"/>
      <c r="V1012" s="391">
        <v>93058210.560000002</v>
      </c>
      <c r="W1012" s="391">
        <v>93058210.560000002</v>
      </c>
      <c r="X1012" s="290">
        <f t="shared" si="13"/>
        <v>104225195.82720001</v>
      </c>
      <c r="Y1012" s="377" t="s">
        <v>203</v>
      </c>
      <c r="Z1012" s="326">
        <v>2015</v>
      </c>
      <c r="AA1012" s="364" t="s">
        <v>491</v>
      </c>
      <c r="AB1012" s="4" t="s">
        <v>246</v>
      </c>
      <c r="AC1012" s="583"/>
      <c r="AD1012" s="583"/>
      <c r="AE1012" s="583"/>
      <c r="AF1012" s="583"/>
      <c r="AG1012" s="583"/>
      <c r="AH1012" s="583"/>
      <c r="AI1012" s="583"/>
    </row>
    <row r="1013" spans="1:35" ht="76.5" customHeight="1">
      <c r="A1013" s="282" t="s">
        <v>1136</v>
      </c>
      <c r="B1013" s="34" t="s">
        <v>156</v>
      </c>
      <c r="C1013" s="280" t="s">
        <v>204</v>
      </c>
      <c r="D1013" s="280" t="s">
        <v>205</v>
      </c>
      <c r="E1013" s="280" t="s">
        <v>206</v>
      </c>
      <c r="F1013" s="280" t="s">
        <v>205</v>
      </c>
      <c r="G1013" s="280" t="s">
        <v>206</v>
      </c>
      <c r="H1013" s="392" t="s">
        <v>207</v>
      </c>
      <c r="I1013" s="392" t="s">
        <v>208</v>
      </c>
      <c r="J1013" s="280" t="s">
        <v>31</v>
      </c>
      <c r="K1013" s="381">
        <v>100</v>
      </c>
      <c r="L1013" s="138">
        <v>711000000</v>
      </c>
      <c r="M1013" s="34" t="s">
        <v>4618</v>
      </c>
      <c r="N1013" s="36" t="s">
        <v>91</v>
      </c>
      <c r="O1013" s="280" t="s">
        <v>209</v>
      </c>
      <c r="P1013" s="382"/>
      <c r="Q1013" s="151" t="s">
        <v>508</v>
      </c>
      <c r="R1013" s="382" t="s">
        <v>186</v>
      </c>
      <c r="S1013" s="280"/>
      <c r="T1013" s="382" t="s">
        <v>30</v>
      </c>
      <c r="U1013" s="377"/>
      <c r="V1013" s="377">
        <v>3649680</v>
      </c>
      <c r="W1013" s="377">
        <v>3649680</v>
      </c>
      <c r="X1013" s="290">
        <f t="shared" si="13"/>
        <v>4087641.6000000006</v>
      </c>
      <c r="Y1013" s="377" t="s">
        <v>203</v>
      </c>
      <c r="Z1013" s="393">
        <v>2015</v>
      </c>
      <c r="AA1013" s="364" t="s">
        <v>491</v>
      </c>
      <c r="AB1013" s="4" t="s">
        <v>246</v>
      </c>
      <c r="AC1013" s="583"/>
      <c r="AD1013" s="583"/>
      <c r="AE1013" s="583"/>
      <c r="AF1013" s="583"/>
      <c r="AG1013" s="583"/>
      <c r="AH1013" s="583"/>
      <c r="AI1013" s="583"/>
    </row>
    <row r="1014" spans="1:35" ht="76.5" customHeight="1">
      <c r="A1014" s="282" t="s">
        <v>1135</v>
      </c>
      <c r="B1014" s="34" t="s">
        <v>156</v>
      </c>
      <c r="C1014" s="280" t="s">
        <v>204</v>
      </c>
      <c r="D1014" s="280" t="s">
        <v>205</v>
      </c>
      <c r="E1014" s="280" t="s">
        <v>206</v>
      </c>
      <c r="F1014" s="280" t="s">
        <v>205</v>
      </c>
      <c r="G1014" s="280" t="s">
        <v>206</v>
      </c>
      <c r="H1014" s="392" t="s">
        <v>210</v>
      </c>
      <c r="I1014" s="392" t="s">
        <v>211</v>
      </c>
      <c r="J1014" s="280" t="s">
        <v>31</v>
      </c>
      <c r="K1014" s="381">
        <v>100</v>
      </c>
      <c r="L1014" s="138">
        <v>711000000</v>
      </c>
      <c r="M1014" s="34" t="s">
        <v>4618</v>
      </c>
      <c r="N1014" s="36" t="s">
        <v>91</v>
      </c>
      <c r="O1014" s="47" t="s">
        <v>212</v>
      </c>
      <c r="P1014" s="382"/>
      <c r="Q1014" s="151" t="s">
        <v>508</v>
      </c>
      <c r="R1014" s="382" t="s">
        <v>186</v>
      </c>
      <c r="S1014" s="280"/>
      <c r="T1014" s="382" t="s">
        <v>30</v>
      </c>
      <c r="U1014" s="377"/>
      <c r="V1014" s="377">
        <v>20355624</v>
      </c>
      <c r="W1014" s="377">
        <v>20355624</v>
      </c>
      <c r="X1014" s="290">
        <f t="shared" si="13"/>
        <v>22798298.880000003</v>
      </c>
      <c r="Y1014" s="377" t="s">
        <v>203</v>
      </c>
      <c r="Z1014" s="393">
        <v>2015</v>
      </c>
      <c r="AA1014" s="364" t="s">
        <v>491</v>
      </c>
      <c r="AB1014" s="4" t="s">
        <v>246</v>
      </c>
      <c r="AC1014" s="583"/>
      <c r="AD1014" s="583"/>
      <c r="AE1014" s="583"/>
      <c r="AF1014" s="583"/>
      <c r="AG1014" s="583"/>
      <c r="AH1014" s="583"/>
      <c r="AI1014" s="583"/>
    </row>
    <row r="1015" spans="1:35" ht="76.5" customHeight="1">
      <c r="A1015" s="282" t="s">
        <v>1134</v>
      </c>
      <c r="B1015" s="34" t="s">
        <v>156</v>
      </c>
      <c r="C1015" s="280" t="s">
        <v>204</v>
      </c>
      <c r="D1015" s="280" t="s">
        <v>205</v>
      </c>
      <c r="E1015" s="280" t="s">
        <v>206</v>
      </c>
      <c r="F1015" s="280" t="s">
        <v>205</v>
      </c>
      <c r="G1015" s="280" t="s">
        <v>206</v>
      </c>
      <c r="H1015" s="392" t="s">
        <v>210</v>
      </c>
      <c r="I1015" s="392" t="s">
        <v>211</v>
      </c>
      <c r="J1015" s="280" t="s">
        <v>31</v>
      </c>
      <c r="K1015" s="381">
        <v>100</v>
      </c>
      <c r="L1015" s="138">
        <v>711000000</v>
      </c>
      <c r="M1015" s="34" t="s">
        <v>4618</v>
      </c>
      <c r="N1015" s="36" t="s">
        <v>91</v>
      </c>
      <c r="O1015" s="47" t="s">
        <v>213</v>
      </c>
      <c r="P1015" s="382"/>
      <c r="Q1015" s="151" t="s">
        <v>508</v>
      </c>
      <c r="R1015" s="382" t="s">
        <v>186</v>
      </c>
      <c r="S1015" s="280"/>
      <c r="T1015" s="382" t="s">
        <v>30</v>
      </c>
      <c r="U1015" s="377"/>
      <c r="V1015" s="377">
        <v>10270608</v>
      </c>
      <c r="W1015" s="377">
        <v>10270608</v>
      </c>
      <c r="X1015" s="290">
        <f t="shared" si="13"/>
        <v>11503080.960000001</v>
      </c>
      <c r="Y1015" s="377" t="s">
        <v>203</v>
      </c>
      <c r="Z1015" s="393">
        <v>2015</v>
      </c>
      <c r="AA1015" s="364" t="s">
        <v>491</v>
      </c>
      <c r="AB1015" s="4" t="s">
        <v>246</v>
      </c>
      <c r="AC1015" s="583"/>
      <c r="AD1015" s="583"/>
      <c r="AE1015" s="583"/>
      <c r="AF1015" s="583"/>
      <c r="AG1015" s="583"/>
      <c r="AH1015" s="583"/>
      <c r="AI1015" s="583"/>
    </row>
    <row r="1016" spans="1:35" ht="76.5" customHeight="1">
      <c r="A1016" s="282" t="s">
        <v>1133</v>
      </c>
      <c r="B1016" s="34" t="s">
        <v>156</v>
      </c>
      <c r="C1016" s="280" t="s">
        <v>204</v>
      </c>
      <c r="D1016" s="280" t="s">
        <v>205</v>
      </c>
      <c r="E1016" s="280" t="s">
        <v>206</v>
      </c>
      <c r="F1016" s="280" t="s">
        <v>205</v>
      </c>
      <c r="G1016" s="280" t="s">
        <v>206</v>
      </c>
      <c r="H1016" s="392" t="s">
        <v>210</v>
      </c>
      <c r="I1016" s="392" t="s">
        <v>211</v>
      </c>
      <c r="J1016" s="280" t="s">
        <v>31</v>
      </c>
      <c r="K1016" s="381">
        <v>100</v>
      </c>
      <c r="L1016" s="138">
        <v>711000000</v>
      </c>
      <c r="M1016" s="34" t="s">
        <v>4618</v>
      </c>
      <c r="N1016" s="36" t="s">
        <v>91</v>
      </c>
      <c r="O1016" s="47" t="s">
        <v>214</v>
      </c>
      <c r="P1016" s="382"/>
      <c r="Q1016" s="151" t="s">
        <v>508</v>
      </c>
      <c r="R1016" s="382" t="s">
        <v>186</v>
      </c>
      <c r="S1016" s="280"/>
      <c r="T1016" s="382" t="s">
        <v>30</v>
      </c>
      <c r="U1016" s="377"/>
      <c r="V1016" s="377">
        <v>10300800</v>
      </c>
      <c r="W1016" s="377">
        <v>10300800</v>
      </c>
      <c r="X1016" s="290">
        <f t="shared" si="13"/>
        <v>11536896.000000002</v>
      </c>
      <c r="Y1016" s="377" t="s">
        <v>203</v>
      </c>
      <c r="Z1016" s="393">
        <v>2015</v>
      </c>
      <c r="AA1016" s="364" t="s">
        <v>491</v>
      </c>
      <c r="AB1016" s="4" t="s">
        <v>246</v>
      </c>
      <c r="AC1016" s="583"/>
      <c r="AD1016" s="583"/>
      <c r="AE1016" s="583"/>
      <c r="AF1016" s="583"/>
      <c r="AG1016" s="583"/>
      <c r="AH1016" s="583"/>
      <c r="AI1016" s="583"/>
    </row>
    <row r="1017" spans="1:35" ht="76.5" customHeight="1">
      <c r="A1017" s="282" t="s">
        <v>1132</v>
      </c>
      <c r="B1017" s="34" t="s">
        <v>156</v>
      </c>
      <c r="C1017" s="280" t="s">
        <v>204</v>
      </c>
      <c r="D1017" s="280" t="s">
        <v>205</v>
      </c>
      <c r="E1017" s="280" t="s">
        <v>206</v>
      </c>
      <c r="F1017" s="280" t="s">
        <v>205</v>
      </c>
      <c r="G1017" s="280" t="s">
        <v>206</v>
      </c>
      <c r="H1017" s="392" t="s">
        <v>210</v>
      </c>
      <c r="I1017" s="392" t="s">
        <v>211</v>
      </c>
      <c r="J1017" s="280" t="s">
        <v>31</v>
      </c>
      <c r="K1017" s="381">
        <v>100</v>
      </c>
      <c r="L1017" s="138">
        <v>711000000</v>
      </c>
      <c r="M1017" s="34" t="s">
        <v>4618</v>
      </c>
      <c r="N1017" s="36" t="s">
        <v>91</v>
      </c>
      <c r="O1017" s="47" t="s">
        <v>215</v>
      </c>
      <c r="P1017" s="382"/>
      <c r="Q1017" s="151" t="s">
        <v>508</v>
      </c>
      <c r="R1017" s="382" t="s">
        <v>186</v>
      </c>
      <c r="S1017" s="280"/>
      <c r="T1017" s="382" t="s">
        <v>30</v>
      </c>
      <c r="U1017" s="377"/>
      <c r="V1017" s="377">
        <v>10913964</v>
      </c>
      <c r="W1017" s="377">
        <v>10913964</v>
      </c>
      <c r="X1017" s="290">
        <f t="shared" si="13"/>
        <v>12223639.680000002</v>
      </c>
      <c r="Y1017" s="377" t="s">
        <v>203</v>
      </c>
      <c r="Z1017" s="393">
        <v>2015</v>
      </c>
      <c r="AA1017" s="364" t="s">
        <v>491</v>
      </c>
      <c r="AB1017" s="4" t="s">
        <v>246</v>
      </c>
      <c r="AC1017" s="583"/>
      <c r="AD1017" s="583"/>
      <c r="AE1017" s="583"/>
      <c r="AF1017" s="583"/>
      <c r="AG1017" s="583"/>
      <c r="AH1017" s="583"/>
      <c r="AI1017" s="583"/>
    </row>
    <row r="1018" spans="1:35" ht="76.5" customHeight="1">
      <c r="A1018" s="282" t="s">
        <v>1131</v>
      </c>
      <c r="B1018" s="34" t="s">
        <v>156</v>
      </c>
      <c r="C1018" s="280" t="s">
        <v>204</v>
      </c>
      <c r="D1018" s="280" t="s">
        <v>205</v>
      </c>
      <c r="E1018" s="280" t="s">
        <v>206</v>
      </c>
      <c r="F1018" s="280" t="s">
        <v>205</v>
      </c>
      <c r="G1018" s="280" t="s">
        <v>206</v>
      </c>
      <c r="H1018" s="392" t="s">
        <v>210</v>
      </c>
      <c r="I1018" s="392" t="s">
        <v>211</v>
      </c>
      <c r="J1018" s="280" t="s">
        <v>31</v>
      </c>
      <c r="K1018" s="381">
        <v>100</v>
      </c>
      <c r="L1018" s="138">
        <v>711000000</v>
      </c>
      <c r="M1018" s="34" t="s">
        <v>4618</v>
      </c>
      <c r="N1018" s="36" t="s">
        <v>91</v>
      </c>
      <c r="O1018" s="47" t="s">
        <v>216</v>
      </c>
      <c r="P1018" s="382"/>
      <c r="Q1018" s="151" t="s">
        <v>508</v>
      </c>
      <c r="R1018" s="382" t="s">
        <v>186</v>
      </c>
      <c r="S1018" s="280"/>
      <c r="T1018" s="382" t="s">
        <v>30</v>
      </c>
      <c r="U1018" s="377"/>
      <c r="V1018" s="377">
        <v>18531316.800000001</v>
      </c>
      <c r="W1018" s="377">
        <v>18531316.800000001</v>
      </c>
      <c r="X1018" s="290">
        <f t="shared" si="13"/>
        <v>20755074.816000003</v>
      </c>
      <c r="Y1018" s="377" t="s">
        <v>203</v>
      </c>
      <c r="Z1018" s="393">
        <v>2015</v>
      </c>
      <c r="AA1018" s="364" t="s">
        <v>491</v>
      </c>
      <c r="AB1018" s="4" t="s">
        <v>246</v>
      </c>
      <c r="AC1018" s="583"/>
      <c r="AD1018" s="583"/>
      <c r="AE1018" s="583"/>
      <c r="AF1018" s="583"/>
      <c r="AG1018" s="583"/>
      <c r="AH1018" s="583"/>
      <c r="AI1018" s="583"/>
    </row>
    <row r="1019" spans="1:35" ht="76.5" customHeight="1">
      <c r="A1019" s="282" t="s">
        <v>1130</v>
      </c>
      <c r="B1019" s="34" t="s">
        <v>156</v>
      </c>
      <c r="C1019" s="280" t="s">
        <v>204</v>
      </c>
      <c r="D1019" s="280" t="s">
        <v>205</v>
      </c>
      <c r="E1019" s="280" t="s">
        <v>206</v>
      </c>
      <c r="F1019" s="280" t="s">
        <v>205</v>
      </c>
      <c r="G1019" s="280" t="s">
        <v>206</v>
      </c>
      <c r="H1019" s="392" t="s">
        <v>217</v>
      </c>
      <c r="I1019" s="392" t="s">
        <v>218</v>
      </c>
      <c r="J1019" s="280" t="s">
        <v>31</v>
      </c>
      <c r="K1019" s="381">
        <v>100</v>
      </c>
      <c r="L1019" s="138">
        <v>711000000</v>
      </c>
      <c r="M1019" s="34" t="s">
        <v>4618</v>
      </c>
      <c r="N1019" s="36" t="s">
        <v>91</v>
      </c>
      <c r="O1019" s="47" t="s">
        <v>219</v>
      </c>
      <c r="P1019" s="382"/>
      <c r="Q1019" s="151" t="s">
        <v>508</v>
      </c>
      <c r="R1019" s="382" t="s">
        <v>186</v>
      </c>
      <c r="S1019" s="280"/>
      <c r="T1019" s="382" t="s">
        <v>30</v>
      </c>
      <c r="U1019" s="377"/>
      <c r="V1019" s="377">
        <v>3282936</v>
      </c>
      <c r="W1019" s="377">
        <v>3282936</v>
      </c>
      <c r="X1019" s="290">
        <f t="shared" si="13"/>
        <v>3676888.3200000003</v>
      </c>
      <c r="Y1019" s="377" t="s">
        <v>203</v>
      </c>
      <c r="Z1019" s="393">
        <v>2015</v>
      </c>
      <c r="AA1019" s="364" t="s">
        <v>491</v>
      </c>
      <c r="AB1019" s="4" t="s">
        <v>246</v>
      </c>
      <c r="AC1019" s="583"/>
      <c r="AD1019" s="583"/>
      <c r="AE1019" s="583"/>
      <c r="AF1019" s="583"/>
      <c r="AG1019" s="583"/>
      <c r="AH1019" s="583"/>
      <c r="AI1019" s="583"/>
    </row>
    <row r="1020" spans="1:35" ht="76.5" customHeight="1">
      <c r="A1020" s="282" t="s">
        <v>1129</v>
      </c>
      <c r="B1020" s="34" t="s">
        <v>156</v>
      </c>
      <c r="C1020" s="280" t="s">
        <v>204</v>
      </c>
      <c r="D1020" s="280" t="s">
        <v>205</v>
      </c>
      <c r="E1020" s="280" t="s">
        <v>206</v>
      </c>
      <c r="F1020" s="280" t="s">
        <v>205</v>
      </c>
      <c r="G1020" s="280" t="s">
        <v>206</v>
      </c>
      <c r="H1020" s="392" t="s">
        <v>220</v>
      </c>
      <c r="I1020" s="392" t="s">
        <v>221</v>
      </c>
      <c r="J1020" s="280" t="s">
        <v>31</v>
      </c>
      <c r="K1020" s="381">
        <v>100</v>
      </c>
      <c r="L1020" s="138">
        <v>711000000</v>
      </c>
      <c r="M1020" s="34" t="s">
        <v>4618</v>
      </c>
      <c r="N1020" s="36" t="s">
        <v>91</v>
      </c>
      <c r="O1020" s="47" t="s">
        <v>222</v>
      </c>
      <c r="P1020" s="382"/>
      <c r="Q1020" s="151" t="s">
        <v>508</v>
      </c>
      <c r="R1020" s="382" t="s">
        <v>186</v>
      </c>
      <c r="S1020" s="280"/>
      <c r="T1020" s="382" t="s">
        <v>30</v>
      </c>
      <c r="U1020" s="377"/>
      <c r="V1020" s="377">
        <v>38513880</v>
      </c>
      <c r="W1020" s="377">
        <v>38513880</v>
      </c>
      <c r="X1020" s="290">
        <f t="shared" si="13"/>
        <v>43135545.600000001</v>
      </c>
      <c r="Y1020" s="377" t="s">
        <v>203</v>
      </c>
      <c r="Z1020" s="393">
        <v>2015</v>
      </c>
      <c r="AA1020" s="364" t="s">
        <v>491</v>
      </c>
      <c r="AB1020" s="4" t="s">
        <v>246</v>
      </c>
      <c r="AC1020" s="583"/>
      <c r="AD1020" s="583"/>
      <c r="AE1020" s="583"/>
      <c r="AF1020" s="583"/>
      <c r="AG1020" s="583"/>
      <c r="AH1020" s="583"/>
      <c r="AI1020" s="583"/>
    </row>
    <row r="1021" spans="1:35" ht="76.5" customHeight="1">
      <c r="A1021" s="282" t="s">
        <v>1128</v>
      </c>
      <c r="B1021" s="34" t="s">
        <v>156</v>
      </c>
      <c r="C1021" s="280" t="s">
        <v>204</v>
      </c>
      <c r="D1021" s="280" t="s">
        <v>205</v>
      </c>
      <c r="E1021" s="280" t="s">
        <v>206</v>
      </c>
      <c r="F1021" s="280" t="s">
        <v>205</v>
      </c>
      <c r="G1021" s="280" t="s">
        <v>206</v>
      </c>
      <c r="H1021" s="392" t="s">
        <v>210</v>
      </c>
      <c r="I1021" s="392" t="s">
        <v>211</v>
      </c>
      <c r="J1021" s="280" t="s">
        <v>31</v>
      </c>
      <c r="K1021" s="381">
        <v>100</v>
      </c>
      <c r="L1021" s="138">
        <v>711000000</v>
      </c>
      <c r="M1021" s="34" t="s">
        <v>4618</v>
      </c>
      <c r="N1021" s="36" t="s">
        <v>91</v>
      </c>
      <c r="O1021" s="47" t="s">
        <v>223</v>
      </c>
      <c r="P1021" s="382"/>
      <c r="Q1021" s="151" t="s">
        <v>508</v>
      </c>
      <c r="R1021" s="382" t="s">
        <v>186</v>
      </c>
      <c r="S1021" s="280"/>
      <c r="T1021" s="382" t="s">
        <v>30</v>
      </c>
      <c r="U1021" s="377"/>
      <c r="V1021" s="377">
        <v>2993448</v>
      </c>
      <c r="W1021" s="377">
        <v>2993448</v>
      </c>
      <c r="X1021" s="290">
        <f t="shared" si="13"/>
        <v>3352661.7600000002</v>
      </c>
      <c r="Y1021" s="377" t="s">
        <v>203</v>
      </c>
      <c r="Z1021" s="393">
        <v>2015</v>
      </c>
      <c r="AA1021" s="364" t="s">
        <v>491</v>
      </c>
      <c r="AB1021" s="4" t="s">
        <v>246</v>
      </c>
      <c r="AC1021" s="583"/>
      <c r="AD1021" s="583"/>
      <c r="AE1021" s="583"/>
      <c r="AF1021" s="583"/>
      <c r="AG1021" s="583"/>
      <c r="AH1021" s="583"/>
      <c r="AI1021" s="583"/>
    </row>
    <row r="1022" spans="1:35" ht="76.5" customHeight="1">
      <c r="A1022" s="282" t="s">
        <v>1127</v>
      </c>
      <c r="B1022" s="34" t="s">
        <v>156</v>
      </c>
      <c r="C1022" s="280" t="s">
        <v>204</v>
      </c>
      <c r="D1022" s="280" t="s">
        <v>205</v>
      </c>
      <c r="E1022" s="280" t="s">
        <v>206</v>
      </c>
      <c r="F1022" s="280" t="s">
        <v>205</v>
      </c>
      <c r="G1022" s="280" t="s">
        <v>206</v>
      </c>
      <c r="H1022" s="392" t="s">
        <v>210</v>
      </c>
      <c r="I1022" s="392" t="s">
        <v>211</v>
      </c>
      <c r="J1022" s="280" t="s">
        <v>31</v>
      </c>
      <c r="K1022" s="381">
        <v>100</v>
      </c>
      <c r="L1022" s="138">
        <v>711000000</v>
      </c>
      <c r="M1022" s="34" t="s">
        <v>4618</v>
      </c>
      <c r="N1022" s="36" t="s">
        <v>91</v>
      </c>
      <c r="O1022" s="47" t="s">
        <v>224</v>
      </c>
      <c r="P1022" s="382"/>
      <c r="Q1022" s="151" t="s">
        <v>508</v>
      </c>
      <c r="R1022" s="382" t="s">
        <v>186</v>
      </c>
      <c r="S1022" s="280"/>
      <c r="T1022" s="382" t="s">
        <v>30</v>
      </c>
      <c r="U1022" s="377"/>
      <c r="V1022" s="377">
        <v>10454424</v>
      </c>
      <c r="W1022" s="377">
        <v>10454424</v>
      </c>
      <c r="X1022" s="290">
        <f t="shared" si="13"/>
        <v>11708954.880000001</v>
      </c>
      <c r="Y1022" s="377" t="s">
        <v>203</v>
      </c>
      <c r="Z1022" s="393">
        <v>2015</v>
      </c>
      <c r="AA1022" s="364" t="s">
        <v>491</v>
      </c>
      <c r="AB1022" s="4" t="s">
        <v>246</v>
      </c>
      <c r="AC1022" s="583"/>
      <c r="AD1022" s="583"/>
      <c r="AE1022" s="583"/>
      <c r="AF1022" s="583"/>
      <c r="AG1022" s="583"/>
      <c r="AH1022" s="583"/>
      <c r="AI1022" s="583"/>
    </row>
    <row r="1023" spans="1:35" ht="76.5" customHeight="1">
      <c r="A1023" s="282" t="s">
        <v>1126</v>
      </c>
      <c r="B1023" s="34" t="s">
        <v>156</v>
      </c>
      <c r="C1023" s="280" t="s">
        <v>204</v>
      </c>
      <c r="D1023" s="280" t="s">
        <v>205</v>
      </c>
      <c r="E1023" s="280" t="s">
        <v>206</v>
      </c>
      <c r="F1023" s="280" t="s">
        <v>205</v>
      </c>
      <c r="G1023" s="280" t="s">
        <v>206</v>
      </c>
      <c r="H1023" s="392" t="s">
        <v>217</v>
      </c>
      <c r="I1023" s="392" t="s">
        <v>225</v>
      </c>
      <c r="J1023" s="280" t="s">
        <v>31</v>
      </c>
      <c r="K1023" s="381">
        <v>100</v>
      </c>
      <c r="L1023" s="138">
        <v>711000000</v>
      </c>
      <c r="M1023" s="34" t="s">
        <v>4618</v>
      </c>
      <c r="N1023" s="36" t="s">
        <v>91</v>
      </c>
      <c r="O1023" s="47" t="s">
        <v>226</v>
      </c>
      <c r="P1023" s="382"/>
      <c r="Q1023" s="151" t="s">
        <v>508</v>
      </c>
      <c r="R1023" s="382" t="s">
        <v>186</v>
      </c>
      <c r="S1023" s="280"/>
      <c r="T1023" s="382" t="s">
        <v>30</v>
      </c>
      <c r="U1023" s="377"/>
      <c r="V1023" s="377">
        <v>2827392</v>
      </c>
      <c r="W1023" s="377">
        <v>2827392</v>
      </c>
      <c r="X1023" s="290">
        <f t="shared" si="13"/>
        <v>3166679.0400000005</v>
      </c>
      <c r="Y1023" s="377" t="s">
        <v>203</v>
      </c>
      <c r="Z1023" s="393">
        <v>2015</v>
      </c>
      <c r="AA1023" s="364" t="s">
        <v>491</v>
      </c>
      <c r="AB1023" s="4" t="s">
        <v>246</v>
      </c>
      <c r="AC1023" s="583"/>
      <c r="AD1023" s="583"/>
      <c r="AE1023" s="583"/>
      <c r="AF1023" s="583"/>
      <c r="AG1023" s="583"/>
      <c r="AH1023" s="583"/>
      <c r="AI1023" s="583"/>
    </row>
    <row r="1024" spans="1:35" ht="76.5" customHeight="1">
      <c r="A1024" s="282" t="s">
        <v>1125</v>
      </c>
      <c r="B1024" s="34" t="s">
        <v>156</v>
      </c>
      <c r="C1024" s="280" t="s">
        <v>204</v>
      </c>
      <c r="D1024" s="280" t="s">
        <v>205</v>
      </c>
      <c r="E1024" s="280" t="s">
        <v>206</v>
      </c>
      <c r="F1024" s="280" t="s">
        <v>205</v>
      </c>
      <c r="G1024" s="280" t="s">
        <v>206</v>
      </c>
      <c r="H1024" s="392" t="s">
        <v>227</v>
      </c>
      <c r="I1024" s="392" t="s">
        <v>221</v>
      </c>
      <c r="J1024" s="280" t="s">
        <v>31</v>
      </c>
      <c r="K1024" s="381">
        <v>100</v>
      </c>
      <c r="L1024" s="138">
        <v>711000000</v>
      </c>
      <c r="M1024" s="34" t="s">
        <v>4618</v>
      </c>
      <c r="N1024" s="36" t="s">
        <v>91</v>
      </c>
      <c r="O1024" s="47" t="s">
        <v>228</v>
      </c>
      <c r="P1024" s="382"/>
      <c r="Q1024" s="151" t="s">
        <v>508</v>
      </c>
      <c r="R1024" s="382" t="s">
        <v>186</v>
      </c>
      <c r="S1024" s="280"/>
      <c r="T1024" s="382" t="s">
        <v>30</v>
      </c>
      <c r="U1024" s="377"/>
      <c r="V1024" s="377">
        <v>31631040</v>
      </c>
      <c r="W1024" s="377">
        <v>31631040</v>
      </c>
      <c r="X1024" s="290">
        <f t="shared" si="13"/>
        <v>35426764.800000004</v>
      </c>
      <c r="Y1024" s="377" t="s">
        <v>203</v>
      </c>
      <c r="Z1024" s="393">
        <v>2015</v>
      </c>
      <c r="AA1024" s="364" t="s">
        <v>491</v>
      </c>
      <c r="AB1024" s="4" t="s">
        <v>246</v>
      </c>
      <c r="AC1024" s="583"/>
      <c r="AD1024" s="583"/>
      <c r="AE1024" s="583"/>
      <c r="AF1024" s="583"/>
      <c r="AG1024" s="583"/>
      <c r="AH1024" s="583"/>
      <c r="AI1024" s="583"/>
    </row>
    <row r="1025" spans="1:35" ht="76.5" customHeight="1">
      <c r="A1025" s="282" t="s">
        <v>1124</v>
      </c>
      <c r="B1025" s="34" t="s">
        <v>156</v>
      </c>
      <c r="C1025" s="280" t="s">
        <v>204</v>
      </c>
      <c r="D1025" s="280" t="s">
        <v>205</v>
      </c>
      <c r="E1025" s="280" t="s">
        <v>206</v>
      </c>
      <c r="F1025" s="280" t="s">
        <v>205</v>
      </c>
      <c r="G1025" s="280" t="s">
        <v>206</v>
      </c>
      <c r="H1025" s="392" t="s">
        <v>207</v>
      </c>
      <c r="I1025" s="392" t="s">
        <v>208</v>
      </c>
      <c r="J1025" s="280" t="s">
        <v>31</v>
      </c>
      <c r="K1025" s="381">
        <v>100</v>
      </c>
      <c r="L1025" s="138">
        <v>711000000</v>
      </c>
      <c r="M1025" s="34" t="s">
        <v>4618</v>
      </c>
      <c r="N1025" s="36" t="s">
        <v>91</v>
      </c>
      <c r="O1025" s="47" t="s">
        <v>229</v>
      </c>
      <c r="P1025" s="382"/>
      <c r="Q1025" s="151" t="s">
        <v>508</v>
      </c>
      <c r="R1025" s="382" t="s">
        <v>186</v>
      </c>
      <c r="S1025" s="280"/>
      <c r="T1025" s="382" t="s">
        <v>30</v>
      </c>
      <c r="U1025" s="377"/>
      <c r="V1025" s="377">
        <v>636252</v>
      </c>
      <c r="W1025" s="377">
        <v>636252</v>
      </c>
      <c r="X1025" s="290">
        <f>#N/A</f>
        <v>712602.24000000011</v>
      </c>
      <c r="Y1025" s="377" t="s">
        <v>203</v>
      </c>
      <c r="Z1025" s="393">
        <v>2015</v>
      </c>
      <c r="AA1025" s="364" t="s">
        <v>491</v>
      </c>
      <c r="AB1025" s="4" t="s">
        <v>246</v>
      </c>
      <c r="AC1025" s="583"/>
      <c r="AD1025" s="583"/>
      <c r="AE1025" s="583"/>
      <c r="AF1025" s="583"/>
      <c r="AG1025" s="583"/>
      <c r="AH1025" s="583"/>
      <c r="AI1025" s="583"/>
    </row>
    <row r="1026" spans="1:35" ht="76.5" customHeight="1">
      <c r="A1026" s="282" t="s">
        <v>1123</v>
      </c>
      <c r="B1026" s="34" t="s">
        <v>156</v>
      </c>
      <c r="C1026" s="280" t="s">
        <v>204</v>
      </c>
      <c r="D1026" s="280" t="s">
        <v>205</v>
      </c>
      <c r="E1026" s="280" t="s">
        <v>206</v>
      </c>
      <c r="F1026" s="280" t="s">
        <v>205</v>
      </c>
      <c r="G1026" s="280" t="s">
        <v>206</v>
      </c>
      <c r="H1026" s="392" t="s">
        <v>207</v>
      </c>
      <c r="I1026" s="392" t="s">
        <v>208</v>
      </c>
      <c r="J1026" s="280" t="s">
        <v>31</v>
      </c>
      <c r="K1026" s="381">
        <v>100</v>
      </c>
      <c r="L1026" s="138">
        <v>711000000</v>
      </c>
      <c r="M1026" s="34" t="s">
        <v>4618</v>
      </c>
      <c r="N1026" s="36" t="s">
        <v>91</v>
      </c>
      <c r="O1026" s="47" t="s">
        <v>230</v>
      </c>
      <c r="P1026" s="382"/>
      <c r="Q1026" s="151" t="s">
        <v>508</v>
      </c>
      <c r="R1026" s="382" t="s">
        <v>186</v>
      </c>
      <c r="S1026" s="280"/>
      <c r="T1026" s="382" t="s">
        <v>30</v>
      </c>
      <c r="U1026" s="377"/>
      <c r="V1026" s="377">
        <v>1645464</v>
      </c>
      <c r="W1026" s="377">
        <v>1645464</v>
      </c>
      <c r="X1026" s="290">
        <f t="shared" ref="X1026:X1088" si="15">W1026*1.12</f>
        <v>1842919.6800000002</v>
      </c>
      <c r="Y1026" s="377" t="s">
        <v>203</v>
      </c>
      <c r="Z1026" s="393">
        <v>2015</v>
      </c>
      <c r="AA1026" s="364" t="s">
        <v>491</v>
      </c>
      <c r="AB1026" s="4" t="s">
        <v>246</v>
      </c>
      <c r="AC1026" s="583"/>
      <c r="AD1026" s="583"/>
      <c r="AE1026" s="583"/>
      <c r="AF1026" s="583"/>
      <c r="AG1026" s="583"/>
      <c r="AH1026" s="583"/>
      <c r="AI1026" s="583"/>
    </row>
    <row r="1027" spans="1:35" ht="76.5" customHeight="1">
      <c r="A1027" s="282" t="s">
        <v>1122</v>
      </c>
      <c r="B1027" s="34" t="s">
        <v>156</v>
      </c>
      <c r="C1027" s="280" t="s">
        <v>204</v>
      </c>
      <c r="D1027" s="280" t="s">
        <v>205</v>
      </c>
      <c r="E1027" s="280" t="s">
        <v>206</v>
      </c>
      <c r="F1027" s="280" t="s">
        <v>205</v>
      </c>
      <c r="G1027" s="280" t="s">
        <v>206</v>
      </c>
      <c r="H1027" s="392" t="s">
        <v>207</v>
      </c>
      <c r="I1027" s="392" t="s">
        <v>208</v>
      </c>
      <c r="J1027" s="280" t="s">
        <v>31</v>
      </c>
      <c r="K1027" s="381">
        <v>100</v>
      </c>
      <c r="L1027" s="138">
        <v>711000000</v>
      </c>
      <c r="M1027" s="34" t="s">
        <v>4618</v>
      </c>
      <c r="N1027" s="36" t="s">
        <v>91</v>
      </c>
      <c r="O1027" s="47" t="s">
        <v>231</v>
      </c>
      <c r="P1027" s="382"/>
      <c r="Q1027" s="151" t="s">
        <v>508</v>
      </c>
      <c r="R1027" s="382" t="s">
        <v>186</v>
      </c>
      <c r="S1027" s="280"/>
      <c r="T1027" s="382" t="s">
        <v>30</v>
      </c>
      <c r="U1027" s="377"/>
      <c r="V1027" s="377">
        <v>717504</v>
      </c>
      <c r="W1027" s="377">
        <v>717504</v>
      </c>
      <c r="X1027" s="290">
        <f t="shared" si="15"/>
        <v>803604.4800000001</v>
      </c>
      <c r="Y1027" s="377" t="s">
        <v>203</v>
      </c>
      <c r="Z1027" s="393">
        <v>2015</v>
      </c>
      <c r="AA1027" s="364" t="s">
        <v>491</v>
      </c>
      <c r="AB1027" s="4" t="s">
        <v>246</v>
      </c>
      <c r="AC1027" s="583"/>
      <c r="AD1027" s="583"/>
      <c r="AE1027" s="583"/>
      <c r="AF1027" s="583"/>
      <c r="AG1027" s="583"/>
      <c r="AH1027" s="583"/>
      <c r="AI1027" s="583"/>
    </row>
    <row r="1028" spans="1:35" ht="76.5" customHeight="1">
      <c r="A1028" s="282" t="s">
        <v>1121</v>
      </c>
      <c r="B1028" s="34" t="s">
        <v>156</v>
      </c>
      <c r="C1028" s="280" t="s">
        <v>204</v>
      </c>
      <c r="D1028" s="280" t="s">
        <v>205</v>
      </c>
      <c r="E1028" s="280" t="s">
        <v>206</v>
      </c>
      <c r="F1028" s="280" t="s">
        <v>205</v>
      </c>
      <c r="G1028" s="280" t="s">
        <v>206</v>
      </c>
      <c r="H1028" s="392" t="s">
        <v>207</v>
      </c>
      <c r="I1028" s="392" t="s">
        <v>208</v>
      </c>
      <c r="J1028" s="280" t="s">
        <v>31</v>
      </c>
      <c r="K1028" s="381">
        <v>100</v>
      </c>
      <c r="L1028" s="138">
        <v>711000000</v>
      </c>
      <c r="M1028" s="34" t="s">
        <v>4618</v>
      </c>
      <c r="N1028" s="36" t="s">
        <v>91</v>
      </c>
      <c r="O1028" s="47" t="s">
        <v>232</v>
      </c>
      <c r="P1028" s="382"/>
      <c r="Q1028" s="151" t="s">
        <v>508</v>
      </c>
      <c r="R1028" s="382" t="s">
        <v>186</v>
      </c>
      <c r="S1028" s="280"/>
      <c r="T1028" s="382" t="s">
        <v>30</v>
      </c>
      <c r="U1028" s="377"/>
      <c r="V1028" s="377">
        <v>1139304</v>
      </c>
      <c r="W1028" s="377">
        <v>1139304</v>
      </c>
      <c r="X1028" s="290">
        <f t="shared" si="15"/>
        <v>1276020.4800000002</v>
      </c>
      <c r="Y1028" s="377" t="s">
        <v>203</v>
      </c>
      <c r="Z1028" s="393">
        <v>2015</v>
      </c>
      <c r="AA1028" s="364" t="s">
        <v>491</v>
      </c>
      <c r="AB1028" s="4" t="s">
        <v>246</v>
      </c>
      <c r="AC1028" s="583"/>
      <c r="AD1028" s="583"/>
      <c r="AE1028" s="583"/>
      <c r="AF1028" s="583"/>
      <c r="AG1028" s="583"/>
      <c r="AH1028" s="583"/>
      <c r="AI1028" s="583"/>
    </row>
    <row r="1029" spans="1:35" ht="76.5" customHeight="1">
      <c r="A1029" s="282" t="s">
        <v>1120</v>
      </c>
      <c r="B1029" s="34" t="s">
        <v>156</v>
      </c>
      <c r="C1029" s="280" t="s">
        <v>204</v>
      </c>
      <c r="D1029" s="280" t="s">
        <v>205</v>
      </c>
      <c r="E1029" s="280" t="s">
        <v>206</v>
      </c>
      <c r="F1029" s="280" t="s">
        <v>205</v>
      </c>
      <c r="G1029" s="280" t="s">
        <v>206</v>
      </c>
      <c r="H1029" s="392" t="s">
        <v>207</v>
      </c>
      <c r="I1029" s="392" t="s">
        <v>208</v>
      </c>
      <c r="J1029" s="280" t="s">
        <v>31</v>
      </c>
      <c r="K1029" s="381">
        <v>100</v>
      </c>
      <c r="L1029" s="138">
        <v>711000000</v>
      </c>
      <c r="M1029" s="34" t="s">
        <v>4618</v>
      </c>
      <c r="N1029" s="36" t="s">
        <v>91</v>
      </c>
      <c r="O1029" s="47" t="s">
        <v>233</v>
      </c>
      <c r="P1029" s="382"/>
      <c r="Q1029" s="151" t="s">
        <v>508</v>
      </c>
      <c r="R1029" s="382" t="s">
        <v>186</v>
      </c>
      <c r="S1029" s="280"/>
      <c r="T1029" s="382" t="s">
        <v>30</v>
      </c>
      <c r="U1029" s="377"/>
      <c r="V1029" s="377">
        <v>1254388.8</v>
      </c>
      <c r="W1029" s="377">
        <v>1254388.8</v>
      </c>
      <c r="X1029" s="290">
        <f t="shared" si="15"/>
        <v>1404915.4560000002</v>
      </c>
      <c r="Y1029" s="377" t="s">
        <v>203</v>
      </c>
      <c r="Z1029" s="393">
        <v>2015</v>
      </c>
      <c r="AA1029" s="364" t="s">
        <v>491</v>
      </c>
      <c r="AB1029" s="4" t="s">
        <v>246</v>
      </c>
      <c r="AC1029" s="583"/>
      <c r="AD1029" s="583"/>
      <c r="AE1029" s="583"/>
      <c r="AF1029" s="583"/>
      <c r="AG1029" s="583"/>
      <c r="AH1029" s="583"/>
      <c r="AI1029" s="583"/>
    </row>
    <row r="1030" spans="1:35" ht="76.5" customHeight="1">
      <c r="A1030" s="282" t="s">
        <v>1119</v>
      </c>
      <c r="B1030" s="34" t="s">
        <v>156</v>
      </c>
      <c r="C1030" s="280" t="s">
        <v>204</v>
      </c>
      <c r="D1030" s="280" t="s">
        <v>205</v>
      </c>
      <c r="E1030" s="280" t="s">
        <v>206</v>
      </c>
      <c r="F1030" s="280" t="s">
        <v>205</v>
      </c>
      <c r="G1030" s="280" t="s">
        <v>206</v>
      </c>
      <c r="H1030" s="392" t="s">
        <v>207</v>
      </c>
      <c r="I1030" s="392" t="s">
        <v>208</v>
      </c>
      <c r="J1030" s="280" t="s">
        <v>31</v>
      </c>
      <c r="K1030" s="381">
        <v>100</v>
      </c>
      <c r="L1030" s="138">
        <v>711000000</v>
      </c>
      <c r="M1030" s="34" t="s">
        <v>4618</v>
      </c>
      <c r="N1030" s="36" t="s">
        <v>91</v>
      </c>
      <c r="O1030" s="47" t="s">
        <v>234</v>
      </c>
      <c r="P1030" s="382"/>
      <c r="Q1030" s="151" t="s">
        <v>508</v>
      </c>
      <c r="R1030" s="382" t="s">
        <v>186</v>
      </c>
      <c r="S1030" s="280"/>
      <c r="T1030" s="382" t="s">
        <v>30</v>
      </c>
      <c r="U1030" s="377"/>
      <c r="V1030" s="377">
        <v>832056</v>
      </c>
      <c r="W1030" s="377">
        <v>832056</v>
      </c>
      <c r="X1030" s="290">
        <f t="shared" si="15"/>
        <v>931902.72000000009</v>
      </c>
      <c r="Y1030" s="377" t="s">
        <v>203</v>
      </c>
      <c r="Z1030" s="280" t="s">
        <v>187</v>
      </c>
      <c r="AA1030" s="364" t="s">
        <v>491</v>
      </c>
      <c r="AB1030" s="4" t="s">
        <v>246</v>
      </c>
      <c r="AC1030" s="583"/>
      <c r="AD1030" s="583"/>
      <c r="AE1030" s="583"/>
      <c r="AF1030" s="583"/>
      <c r="AG1030" s="583"/>
      <c r="AH1030" s="583"/>
      <c r="AI1030" s="583"/>
    </row>
    <row r="1031" spans="1:35" ht="76.5" customHeight="1">
      <c r="A1031" s="282" t="s">
        <v>1118</v>
      </c>
      <c r="B1031" s="34" t="s">
        <v>156</v>
      </c>
      <c r="C1031" s="280" t="s">
        <v>204</v>
      </c>
      <c r="D1031" s="280" t="s">
        <v>205</v>
      </c>
      <c r="E1031" s="280" t="s">
        <v>206</v>
      </c>
      <c r="F1031" s="280" t="s">
        <v>205</v>
      </c>
      <c r="G1031" s="280" t="s">
        <v>206</v>
      </c>
      <c r="H1031" s="392" t="s">
        <v>207</v>
      </c>
      <c r="I1031" s="392" t="s">
        <v>208</v>
      </c>
      <c r="J1031" s="280" t="s">
        <v>31</v>
      </c>
      <c r="K1031" s="381">
        <v>100</v>
      </c>
      <c r="L1031" s="138">
        <v>711000000</v>
      </c>
      <c r="M1031" s="34" t="s">
        <v>4618</v>
      </c>
      <c r="N1031" s="36" t="s">
        <v>91</v>
      </c>
      <c r="O1031" s="47" t="s">
        <v>235</v>
      </c>
      <c r="P1031" s="382"/>
      <c r="Q1031" s="151" t="s">
        <v>508</v>
      </c>
      <c r="R1031" s="382" t="s">
        <v>186</v>
      </c>
      <c r="S1031" s="280"/>
      <c r="T1031" s="382" t="s">
        <v>30</v>
      </c>
      <c r="U1031" s="377"/>
      <c r="V1031" s="377">
        <v>2289264</v>
      </c>
      <c r="W1031" s="377">
        <v>2289264</v>
      </c>
      <c r="X1031" s="290">
        <f t="shared" si="15"/>
        <v>2563975.6800000002</v>
      </c>
      <c r="Y1031" s="377" t="s">
        <v>203</v>
      </c>
      <c r="Z1031" s="393">
        <v>2015</v>
      </c>
      <c r="AA1031" s="364" t="s">
        <v>491</v>
      </c>
      <c r="AB1031" s="4" t="s">
        <v>246</v>
      </c>
      <c r="AC1031" s="583"/>
      <c r="AD1031" s="583"/>
      <c r="AE1031" s="583"/>
      <c r="AF1031" s="583"/>
      <c r="AG1031" s="583"/>
      <c r="AH1031" s="583"/>
      <c r="AI1031" s="583"/>
    </row>
    <row r="1032" spans="1:35" ht="76.5" customHeight="1">
      <c r="A1032" s="282" t="s">
        <v>1117</v>
      </c>
      <c r="B1032" s="34" t="s">
        <v>156</v>
      </c>
      <c r="C1032" s="280" t="s">
        <v>204</v>
      </c>
      <c r="D1032" s="280" t="s">
        <v>205</v>
      </c>
      <c r="E1032" s="280" t="s">
        <v>206</v>
      </c>
      <c r="F1032" s="280" t="s">
        <v>205</v>
      </c>
      <c r="G1032" s="280" t="s">
        <v>206</v>
      </c>
      <c r="H1032" s="392" t="s">
        <v>207</v>
      </c>
      <c r="I1032" s="392" t="s">
        <v>208</v>
      </c>
      <c r="J1032" s="280" t="s">
        <v>31</v>
      </c>
      <c r="K1032" s="381">
        <v>100</v>
      </c>
      <c r="L1032" s="138">
        <v>711000000</v>
      </c>
      <c r="M1032" s="34" t="s">
        <v>4618</v>
      </c>
      <c r="N1032" s="36" t="s">
        <v>91</v>
      </c>
      <c r="O1032" s="47" t="s">
        <v>236</v>
      </c>
      <c r="P1032" s="382"/>
      <c r="Q1032" s="151" t="s">
        <v>508</v>
      </c>
      <c r="R1032" s="382" t="s">
        <v>186</v>
      </c>
      <c r="S1032" s="280"/>
      <c r="T1032" s="382" t="s">
        <v>30</v>
      </c>
      <c r="U1032" s="377"/>
      <c r="V1032" s="377">
        <v>1840824</v>
      </c>
      <c r="W1032" s="377">
        <v>1840824</v>
      </c>
      <c r="X1032" s="290">
        <f t="shared" si="15"/>
        <v>2061722.8800000001</v>
      </c>
      <c r="Y1032" s="377" t="s">
        <v>203</v>
      </c>
      <c r="Z1032" s="393">
        <v>2015</v>
      </c>
      <c r="AA1032" s="364" t="s">
        <v>491</v>
      </c>
      <c r="AB1032" s="4" t="s">
        <v>246</v>
      </c>
      <c r="AC1032" s="583"/>
      <c r="AD1032" s="583"/>
      <c r="AE1032" s="583"/>
      <c r="AF1032" s="583"/>
      <c r="AG1032" s="583"/>
      <c r="AH1032" s="583"/>
      <c r="AI1032" s="583"/>
    </row>
    <row r="1033" spans="1:35" ht="76.5" customHeight="1">
      <c r="A1033" s="282" t="s">
        <v>1116</v>
      </c>
      <c r="B1033" s="34" t="s">
        <v>156</v>
      </c>
      <c r="C1033" s="280" t="s">
        <v>204</v>
      </c>
      <c r="D1033" s="280" t="s">
        <v>205</v>
      </c>
      <c r="E1033" s="280" t="s">
        <v>206</v>
      </c>
      <c r="F1033" s="280" t="s">
        <v>205</v>
      </c>
      <c r="G1033" s="280" t="s">
        <v>206</v>
      </c>
      <c r="H1033" s="392" t="s">
        <v>207</v>
      </c>
      <c r="I1033" s="392" t="s">
        <v>208</v>
      </c>
      <c r="J1033" s="280" t="s">
        <v>31</v>
      </c>
      <c r="K1033" s="381">
        <v>100</v>
      </c>
      <c r="L1033" s="138">
        <v>711000000</v>
      </c>
      <c r="M1033" s="34" t="s">
        <v>4618</v>
      </c>
      <c r="N1033" s="36" t="s">
        <v>91</v>
      </c>
      <c r="O1033" s="47" t="s">
        <v>237</v>
      </c>
      <c r="P1033" s="382"/>
      <c r="Q1033" s="151" t="s">
        <v>508</v>
      </c>
      <c r="R1033" s="382" t="s">
        <v>186</v>
      </c>
      <c r="S1033" s="280"/>
      <c r="T1033" s="382" t="s">
        <v>30</v>
      </c>
      <c r="U1033" s="377"/>
      <c r="V1033" s="377">
        <v>4537680</v>
      </c>
      <c r="W1033" s="377">
        <v>4537680</v>
      </c>
      <c r="X1033" s="290">
        <f t="shared" si="15"/>
        <v>5082201.6000000006</v>
      </c>
      <c r="Y1033" s="377" t="s">
        <v>203</v>
      </c>
      <c r="Z1033" s="393">
        <v>2015</v>
      </c>
      <c r="AA1033" s="364" t="s">
        <v>491</v>
      </c>
      <c r="AB1033" s="4" t="s">
        <v>246</v>
      </c>
      <c r="AC1033" s="583"/>
      <c r="AD1033" s="583"/>
      <c r="AE1033" s="583"/>
      <c r="AF1033" s="583"/>
      <c r="AG1033" s="583"/>
      <c r="AH1033" s="583"/>
      <c r="AI1033" s="583"/>
    </row>
    <row r="1034" spans="1:35" ht="76.5" customHeight="1">
      <c r="A1034" s="282" t="s">
        <v>1115</v>
      </c>
      <c r="B1034" s="34" t="s">
        <v>156</v>
      </c>
      <c r="C1034" s="280" t="s">
        <v>204</v>
      </c>
      <c r="D1034" s="280" t="s">
        <v>205</v>
      </c>
      <c r="E1034" s="280" t="s">
        <v>206</v>
      </c>
      <c r="F1034" s="280" t="s">
        <v>205</v>
      </c>
      <c r="G1034" s="280" t="s">
        <v>206</v>
      </c>
      <c r="H1034" s="392" t="s">
        <v>220</v>
      </c>
      <c r="I1034" s="392" t="s">
        <v>221</v>
      </c>
      <c r="J1034" s="280" t="s">
        <v>31</v>
      </c>
      <c r="K1034" s="381">
        <v>100</v>
      </c>
      <c r="L1034" s="138">
        <v>711000000</v>
      </c>
      <c r="M1034" s="34" t="s">
        <v>4618</v>
      </c>
      <c r="N1034" s="36" t="s">
        <v>91</v>
      </c>
      <c r="O1034" s="47" t="s">
        <v>238</v>
      </c>
      <c r="P1034" s="382"/>
      <c r="Q1034" s="151" t="s">
        <v>508</v>
      </c>
      <c r="R1034" s="382" t="s">
        <v>186</v>
      </c>
      <c r="S1034" s="280"/>
      <c r="T1034" s="382" t="s">
        <v>30</v>
      </c>
      <c r="U1034" s="377"/>
      <c r="V1034" s="377">
        <v>16501320</v>
      </c>
      <c r="W1034" s="377">
        <v>16501320</v>
      </c>
      <c r="X1034" s="290">
        <f t="shared" si="15"/>
        <v>18481478.400000002</v>
      </c>
      <c r="Y1034" s="377" t="s">
        <v>203</v>
      </c>
      <c r="Z1034" s="393">
        <v>2015</v>
      </c>
      <c r="AA1034" s="364" t="s">
        <v>491</v>
      </c>
      <c r="AB1034" s="4" t="s">
        <v>246</v>
      </c>
      <c r="AC1034" s="583"/>
      <c r="AD1034" s="583"/>
      <c r="AE1034" s="583"/>
      <c r="AF1034" s="583"/>
      <c r="AG1034" s="583"/>
      <c r="AH1034" s="583"/>
      <c r="AI1034" s="583"/>
    </row>
    <row r="1035" spans="1:35" ht="76.5" customHeight="1">
      <c r="A1035" s="282" t="s">
        <v>1114</v>
      </c>
      <c r="B1035" s="34" t="s">
        <v>156</v>
      </c>
      <c r="C1035" s="280" t="s">
        <v>204</v>
      </c>
      <c r="D1035" s="280" t="s">
        <v>205</v>
      </c>
      <c r="E1035" s="280" t="s">
        <v>206</v>
      </c>
      <c r="F1035" s="280" t="s">
        <v>205</v>
      </c>
      <c r="G1035" s="280" t="s">
        <v>206</v>
      </c>
      <c r="H1035" s="392" t="s">
        <v>239</v>
      </c>
      <c r="I1035" s="392" t="s">
        <v>2102</v>
      </c>
      <c r="J1035" s="280" t="s">
        <v>31</v>
      </c>
      <c r="K1035" s="381">
        <v>100</v>
      </c>
      <c r="L1035" s="138">
        <v>711000000</v>
      </c>
      <c r="M1035" s="34" t="s">
        <v>4618</v>
      </c>
      <c r="N1035" s="36" t="s">
        <v>91</v>
      </c>
      <c r="O1035" s="47" t="s">
        <v>240</v>
      </c>
      <c r="P1035" s="382"/>
      <c r="Q1035" s="151" t="s">
        <v>508</v>
      </c>
      <c r="R1035" s="382" t="s">
        <v>186</v>
      </c>
      <c r="S1035" s="280"/>
      <c r="T1035" s="382" t="s">
        <v>30</v>
      </c>
      <c r="U1035" s="377"/>
      <c r="V1035" s="377">
        <v>88315356</v>
      </c>
      <c r="W1035" s="377">
        <v>88315356</v>
      </c>
      <c r="X1035" s="290">
        <f t="shared" si="15"/>
        <v>98913198.720000014</v>
      </c>
      <c r="Y1035" s="377" t="s">
        <v>203</v>
      </c>
      <c r="Z1035" s="393">
        <v>2015</v>
      </c>
      <c r="AA1035" s="364" t="s">
        <v>491</v>
      </c>
      <c r="AB1035" s="4" t="s">
        <v>246</v>
      </c>
      <c r="AC1035" s="583"/>
      <c r="AD1035" s="583"/>
      <c r="AE1035" s="583"/>
      <c r="AF1035" s="583"/>
      <c r="AG1035" s="583"/>
      <c r="AH1035" s="583"/>
      <c r="AI1035" s="583"/>
    </row>
    <row r="1036" spans="1:35" ht="76.5" customHeight="1">
      <c r="A1036" s="282" t="s">
        <v>1113</v>
      </c>
      <c r="B1036" s="34" t="s">
        <v>156</v>
      </c>
      <c r="C1036" s="280" t="s">
        <v>204</v>
      </c>
      <c r="D1036" s="280" t="s">
        <v>205</v>
      </c>
      <c r="E1036" s="280" t="s">
        <v>206</v>
      </c>
      <c r="F1036" s="280" t="s">
        <v>205</v>
      </c>
      <c r="G1036" s="280" t="s">
        <v>206</v>
      </c>
      <c r="H1036" s="392" t="s">
        <v>241</v>
      </c>
      <c r="I1036" s="392" t="s">
        <v>242</v>
      </c>
      <c r="J1036" s="280" t="s">
        <v>31</v>
      </c>
      <c r="K1036" s="381">
        <v>100</v>
      </c>
      <c r="L1036" s="138">
        <v>711000000</v>
      </c>
      <c r="M1036" s="34" t="s">
        <v>4618</v>
      </c>
      <c r="N1036" s="36" t="s">
        <v>91</v>
      </c>
      <c r="O1036" s="249" t="s">
        <v>131</v>
      </c>
      <c r="P1036" s="382"/>
      <c r="Q1036" s="151" t="s">
        <v>508</v>
      </c>
      <c r="R1036" s="382" t="s">
        <v>186</v>
      </c>
      <c r="S1036" s="280"/>
      <c r="T1036" s="382" t="s">
        <v>30</v>
      </c>
      <c r="U1036" s="377"/>
      <c r="V1036" s="377">
        <v>176958156</v>
      </c>
      <c r="W1036" s="377">
        <v>176958156</v>
      </c>
      <c r="X1036" s="290">
        <f t="shared" si="15"/>
        <v>198193134.72000003</v>
      </c>
      <c r="Y1036" s="377" t="s">
        <v>203</v>
      </c>
      <c r="Z1036" s="393">
        <v>2015</v>
      </c>
      <c r="AA1036" s="364" t="s">
        <v>491</v>
      </c>
      <c r="AB1036" s="4" t="s">
        <v>246</v>
      </c>
      <c r="AC1036" s="583"/>
      <c r="AD1036" s="583"/>
      <c r="AE1036" s="583"/>
      <c r="AF1036" s="583"/>
      <c r="AG1036" s="583"/>
      <c r="AH1036" s="583"/>
      <c r="AI1036" s="583"/>
    </row>
    <row r="1037" spans="1:35" ht="76.5" customHeight="1">
      <c r="A1037" s="282" t="s">
        <v>1112</v>
      </c>
      <c r="B1037" s="34" t="s">
        <v>156</v>
      </c>
      <c r="C1037" s="280" t="s">
        <v>204</v>
      </c>
      <c r="D1037" s="280" t="s">
        <v>205</v>
      </c>
      <c r="E1037" s="280" t="s">
        <v>206</v>
      </c>
      <c r="F1037" s="280" t="s">
        <v>205</v>
      </c>
      <c r="G1037" s="280" t="s">
        <v>206</v>
      </c>
      <c r="H1037" s="392" t="s">
        <v>207</v>
      </c>
      <c r="I1037" s="392" t="s">
        <v>208</v>
      </c>
      <c r="J1037" s="280" t="s">
        <v>31</v>
      </c>
      <c r="K1037" s="381">
        <v>100</v>
      </c>
      <c r="L1037" s="138">
        <v>711000000</v>
      </c>
      <c r="M1037" s="34" t="s">
        <v>4618</v>
      </c>
      <c r="N1037" s="36" t="s">
        <v>91</v>
      </c>
      <c r="O1037" s="47" t="s">
        <v>243</v>
      </c>
      <c r="P1037" s="382"/>
      <c r="Q1037" s="151" t="s">
        <v>508</v>
      </c>
      <c r="R1037" s="382" t="s">
        <v>186</v>
      </c>
      <c r="S1037" s="280"/>
      <c r="T1037" s="382" t="s">
        <v>30</v>
      </c>
      <c r="U1037" s="377"/>
      <c r="V1037" s="377">
        <v>3996000</v>
      </c>
      <c r="W1037" s="377">
        <v>3996000</v>
      </c>
      <c r="X1037" s="290">
        <f t="shared" si="15"/>
        <v>4475520</v>
      </c>
      <c r="Y1037" s="377" t="s">
        <v>203</v>
      </c>
      <c r="Z1037" s="393">
        <v>2015</v>
      </c>
      <c r="AA1037" s="364" t="s">
        <v>491</v>
      </c>
      <c r="AB1037" s="4" t="s">
        <v>246</v>
      </c>
      <c r="AC1037" s="583"/>
      <c r="AD1037" s="583"/>
      <c r="AE1037" s="583"/>
      <c r="AF1037" s="583"/>
      <c r="AG1037" s="583"/>
      <c r="AH1037" s="583"/>
      <c r="AI1037" s="583"/>
    </row>
    <row r="1038" spans="1:35" ht="76.5" customHeight="1">
      <c r="A1038" s="282" t="s">
        <v>1111</v>
      </c>
      <c r="B1038" s="34" t="s">
        <v>156</v>
      </c>
      <c r="C1038" s="280" t="s">
        <v>204</v>
      </c>
      <c r="D1038" s="280" t="s">
        <v>205</v>
      </c>
      <c r="E1038" s="280" t="s">
        <v>206</v>
      </c>
      <c r="F1038" s="280" t="s">
        <v>205</v>
      </c>
      <c r="G1038" s="280" t="s">
        <v>206</v>
      </c>
      <c r="H1038" s="392" t="s">
        <v>239</v>
      </c>
      <c r="I1038" s="392" t="s">
        <v>244</v>
      </c>
      <c r="J1038" s="280" t="s">
        <v>31</v>
      </c>
      <c r="K1038" s="381">
        <v>100</v>
      </c>
      <c r="L1038" s="138">
        <v>711000000</v>
      </c>
      <c r="M1038" s="34" t="s">
        <v>4618</v>
      </c>
      <c r="N1038" s="36" t="s">
        <v>91</v>
      </c>
      <c r="O1038" s="47" t="s">
        <v>245</v>
      </c>
      <c r="P1038" s="382"/>
      <c r="Q1038" s="151" t="s">
        <v>508</v>
      </c>
      <c r="R1038" s="382" t="s">
        <v>186</v>
      </c>
      <c r="S1038" s="280"/>
      <c r="T1038" s="382" t="s">
        <v>30</v>
      </c>
      <c r="U1038" s="377"/>
      <c r="V1038" s="377">
        <v>30176664</v>
      </c>
      <c r="W1038" s="377">
        <v>30176664</v>
      </c>
      <c r="X1038" s="290">
        <f t="shared" si="15"/>
        <v>33797863.68</v>
      </c>
      <c r="Y1038" s="377" t="s">
        <v>203</v>
      </c>
      <c r="Z1038" s="393">
        <v>2015</v>
      </c>
      <c r="AA1038" s="364" t="s">
        <v>491</v>
      </c>
      <c r="AB1038" s="4" t="s">
        <v>246</v>
      </c>
      <c r="AC1038" s="583"/>
      <c r="AD1038" s="583"/>
      <c r="AE1038" s="583"/>
      <c r="AF1038" s="583"/>
      <c r="AG1038" s="583"/>
      <c r="AH1038" s="583"/>
      <c r="AI1038" s="583"/>
    </row>
    <row r="1039" spans="1:35" ht="76.5" customHeight="1">
      <c r="A1039" s="282" t="s">
        <v>1110</v>
      </c>
      <c r="B1039" s="34" t="s">
        <v>156</v>
      </c>
      <c r="C1039" s="280" t="s">
        <v>247</v>
      </c>
      <c r="D1039" s="280" t="s">
        <v>248</v>
      </c>
      <c r="E1039" s="280" t="s">
        <v>249</v>
      </c>
      <c r="F1039" s="280" t="s">
        <v>250</v>
      </c>
      <c r="G1039" s="280" t="s">
        <v>251</v>
      </c>
      <c r="H1039" s="392" t="s">
        <v>252</v>
      </c>
      <c r="I1039" s="392" t="s">
        <v>253</v>
      </c>
      <c r="J1039" s="280" t="s">
        <v>31</v>
      </c>
      <c r="K1039" s="381">
        <v>78</v>
      </c>
      <c r="L1039" s="138">
        <v>711000000</v>
      </c>
      <c r="M1039" s="34" t="s">
        <v>4618</v>
      </c>
      <c r="N1039" s="36" t="s">
        <v>91</v>
      </c>
      <c r="O1039" s="47" t="s">
        <v>185</v>
      </c>
      <c r="P1039" s="382"/>
      <c r="Q1039" s="151" t="s">
        <v>508</v>
      </c>
      <c r="R1039" s="382" t="s">
        <v>186</v>
      </c>
      <c r="S1039" s="280"/>
      <c r="T1039" s="382" t="s">
        <v>30</v>
      </c>
      <c r="U1039" s="377"/>
      <c r="V1039" s="377">
        <v>51624440.149999999</v>
      </c>
      <c r="W1039" s="377">
        <v>51624440.149999999</v>
      </c>
      <c r="X1039" s="290">
        <f t="shared" si="15"/>
        <v>57819372.968000002</v>
      </c>
      <c r="Y1039" s="377" t="s">
        <v>203</v>
      </c>
      <c r="Z1039" s="393">
        <v>2015</v>
      </c>
      <c r="AA1039" s="364" t="s">
        <v>491</v>
      </c>
      <c r="AB1039" s="4" t="s">
        <v>246</v>
      </c>
      <c r="AC1039" s="583"/>
      <c r="AD1039" s="583"/>
      <c r="AE1039" s="583"/>
      <c r="AF1039" s="583"/>
      <c r="AG1039" s="583"/>
      <c r="AH1039" s="583"/>
      <c r="AI1039" s="583"/>
    </row>
    <row r="1040" spans="1:35" s="43" customFormat="1" ht="76.5" customHeight="1">
      <c r="A1040" s="291" t="s">
        <v>1431</v>
      </c>
      <c r="B1040" s="394" t="s">
        <v>55</v>
      </c>
      <c r="C1040" s="395" t="s">
        <v>262</v>
      </c>
      <c r="D1040" s="395" t="s">
        <v>263</v>
      </c>
      <c r="E1040" s="395" t="s">
        <v>264</v>
      </c>
      <c r="F1040" s="395" t="s">
        <v>263</v>
      </c>
      <c r="G1040" s="395" t="s">
        <v>264</v>
      </c>
      <c r="H1040" s="395" t="s">
        <v>265</v>
      </c>
      <c r="I1040" s="395" t="s">
        <v>266</v>
      </c>
      <c r="J1040" s="384" t="s">
        <v>31</v>
      </c>
      <c r="K1040" s="396">
        <v>100</v>
      </c>
      <c r="L1040" s="684">
        <v>711000000</v>
      </c>
      <c r="M1040" s="39" t="s">
        <v>4618</v>
      </c>
      <c r="N1040" s="41" t="s">
        <v>91</v>
      </c>
      <c r="O1040" s="384" t="s">
        <v>185</v>
      </c>
      <c r="P1040" s="384"/>
      <c r="Q1040" s="170" t="s">
        <v>508</v>
      </c>
      <c r="R1040" s="395" t="s">
        <v>267</v>
      </c>
      <c r="S1040" s="395"/>
      <c r="T1040" s="395" t="s">
        <v>82</v>
      </c>
      <c r="U1040" s="397"/>
      <c r="V1040" s="311">
        <v>726048.77</v>
      </c>
      <c r="W1040" s="311">
        <v>0</v>
      </c>
      <c r="X1040" s="510">
        <f t="shared" si="15"/>
        <v>0</v>
      </c>
      <c r="Y1040" s="336" t="s">
        <v>81</v>
      </c>
      <c r="Z1040" s="398">
        <v>2015</v>
      </c>
      <c r="AA1040" s="399" t="s">
        <v>493</v>
      </c>
      <c r="AB1040" s="681" t="s">
        <v>268</v>
      </c>
      <c r="AC1040" s="677"/>
      <c r="AD1040" s="677"/>
      <c r="AE1040" s="677"/>
      <c r="AF1040" s="677"/>
      <c r="AG1040" s="677"/>
      <c r="AH1040" s="677"/>
      <c r="AI1040" s="677"/>
    </row>
    <row r="1041" spans="1:35" s="408" customFormat="1" ht="76.5" customHeight="1">
      <c r="A1041" s="242" t="s">
        <v>1469</v>
      </c>
      <c r="B1041" s="242" t="s">
        <v>55</v>
      </c>
      <c r="C1041" s="400" t="s">
        <v>262</v>
      </c>
      <c r="D1041" s="400" t="s">
        <v>263</v>
      </c>
      <c r="E1041" s="400" t="s">
        <v>264</v>
      </c>
      <c r="F1041" s="400" t="s">
        <v>263</v>
      </c>
      <c r="G1041" s="400" t="s">
        <v>264</v>
      </c>
      <c r="H1041" s="400" t="s">
        <v>265</v>
      </c>
      <c r="I1041" s="400" t="s">
        <v>266</v>
      </c>
      <c r="J1041" s="106" t="s">
        <v>31</v>
      </c>
      <c r="K1041" s="401">
        <v>100</v>
      </c>
      <c r="L1041" s="138">
        <v>711000000</v>
      </c>
      <c r="M1041" s="34" t="s">
        <v>4618</v>
      </c>
      <c r="N1041" s="402" t="s">
        <v>1457</v>
      </c>
      <c r="O1041" s="106" t="s">
        <v>185</v>
      </c>
      <c r="P1041" s="106"/>
      <c r="Q1041" s="403" t="s">
        <v>508</v>
      </c>
      <c r="R1041" s="400" t="s">
        <v>267</v>
      </c>
      <c r="S1041" s="400"/>
      <c r="T1041" s="400" t="s">
        <v>82</v>
      </c>
      <c r="U1041" s="246"/>
      <c r="V1041" s="404">
        <v>278226.42</v>
      </c>
      <c r="W1041" s="404">
        <v>278226.42</v>
      </c>
      <c r="X1041" s="290">
        <f t="shared" si="15"/>
        <v>311613.59039999999</v>
      </c>
      <c r="Y1041" s="405" t="s">
        <v>81</v>
      </c>
      <c r="Z1041" s="406">
        <v>2015</v>
      </c>
      <c r="AA1041" s="406" t="s">
        <v>493</v>
      </c>
      <c r="AB1041" s="8" t="s">
        <v>268</v>
      </c>
      <c r="AC1041" s="682"/>
      <c r="AD1041" s="682"/>
      <c r="AE1041" s="682"/>
      <c r="AF1041" s="682"/>
      <c r="AG1041" s="682"/>
      <c r="AH1041" s="682"/>
      <c r="AI1041" s="682"/>
    </row>
    <row r="1042" spans="1:35" ht="76.5" customHeight="1">
      <c r="A1042" s="282" t="s">
        <v>1109</v>
      </c>
      <c r="B1042" s="158" t="s">
        <v>55</v>
      </c>
      <c r="C1042" s="409" t="s">
        <v>262</v>
      </c>
      <c r="D1042" s="409" t="s">
        <v>263</v>
      </c>
      <c r="E1042" s="409" t="s">
        <v>264</v>
      </c>
      <c r="F1042" s="409" t="s">
        <v>263</v>
      </c>
      <c r="G1042" s="409" t="s">
        <v>264</v>
      </c>
      <c r="H1042" s="409" t="s">
        <v>265</v>
      </c>
      <c r="I1042" s="409" t="s">
        <v>266</v>
      </c>
      <c r="J1042" s="380" t="s">
        <v>31</v>
      </c>
      <c r="K1042" s="410">
        <v>100</v>
      </c>
      <c r="L1042" s="411">
        <v>231010000</v>
      </c>
      <c r="M1042" s="604" t="s">
        <v>2772</v>
      </c>
      <c r="N1042" s="36" t="s">
        <v>91</v>
      </c>
      <c r="O1042" s="380" t="s">
        <v>202</v>
      </c>
      <c r="P1042" s="412"/>
      <c r="Q1042" s="151" t="s">
        <v>508</v>
      </c>
      <c r="R1042" s="409" t="s">
        <v>267</v>
      </c>
      <c r="S1042" s="413"/>
      <c r="T1042" s="409" t="s">
        <v>82</v>
      </c>
      <c r="U1042" s="414"/>
      <c r="V1042" s="415">
        <v>66000.59</v>
      </c>
      <c r="W1042" s="415">
        <v>66000.59</v>
      </c>
      <c r="X1042" s="290">
        <f t="shared" si="15"/>
        <v>73920.660799999998</v>
      </c>
      <c r="Y1042" s="325" t="s">
        <v>81</v>
      </c>
      <c r="Z1042" s="416">
        <v>2015</v>
      </c>
      <c r="AA1042" s="417" t="s">
        <v>493</v>
      </c>
      <c r="AB1042" s="8" t="s">
        <v>268</v>
      </c>
      <c r="AC1042" s="583"/>
      <c r="AD1042" s="583"/>
      <c r="AE1042" s="583"/>
      <c r="AF1042" s="583"/>
      <c r="AG1042" s="583"/>
      <c r="AH1042" s="583"/>
      <c r="AI1042" s="583"/>
    </row>
    <row r="1043" spans="1:35" ht="76.5" customHeight="1">
      <c r="A1043" s="282" t="s">
        <v>1108</v>
      </c>
      <c r="B1043" s="158" t="s">
        <v>55</v>
      </c>
      <c r="C1043" s="409" t="s">
        <v>262</v>
      </c>
      <c r="D1043" s="409" t="s">
        <v>263</v>
      </c>
      <c r="E1043" s="409" t="s">
        <v>264</v>
      </c>
      <c r="F1043" s="409" t="s">
        <v>263</v>
      </c>
      <c r="G1043" s="409" t="s">
        <v>264</v>
      </c>
      <c r="H1043" s="409" t="s">
        <v>265</v>
      </c>
      <c r="I1043" s="409" t="s">
        <v>266</v>
      </c>
      <c r="J1043" s="380" t="s">
        <v>31</v>
      </c>
      <c r="K1043" s="410">
        <v>100</v>
      </c>
      <c r="L1043" s="418">
        <v>471010000</v>
      </c>
      <c r="M1043" s="538" t="s">
        <v>4619</v>
      </c>
      <c r="N1043" s="36" t="s">
        <v>91</v>
      </c>
      <c r="O1043" s="380" t="s">
        <v>188</v>
      </c>
      <c r="P1043" s="409"/>
      <c r="Q1043" s="151" t="s">
        <v>508</v>
      </c>
      <c r="R1043" s="409" t="s">
        <v>267</v>
      </c>
      <c r="S1043" s="413"/>
      <c r="T1043" s="409" t="s">
        <v>82</v>
      </c>
      <c r="U1043" s="414"/>
      <c r="V1043" s="414">
        <v>16903.8</v>
      </c>
      <c r="W1043" s="414">
        <v>16903.8</v>
      </c>
      <c r="X1043" s="290">
        <f t="shared" si="15"/>
        <v>18932.256000000001</v>
      </c>
      <c r="Y1043" s="325" t="s">
        <v>81</v>
      </c>
      <c r="Z1043" s="416">
        <v>2015</v>
      </c>
      <c r="AA1043" s="417" t="s">
        <v>493</v>
      </c>
      <c r="AB1043" s="8" t="s">
        <v>268</v>
      </c>
      <c r="AC1043" s="583"/>
      <c r="AD1043" s="583"/>
      <c r="AE1043" s="583"/>
      <c r="AF1043" s="583"/>
      <c r="AG1043" s="583"/>
      <c r="AH1043" s="583"/>
      <c r="AI1043" s="583"/>
    </row>
    <row r="1044" spans="1:35" ht="76.5" customHeight="1">
      <c r="A1044" s="282" t="s">
        <v>1107</v>
      </c>
      <c r="B1044" s="158" t="s">
        <v>55</v>
      </c>
      <c r="C1044" s="409" t="s">
        <v>262</v>
      </c>
      <c r="D1044" s="409" t="s">
        <v>263</v>
      </c>
      <c r="E1044" s="409" t="s">
        <v>264</v>
      </c>
      <c r="F1044" s="409" t="s">
        <v>263</v>
      </c>
      <c r="G1044" s="409" t="s">
        <v>264</v>
      </c>
      <c r="H1044" s="409" t="s">
        <v>265</v>
      </c>
      <c r="I1044" s="409" t="s">
        <v>266</v>
      </c>
      <c r="J1044" s="380" t="s">
        <v>31</v>
      </c>
      <c r="K1044" s="410">
        <v>100</v>
      </c>
      <c r="L1044" s="419">
        <v>231010000</v>
      </c>
      <c r="M1044" s="93" t="s">
        <v>4158</v>
      </c>
      <c r="N1044" s="36" t="s">
        <v>91</v>
      </c>
      <c r="O1044" s="380" t="s">
        <v>269</v>
      </c>
      <c r="P1044" s="409"/>
      <c r="Q1044" s="151" t="s">
        <v>508</v>
      </c>
      <c r="R1044" s="409" t="s">
        <v>267</v>
      </c>
      <c r="S1044" s="413"/>
      <c r="T1044" s="409" t="s">
        <v>82</v>
      </c>
      <c r="U1044" s="414"/>
      <c r="V1044" s="414">
        <v>42447.66</v>
      </c>
      <c r="W1044" s="414">
        <v>42447.66</v>
      </c>
      <c r="X1044" s="290">
        <f t="shared" si="15"/>
        <v>47541.37920000001</v>
      </c>
      <c r="Y1044" s="325" t="s">
        <v>81</v>
      </c>
      <c r="Z1044" s="416">
        <v>2015</v>
      </c>
      <c r="AA1044" s="417" t="s">
        <v>493</v>
      </c>
      <c r="AB1044" s="8" t="s">
        <v>268</v>
      </c>
      <c r="AC1044" s="583"/>
      <c r="AD1044" s="583"/>
      <c r="AE1044" s="583"/>
      <c r="AF1044" s="583"/>
      <c r="AG1044" s="583"/>
      <c r="AH1044" s="583"/>
      <c r="AI1044" s="583"/>
    </row>
    <row r="1045" spans="1:35" ht="76.5" customHeight="1">
      <c r="A1045" s="282" t="s">
        <v>1106</v>
      </c>
      <c r="B1045" s="158" t="s">
        <v>55</v>
      </c>
      <c r="C1045" s="409" t="s">
        <v>262</v>
      </c>
      <c r="D1045" s="409" t="s">
        <v>263</v>
      </c>
      <c r="E1045" s="409" t="s">
        <v>264</v>
      </c>
      <c r="F1045" s="409" t="s">
        <v>263</v>
      </c>
      <c r="G1045" s="409" t="s">
        <v>264</v>
      </c>
      <c r="H1045" s="409" t="s">
        <v>265</v>
      </c>
      <c r="I1045" s="409" t="s">
        <v>266</v>
      </c>
      <c r="J1045" s="380" t="s">
        <v>31</v>
      </c>
      <c r="K1045" s="410">
        <v>100</v>
      </c>
      <c r="L1045" s="158">
        <v>271010000</v>
      </c>
      <c r="M1045" s="604" t="s">
        <v>2063</v>
      </c>
      <c r="N1045" s="36" t="s">
        <v>91</v>
      </c>
      <c r="O1045" s="380" t="s">
        <v>270</v>
      </c>
      <c r="P1045" s="409"/>
      <c r="Q1045" s="151" t="s">
        <v>508</v>
      </c>
      <c r="R1045" s="409" t="s">
        <v>267</v>
      </c>
      <c r="S1045" s="413"/>
      <c r="T1045" s="409" t="s">
        <v>82</v>
      </c>
      <c r="U1045" s="414"/>
      <c r="V1045" s="414">
        <v>19099.3</v>
      </c>
      <c r="W1045" s="414">
        <v>19099.3</v>
      </c>
      <c r="X1045" s="290">
        <f t="shared" si="15"/>
        <v>21391.216</v>
      </c>
      <c r="Y1045" s="325" t="s">
        <v>81</v>
      </c>
      <c r="Z1045" s="416">
        <v>2015</v>
      </c>
      <c r="AA1045" s="417" t="s">
        <v>493</v>
      </c>
      <c r="AB1045" s="8" t="s">
        <v>268</v>
      </c>
      <c r="AC1045" s="583"/>
      <c r="AD1045" s="583"/>
      <c r="AE1045" s="583"/>
      <c r="AF1045" s="583"/>
      <c r="AG1045" s="583"/>
      <c r="AH1045" s="583"/>
      <c r="AI1045" s="583"/>
    </row>
    <row r="1046" spans="1:35" ht="76.5" customHeight="1">
      <c r="A1046" s="282" t="s">
        <v>1105</v>
      </c>
      <c r="B1046" s="158" t="s">
        <v>55</v>
      </c>
      <c r="C1046" s="409" t="s">
        <v>262</v>
      </c>
      <c r="D1046" s="409" t="s">
        <v>263</v>
      </c>
      <c r="E1046" s="409" t="s">
        <v>264</v>
      </c>
      <c r="F1046" s="409" t="s">
        <v>263</v>
      </c>
      <c r="G1046" s="409" t="s">
        <v>264</v>
      </c>
      <c r="H1046" s="409" t="s">
        <v>265</v>
      </c>
      <c r="I1046" s="409" t="s">
        <v>266</v>
      </c>
      <c r="J1046" s="380" t="s">
        <v>31</v>
      </c>
      <c r="K1046" s="410">
        <v>100</v>
      </c>
      <c r="L1046" s="420">
        <v>151010000</v>
      </c>
      <c r="M1046" s="604" t="s">
        <v>3157</v>
      </c>
      <c r="N1046" s="36" t="s">
        <v>91</v>
      </c>
      <c r="O1046" s="380" t="s">
        <v>271</v>
      </c>
      <c r="P1046" s="409"/>
      <c r="Q1046" s="151" t="s">
        <v>508</v>
      </c>
      <c r="R1046" s="409" t="s">
        <v>267</v>
      </c>
      <c r="S1046" s="413"/>
      <c r="T1046" s="409" t="s">
        <v>82</v>
      </c>
      <c r="U1046" s="414"/>
      <c r="V1046" s="414">
        <v>116724.38</v>
      </c>
      <c r="W1046" s="414">
        <v>116724.38</v>
      </c>
      <c r="X1046" s="290">
        <f t="shared" si="15"/>
        <v>130731.30560000002</v>
      </c>
      <c r="Y1046" s="325" t="s">
        <v>81</v>
      </c>
      <c r="Z1046" s="416">
        <v>2015</v>
      </c>
      <c r="AA1046" s="417" t="s">
        <v>493</v>
      </c>
      <c r="AB1046" s="8" t="s">
        <v>268</v>
      </c>
      <c r="AC1046" s="583"/>
      <c r="AD1046" s="583"/>
      <c r="AE1046" s="583"/>
      <c r="AF1046" s="583"/>
      <c r="AG1046" s="583"/>
      <c r="AH1046" s="583"/>
      <c r="AI1046" s="583"/>
    </row>
    <row r="1047" spans="1:35" ht="76.5" customHeight="1">
      <c r="A1047" s="282" t="s">
        <v>1104</v>
      </c>
      <c r="B1047" s="158" t="s">
        <v>55</v>
      </c>
      <c r="C1047" s="409" t="s">
        <v>262</v>
      </c>
      <c r="D1047" s="409" t="s">
        <v>263</v>
      </c>
      <c r="E1047" s="409" t="s">
        <v>264</v>
      </c>
      <c r="F1047" s="409" t="s">
        <v>263</v>
      </c>
      <c r="G1047" s="409" t="s">
        <v>264</v>
      </c>
      <c r="H1047" s="409" t="s">
        <v>265</v>
      </c>
      <c r="I1047" s="409" t="s">
        <v>266</v>
      </c>
      <c r="J1047" s="380" t="s">
        <v>31</v>
      </c>
      <c r="K1047" s="410">
        <v>100</v>
      </c>
      <c r="L1047" s="421">
        <v>311010000</v>
      </c>
      <c r="M1047" s="538" t="s">
        <v>4615</v>
      </c>
      <c r="N1047" s="36" t="s">
        <v>91</v>
      </c>
      <c r="O1047" s="380" t="s">
        <v>272</v>
      </c>
      <c r="P1047" s="409"/>
      <c r="Q1047" s="151" t="s">
        <v>508</v>
      </c>
      <c r="R1047" s="409" t="s">
        <v>267</v>
      </c>
      <c r="S1047" s="413"/>
      <c r="T1047" s="409" t="s">
        <v>82</v>
      </c>
      <c r="U1047" s="414"/>
      <c r="V1047" s="414">
        <v>4442.72</v>
      </c>
      <c r="W1047" s="414">
        <v>4442.72</v>
      </c>
      <c r="X1047" s="290">
        <f t="shared" si="15"/>
        <v>4975.8464000000004</v>
      </c>
      <c r="Y1047" s="325" t="s">
        <v>81</v>
      </c>
      <c r="Z1047" s="416">
        <v>2015</v>
      </c>
      <c r="AA1047" s="417" t="s">
        <v>493</v>
      </c>
      <c r="AB1047" s="8" t="s">
        <v>268</v>
      </c>
      <c r="AC1047" s="583"/>
      <c r="AD1047" s="583"/>
      <c r="AE1047" s="583"/>
      <c r="AF1047" s="583"/>
      <c r="AG1047" s="583"/>
      <c r="AH1047" s="583"/>
      <c r="AI1047" s="583"/>
    </row>
    <row r="1048" spans="1:35" ht="76.5" customHeight="1">
      <c r="A1048" s="282" t="s">
        <v>1103</v>
      </c>
      <c r="B1048" s="158" t="s">
        <v>55</v>
      </c>
      <c r="C1048" s="409" t="s">
        <v>273</v>
      </c>
      <c r="D1048" s="409" t="s">
        <v>263</v>
      </c>
      <c r="E1048" s="409" t="s">
        <v>264</v>
      </c>
      <c r="F1048" s="409" t="s">
        <v>263</v>
      </c>
      <c r="G1048" s="409" t="s">
        <v>264</v>
      </c>
      <c r="H1048" s="409" t="s">
        <v>265</v>
      </c>
      <c r="I1048" s="409" t="s">
        <v>266</v>
      </c>
      <c r="J1048" s="380" t="s">
        <v>31</v>
      </c>
      <c r="K1048" s="410">
        <v>100</v>
      </c>
      <c r="L1048" s="421">
        <v>311010000</v>
      </c>
      <c r="M1048" s="538" t="s">
        <v>4615</v>
      </c>
      <c r="N1048" s="36" t="s">
        <v>91</v>
      </c>
      <c r="O1048" s="409" t="s">
        <v>274</v>
      </c>
      <c r="P1048" s="409"/>
      <c r="Q1048" s="151" t="s">
        <v>508</v>
      </c>
      <c r="R1048" s="409" t="s">
        <v>267</v>
      </c>
      <c r="S1048" s="413"/>
      <c r="T1048" s="409" t="s">
        <v>82</v>
      </c>
      <c r="U1048" s="414"/>
      <c r="V1048" s="414">
        <v>35377.199999999997</v>
      </c>
      <c r="W1048" s="414">
        <v>35377.199999999997</v>
      </c>
      <c r="X1048" s="290">
        <f t="shared" si="15"/>
        <v>39622.464</v>
      </c>
      <c r="Y1048" s="325" t="s">
        <v>81</v>
      </c>
      <c r="Z1048" s="416">
        <v>2015</v>
      </c>
      <c r="AA1048" s="417" t="s">
        <v>493</v>
      </c>
      <c r="AB1048" s="8" t="s">
        <v>268</v>
      </c>
      <c r="AC1048" s="583"/>
      <c r="AD1048" s="583"/>
      <c r="AE1048" s="583"/>
      <c r="AF1048" s="583"/>
      <c r="AG1048" s="583"/>
      <c r="AH1048" s="583"/>
      <c r="AI1048" s="583"/>
    </row>
    <row r="1049" spans="1:35" ht="76.5" customHeight="1">
      <c r="A1049" s="282" t="s">
        <v>1102</v>
      </c>
      <c r="B1049" s="158" t="s">
        <v>55</v>
      </c>
      <c r="C1049" s="409" t="s">
        <v>262</v>
      </c>
      <c r="D1049" s="409" t="s">
        <v>263</v>
      </c>
      <c r="E1049" s="409" t="s">
        <v>264</v>
      </c>
      <c r="F1049" s="409" t="s">
        <v>263</v>
      </c>
      <c r="G1049" s="409" t="s">
        <v>264</v>
      </c>
      <c r="H1049" s="409" t="s">
        <v>265</v>
      </c>
      <c r="I1049" s="409" t="s">
        <v>266</v>
      </c>
      <c r="J1049" s="380" t="s">
        <v>31</v>
      </c>
      <c r="K1049" s="410">
        <v>100</v>
      </c>
      <c r="L1049" s="158">
        <v>751000000</v>
      </c>
      <c r="M1049" s="604" t="s">
        <v>3455</v>
      </c>
      <c r="N1049" s="36" t="s">
        <v>91</v>
      </c>
      <c r="O1049" s="380" t="s">
        <v>275</v>
      </c>
      <c r="P1049" s="409"/>
      <c r="Q1049" s="151" t="s">
        <v>508</v>
      </c>
      <c r="R1049" s="409" t="s">
        <v>267</v>
      </c>
      <c r="S1049" s="413"/>
      <c r="T1049" s="409" t="s">
        <v>82</v>
      </c>
      <c r="U1049" s="414"/>
      <c r="V1049" s="414">
        <v>40405.5</v>
      </c>
      <c r="W1049" s="414">
        <v>40405.5</v>
      </c>
      <c r="X1049" s="290">
        <f t="shared" si="15"/>
        <v>45254.16</v>
      </c>
      <c r="Y1049" s="325" t="s">
        <v>81</v>
      </c>
      <c r="Z1049" s="416">
        <v>2015</v>
      </c>
      <c r="AA1049" s="417" t="s">
        <v>493</v>
      </c>
      <c r="AB1049" s="8" t="s">
        <v>268</v>
      </c>
      <c r="AC1049" s="583"/>
      <c r="AD1049" s="583"/>
      <c r="AE1049" s="583"/>
      <c r="AF1049" s="583"/>
      <c r="AG1049" s="583"/>
      <c r="AH1049" s="583"/>
      <c r="AI1049" s="583"/>
    </row>
    <row r="1050" spans="1:35" ht="76.5" customHeight="1">
      <c r="A1050" s="282" t="s">
        <v>1101</v>
      </c>
      <c r="B1050" s="158" t="s">
        <v>55</v>
      </c>
      <c r="C1050" s="409" t="s">
        <v>262</v>
      </c>
      <c r="D1050" s="409" t="s">
        <v>263</v>
      </c>
      <c r="E1050" s="409" t="s">
        <v>264</v>
      </c>
      <c r="F1050" s="409" t="s">
        <v>263</v>
      </c>
      <c r="G1050" s="409" t="s">
        <v>264</v>
      </c>
      <c r="H1050" s="409" t="s">
        <v>265</v>
      </c>
      <c r="I1050" s="409" t="s">
        <v>266</v>
      </c>
      <c r="J1050" s="380" t="s">
        <v>31</v>
      </c>
      <c r="K1050" s="410">
        <v>100</v>
      </c>
      <c r="L1050" s="422">
        <v>511010000</v>
      </c>
      <c r="M1050" s="1" t="s">
        <v>2099</v>
      </c>
      <c r="N1050" s="36" t="s">
        <v>91</v>
      </c>
      <c r="O1050" s="249" t="s">
        <v>131</v>
      </c>
      <c r="P1050" s="409"/>
      <c r="Q1050" s="151" t="s">
        <v>508</v>
      </c>
      <c r="R1050" s="409" t="s">
        <v>267</v>
      </c>
      <c r="S1050" s="413"/>
      <c r="T1050" s="409" t="s">
        <v>82</v>
      </c>
      <c r="U1050" s="414"/>
      <c r="V1050" s="414">
        <v>9456</v>
      </c>
      <c r="W1050" s="414">
        <v>9456</v>
      </c>
      <c r="X1050" s="290">
        <f t="shared" si="15"/>
        <v>10590.720000000001</v>
      </c>
      <c r="Y1050" s="325" t="s">
        <v>81</v>
      </c>
      <c r="Z1050" s="416">
        <v>2015</v>
      </c>
      <c r="AA1050" s="417" t="s">
        <v>493</v>
      </c>
      <c r="AB1050" s="8" t="s">
        <v>268</v>
      </c>
      <c r="AC1050" s="583"/>
      <c r="AD1050" s="583"/>
      <c r="AE1050" s="583"/>
      <c r="AF1050" s="583"/>
      <c r="AG1050" s="583"/>
      <c r="AH1050" s="583"/>
      <c r="AI1050" s="583"/>
    </row>
    <row r="1051" spans="1:35" s="43" customFormat="1" ht="76.5" customHeight="1">
      <c r="A1051" s="291" t="s">
        <v>1100</v>
      </c>
      <c r="B1051" s="394" t="s">
        <v>55</v>
      </c>
      <c r="C1051" s="395" t="s">
        <v>262</v>
      </c>
      <c r="D1051" s="395" t="s">
        <v>263</v>
      </c>
      <c r="E1051" s="395" t="s">
        <v>264</v>
      </c>
      <c r="F1051" s="395" t="s">
        <v>263</v>
      </c>
      <c r="G1051" s="395" t="s">
        <v>264</v>
      </c>
      <c r="H1051" s="395" t="s">
        <v>265</v>
      </c>
      <c r="I1051" s="395" t="s">
        <v>266</v>
      </c>
      <c r="J1051" s="384" t="s">
        <v>31</v>
      </c>
      <c r="K1051" s="396">
        <v>100</v>
      </c>
      <c r="L1051" s="423">
        <v>431010000</v>
      </c>
      <c r="M1051" s="594" t="s">
        <v>2153</v>
      </c>
      <c r="N1051" s="41" t="s">
        <v>91</v>
      </c>
      <c r="O1051" s="384" t="s">
        <v>276</v>
      </c>
      <c r="P1051" s="395"/>
      <c r="Q1051" s="170" t="s">
        <v>508</v>
      </c>
      <c r="R1051" s="395" t="s">
        <v>267</v>
      </c>
      <c r="S1051" s="424"/>
      <c r="T1051" s="395" t="s">
        <v>82</v>
      </c>
      <c r="U1051" s="397"/>
      <c r="V1051" s="397">
        <v>33144</v>
      </c>
      <c r="W1051" s="397">
        <v>0</v>
      </c>
      <c r="X1051" s="510">
        <f t="shared" si="15"/>
        <v>0</v>
      </c>
      <c r="Y1051" s="336" t="s">
        <v>81</v>
      </c>
      <c r="Z1051" s="398">
        <v>2015</v>
      </c>
      <c r="AA1051" s="399" t="s">
        <v>493</v>
      </c>
      <c r="AB1051" s="681" t="s">
        <v>268</v>
      </c>
      <c r="AC1051" s="677"/>
      <c r="AD1051" s="677"/>
      <c r="AE1051" s="677"/>
      <c r="AF1051" s="677"/>
      <c r="AG1051" s="677"/>
      <c r="AH1051" s="677"/>
      <c r="AI1051" s="677"/>
    </row>
    <row r="1052" spans="1:35" ht="76.5" customHeight="1">
      <c r="A1052" s="282" t="s">
        <v>1099</v>
      </c>
      <c r="B1052" s="158" t="s">
        <v>55</v>
      </c>
      <c r="C1052" s="409" t="s">
        <v>273</v>
      </c>
      <c r="D1052" s="409" t="s">
        <v>277</v>
      </c>
      <c r="E1052" s="409" t="s">
        <v>278</v>
      </c>
      <c r="F1052" s="409" t="s">
        <v>277</v>
      </c>
      <c r="G1052" s="409" t="s">
        <v>278</v>
      </c>
      <c r="H1052" s="409" t="s">
        <v>279</v>
      </c>
      <c r="I1052" s="409" t="s">
        <v>280</v>
      </c>
      <c r="J1052" s="380" t="s">
        <v>31</v>
      </c>
      <c r="K1052" s="410">
        <v>100</v>
      </c>
      <c r="L1052" s="138">
        <v>711000000</v>
      </c>
      <c r="M1052" s="34" t="s">
        <v>4618</v>
      </c>
      <c r="N1052" s="36" t="s">
        <v>91</v>
      </c>
      <c r="O1052" s="380" t="s">
        <v>185</v>
      </c>
      <c r="P1052" s="380"/>
      <c r="Q1052" s="151" t="s">
        <v>508</v>
      </c>
      <c r="R1052" s="409" t="s">
        <v>267</v>
      </c>
      <c r="S1052" s="409"/>
      <c r="T1052" s="409" t="s">
        <v>82</v>
      </c>
      <c r="U1052" s="414"/>
      <c r="V1052" s="414">
        <v>2268530.7599999998</v>
      </c>
      <c r="W1052" s="414">
        <v>2268530.7599999998</v>
      </c>
      <c r="X1052" s="290">
        <f t="shared" si="15"/>
        <v>2540754.4512</v>
      </c>
      <c r="Y1052" s="325" t="s">
        <v>81</v>
      </c>
      <c r="Z1052" s="416">
        <v>2015</v>
      </c>
      <c r="AA1052" s="417" t="s">
        <v>493</v>
      </c>
      <c r="AB1052" s="8" t="s">
        <v>268</v>
      </c>
      <c r="AC1052" s="583"/>
      <c r="AD1052" s="583"/>
      <c r="AE1052" s="583"/>
      <c r="AF1052" s="583"/>
      <c r="AG1052" s="583"/>
      <c r="AH1052" s="583"/>
      <c r="AI1052" s="583"/>
    </row>
    <row r="1053" spans="1:35" ht="76.5" customHeight="1">
      <c r="A1053" s="282" t="s">
        <v>1098</v>
      </c>
      <c r="B1053" s="158" t="s">
        <v>55</v>
      </c>
      <c r="C1053" s="409" t="s">
        <v>273</v>
      </c>
      <c r="D1053" s="409" t="s">
        <v>277</v>
      </c>
      <c r="E1053" s="409" t="s">
        <v>278</v>
      </c>
      <c r="F1053" s="409" t="s">
        <v>277</v>
      </c>
      <c r="G1053" s="409" t="s">
        <v>278</v>
      </c>
      <c r="H1053" s="409" t="s">
        <v>279</v>
      </c>
      <c r="I1053" s="409" t="s">
        <v>280</v>
      </c>
      <c r="J1053" s="380" t="s">
        <v>31</v>
      </c>
      <c r="K1053" s="410">
        <v>100</v>
      </c>
      <c r="L1053" s="420">
        <v>151010000</v>
      </c>
      <c r="M1053" s="604" t="s">
        <v>3157</v>
      </c>
      <c r="N1053" s="36" t="s">
        <v>91</v>
      </c>
      <c r="O1053" s="409" t="s">
        <v>271</v>
      </c>
      <c r="P1053" s="409"/>
      <c r="Q1053" s="151" t="s">
        <v>508</v>
      </c>
      <c r="R1053" s="409" t="s">
        <v>267</v>
      </c>
      <c r="S1053" s="413"/>
      <c r="T1053" s="409" t="s">
        <v>82</v>
      </c>
      <c r="U1053" s="414"/>
      <c r="V1053" s="414">
        <v>485187.45</v>
      </c>
      <c r="W1053" s="414">
        <v>485187.45</v>
      </c>
      <c r="X1053" s="290">
        <f t="shared" si="15"/>
        <v>543409.94400000002</v>
      </c>
      <c r="Y1053" s="325" t="s">
        <v>81</v>
      </c>
      <c r="Z1053" s="416">
        <v>2015</v>
      </c>
      <c r="AA1053" s="417" t="s">
        <v>493</v>
      </c>
      <c r="AB1053" s="8" t="s">
        <v>268</v>
      </c>
      <c r="AC1053" s="583"/>
      <c r="AD1053" s="583"/>
      <c r="AE1053" s="583"/>
      <c r="AF1053" s="583"/>
      <c r="AG1053" s="583"/>
      <c r="AH1053" s="583"/>
      <c r="AI1053" s="583"/>
    </row>
    <row r="1054" spans="1:35" ht="76.5" customHeight="1">
      <c r="A1054" s="282" t="s">
        <v>1097</v>
      </c>
      <c r="B1054" s="158" t="s">
        <v>55</v>
      </c>
      <c r="C1054" s="409" t="s">
        <v>273</v>
      </c>
      <c r="D1054" s="409" t="s">
        <v>277</v>
      </c>
      <c r="E1054" s="409" t="s">
        <v>278</v>
      </c>
      <c r="F1054" s="409" t="s">
        <v>277</v>
      </c>
      <c r="G1054" s="409" t="s">
        <v>278</v>
      </c>
      <c r="H1054" s="409" t="s">
        <v>279</v>
      </c>
      <c r="I1054" s="409" t="s">
        <v>280</v>
      </c>
      <c r="J1054" s="380" t="s">
        <v>31</v>
      </c>
      <c r="K1054" s="410">
        <v>100</v>
      </c>
      <c r="L1054" s="158">
        <v>271010000</v>
      </c>
      <c r="M1054" s="604" t="s">
        <v>2063</v>
      </c>
      <c r="N1054" s="36" t="s">
        <v>91</v>
      </c>
      <c r="O1054" s="409" t="s">
        <v>270</v>
      </c>
      <c r="P1054" s="412"/>
      <c r="Q1054" s="151" t="s">
        <v>508</v>
      </c>
      <c r="R1054" s="409" t="s">
        <v>267</v>
      </c>
      <c r="S1054" s="413"/>
      <c r="T1054" s="409" t="s">
        <v>82</v>
      </c>
      <c r="U1054" s="414"/>
      <c r="V1054" s="414">
        <v>355149.92</v>
      </c>
      <c r="W1054" s="414">
        <v>355149.92</v>
      </c>
      <c r="X1054" s="290">
        <f t="shared" si="15"/>
        <v>397767.91039999999</v>
      </c>
      <c r="Y1054" s="325" t="s">
        <v>81</v>
      </c>
      <c r="Z1054" s="416">
        <v>2015</v>
      </c>
      <c r="AA1054" s="417" t="s">
        <v>493</v>
      </c>
      <c r="AB1054" s="8" t="s">
        <v>268</v>
      </c>
      <c r="AC1054" s="583"/>
      <c r="AD1054" s="583"/>
      <c r="AE1054" s="583"/>
      <c r="AF1054" s="583"/>
      <c r="AG1054" s="583"/>
      <c r="AH1054" s="583"/>
      <c r="AI1054" s="583"/>
    </row>
    <row r="1055" spans="1:35" ht="76.5" customHeight="1">
      <c r="A1055" s="282" t="s">
        <v>1096</v>
      </c>
      <c r="B1055" s="158" t="s">
        <v>55</v>
      </c>
      <c r="C1055" s="409" t="s">
        <v>273</v>
      </c>
      <c r="D1055" s="409" t="s">
        <v>277</v>
      </c>
      <c r="E1055" s="409" t="s">
        <v>278</v>
      </c>
      <c r="F1055" s="409" t="s">
        <v>277</v>
      </c>
      <c r="G1055" s="409" t="s">
        <v>278</v>
      </c>
      <c r="H1055" s="409" t="s">
        <v>279</v>
      </c>
      <c r="I1055" s="409" t="s">
        <v>280</v>
      </c>
      <c r="J1055" s="380" t="s">
        <v>31</v>
      </c>
      <c r="K1055" s="410">
        <v>100</v>
      </c>
      <c r="L1055" s="425">
        <v>271034100</v>
      </c>
      <c r="M1055" s="604" t="s">
        <v>2092</v>
      </c>
      <c r="N1055" s="36" t="s">
        <v>91</v>
      </c>
      <c r="O1055" s="409" t="s">
        <v>281</v>
      </c>
      <c r="P1055" s="412"/>
      <c r="Q1055" s="151" t="s">
        <v>508</v>
      </c>
      <c r="R1055" s="409" t="s">
        <v>267</v>
      </c>
      <c r="S1055" s="413"/>
      <c r="T1055" s="409" t="s">
        <v>82</v>
      </c>
      <c r="U1055" s="414"/>
      <c r="V1055" s="414">
        <v>576437</v>
      </c>
      <c r="W1055" s="414">
        <v>576437</v>
      </c>
      <c r="X1055" s="290">
        <f t="shared" si="15"/>
        <v>645609.44000000006</v>
      </c>
      <c r="Y1055" s="325" t="s">
        <v>81</v>
      </c>
      <c r="Z1055" s="416">
        <v>2015</v>
      </c>
      <c r="AA1055" s="417" t="s">
        <v>493</v>
      </c>
      <c r="AB1055" s="8" t="s">
        <v>268</v>
      </c>
      <c r="AC1055" s="583"/>
      <c r="AD1055" s="583"/>
      <c r="AE1055" s="583"/>
      <c r="AF1055" s="583"/>
      <c r="AG1055" s="583"/>
      <c r="AH1055" s="583"/>
      <c r="AI1055" s="583"/>
    </row>
    <row r="1056" spans="1:35" ht="76.5" customHeight="1">
      <c r="A1056" s="282" t="s">
        <v>1095</v>
      </c>
      <c r="B1056" s="158" t="s">
        <v>55</v>
      </c>
      <c r="C1056" s="409" t="s">
        <v>273</v>
      </c>
      <c r="D1056" s="409" t="s">
        <v>277</v>
      </c>
      <c r="E1056" s="409" t="s">
        <v>278</v>
      </c>
      <c r="F1056" s="409" t="s">
        <v>277</v>
      </c>
      <c r="G1056" s="409" t="s">
        <v>278</v>
      </c>
      <c r="H1056" s="409" t="s">
        <v>279</v>
      </c>
      <c r="I1056" s="409" t="s">
        <v>280</v>
      </c>
      <c r="J1056" s="380" t="s">
        <v>31</v>
      </c>
      <c r="K1056" s="410">
        <v>100</v>
      </c>
      <c r="L1056" s="419">
        <v>231010000</v>
      </c>
      <c r="M1056" s="93" t="s">
        <v>4158</v>
      </c>
      <c r="N1056" s="36" t="s">
        <v>91</v>
      </c>
      <c r="O1056" s="409" t="s">
        <v>269</v>
      </c>
      <c r="P1056" s="412"/>
      <c r="Q1056" s="151" t="s">
        <v>508</v>
      </c>
      <c r="R1056" s="409" t="s">
        <v>267</v>
      </c>
      <c r="S1056" s="413"/>
      <c r="T1056" s="409" t="s">
        <v>82</v>
      </c>
      <c r="U1056" s="414"/>
      <c r="V1056" s="414">
        <v>73338.679999999993</v>
      </c>
      <c r="W1056" s="414">
        <v>73338.679999999993</v>
      </c>
      <c r="X1056" s="290">
        <f t="shared" si="15"/>
        <v>82139.321599999996</v>
      </c>
      <c r="Y1056" s="325" t="s">
        <v>81</v>
      </c>
      <c r="Z1056" s="416">
        <v>2015</v>
      </c>
      <c r="AA1056" s="417" t="s">
        <v>493</v>
      </c>
      <c r="AB1056" s="8" t="s">
        <v>268</v>
      </c>
      <c r="AC1056" s="583"/>
      <c r="AD1056" s="583"/>
      <c r="AE1056" s="583"/>
      <c r="AF1056" s="583"/>
      <c r="AG1056" s="583"/>
      <c r="AH1056" s="583"/>
      <c r="AI1056" s="583"/>
    </row>
    <row r="1057" spans="1:35" ht="76.5" customHeight="1">
      <c r="A1057" s="282" t="s">
        <v>1094</v>
      </c>
      <c r="B1057" s="158" t="s">
        <v>55</v>
      </c>
      <c r="C1057" s="409" t="s">
        <v>273</v>
      </c>
      <c r="D1057" s="409" t="s">
        <v>277</v>
      </c>
      <c r="E1057" s="409" t="s">
        <v>278</v>
      </c>
      <c r="F1057" s="409" t="s">
        <v>277</v>
      </c>
      <c r="G1057" s="409" t="s">
        <v>278</v>
      </c>
      <c r="H1057" s="409" t="s">
        <v>279</v>
      </c>
      <c r="I1057" s="409" t="s">
        <v>282</v>
      </c>
      <c r="J1057" s="380" t="s">
        <v>31</v>
      </c>
      <c r="K1057" s="410">
        <v>100</v>
      </c>
      <c r="L1057" s="158">
        <v>751000000</v>
      </c>
      <c r="M1057" s="604" t="s">
        <v>3455</v>
      </c>
      <c r="N1057" s="36" t="s">
        <v>91</v>
      </c>
      <c r="O1057" s="380" t="s">
        <v>275</v>
      </c>
      <c r="P1057" s="412"/>
      <c r="Q1057" s="151" t="s">
        <v>508</v>
      </c>
      <c r="R1057" s="409" t="s">
        <v>267</v>
      </c>
      <c r="S1057" s="413"/>
      <c r="T1057" s="409" t="s">
        <v>82</v>
      </c>
      <c r="U1057" s="414"/>
      <c r="V1057" s="414">
        <v>532591.26</v>
      </c>
      <c r="W1057" s="414">
        <v>532591.26</v>
      </c>
      <c r="X1057" s="290">
        <f t="shared" si="15"/>
        <v>596502.21120000002</v>
      </c>
      <c r="Y1057" s="325" t="s">
        <v>81</v>
      </c>
      <c r="Z1057" s="416">
        <v>2015</v>
      </c>
      <c r="AA1057" s="417" t="s">
        <v>493</v>
      </c>
      <c r="AB1057" s="8" t="s">
        <v>268</v>
      </c>
      <c r="AC1057" s="583"/>
      <c r="AD1057" s="583"/>
      <c r="AE1057" s="583"/>
      <c r="AF1057" s="583"/>
      <c r="AG1057" s="583"/>
      <c r="AH1057" s="583"/>
      <c r="AI1057" s="583"/>
    </row>
    <row r="1058" spans="1:35" ht="76.5" customHeight="1">
      <c r="A1058" s="282" t="s">
        <v>1093</v>
      </c>
      <c r="B1058" s="158" t="s">
        <v>55</v>
      </c>
      <c r="C1058" s="409" t="s">
        <v>273</v>
      </c>
      <c r="D1058" s="409" t="s">
        <v>277</v>
      </c>
      <c r="E1058" s="409" t="s">
        <v>278</v>
      </c>
      <c r="F1058" s="409" t="s">
        <v>277</v>
      </c>
      <c r="G1058" s="409" t="s">
        <v>278</v>
      </c>
      <c r="H1058" s="409" t="s">
        <v>279</v>
      </c>
      <c r="I1058" s="409" t="s">
        <v>280</v>
      </c>
      <c r="J1058" s="380" t="s">
        <v>31</v>
      </c>
      <c r="K1058" s="410">
        <v>100</v>
      </c>
      <c r="L1058" s="422">
        <v>511010000</v>
      </c>
      <c r="M1058" s="1" t="s">
        <v>2099</v>
      </c>
      <c r="N1058" s="36" t="s">
        <v>91</v>
      </c>
      <c r="O1058" s="249" t="s">
        <v>131</v>
      </c>
      <c r="P1058" s="409"/>
      <c r="Q1058" s="151" t="s">
        <v>508</v>
      </c>
      <c r="R1058" s="409" t="s">
        <v>267</v>
      </c>
      <c r="S1058" s="413"/>
      <c r="T1058" s="409" t="s">
        <v>82</v>
      </c>
      <c r="U1058" s="414"/>
      <c r="V1058" s="414">
        <v>28680</v>
      </c>
      <c r="W1058" s="414">
        <v>28680</v>
      </c>
      <c r="X1058" s="290">
        <f t="shared" si="15"/>
        <v>32121.600000000002</v>
      </c>
      <c r="Y1058" s="325" t="s">
        <v>81</v>
      </c>
      <c r="Z1058" s="416">
        <v>2015</v>
      </c>
      <c r="AA1058" s="417" t="s">
        <v>493</v>
      </c>
      <c r="AB1058" s="8" t="s">
        <v>268</v>
      </c>
      <c r="AC1058" s="583"/>
      <c r="AD1058" s="583"/>
      <c r="AE1058" s="583"/>
      <c r="AF1058" s="583"/>
      <c r="AG1058" s="583"/>
      <c r="AH1058" s="583"/>
      <c r="AI1058" s="583"/>
    </row>
    <row r="1059" spans="1:35" ht="76.5" customHeight="1">
      <c r="A1059" s="282" t="s">
        <v>1092</v>
      </c>
      <c r="B1059" s="158" t="s">
        <v>55</v>
      </c>
      <c r="C1059" s="409" t="s">
        <v>273</v>
      </c>
      <c r="D1059" s="409" t="s">
        <v>277</v>
      </c>
      <c r="E1059" s="409" t="s">
        <v>278</v>
      </c>
      <c r="F1059" s="409" t="s">
        <v>277</v>
      </c>
      <c r="G1059" s="409" t="s">
        <v>278</v>
      </c>
      <c r="H1059" s="409" t="s">
        <v>279</v>
      </c>
      <c r="I1059" s="409" t="s">
        <v>280</v>
      </c>
      <c r="J1059" s="380" t="s">
        <v>31</v>
      </c>
      <c r="K1059" s="410">
        <v>100</v>
      </c>
      <c r="L1059" s="418">
        <v>471010000</v>
      </c>
      <c r="M1059" s="538" t="s">
        <v>4619</v>
      </c>
      <c r="N1059" s="36" t="s">
        <v>91</v>
      </c>
      <c r="O1059" s="380" t="s">
        <v>188</v>
      </c>
      <c r="P1059" s="409"/>
      <c r="Q1059" s="151" t="s">
        <v>508</v>
      </c>
      <c r="R1059" s="409" t="s">
        <v>267</v>
      </c>
      <c r="S1059" s="413"/>
      <c r="T1059" s="409" t="s">
        <v>82</v>
      </c>
      <c r="U1059" s="414"/>
      <c r="V1059" s="414">
        <v>193074</v>
      </c>
      <c r="W1059" s="414">
        <v>193074</v>
      </c>
      <c r="X1059" s="290">
        <f t="shared" si="15"/>
        <v>216242.88000000003</v>
      </c>
      <c r="Y1059" s="325" t="s">
        <v>81</v>
      </c>
      <c r="Z1059" s="416">
        <v>2015</v>
      </c>
      <c r="AA1059" s="417" t="s">
        <v>493</v>
      </c>
      <c r="AB1059" s="8" t="s">
        <v>268</v>
      </c>
      <c r="AC1059" s="583"/>
      <c r="AD1059" s="583"/>
      <c r="AE1059" s="583"/>
      <c r="AF1059" s="583"/>
      <c r="AG1059" s="583"/>
      <c r="AH1059" s="583"/>
      <c r="AI1059" s="583"/>
    </row>
    <row r="1060" spans="1:35" ht="76.5" customHeight="1">
      <c r="A1060" s="282" t="s">
        <v>1091</v>
      </c>
      <c r="B1060" s="158" t="s">
        <v>55</v>
      </c>
      <c r="C1060" s="409" t="s">
        <v>273</v>
      </c>
      <c r="D1060" s="409" t="s">
        <v>277</v>
      </c>
      <c r="E1060" s="409" t="s">
        <v>278</v>
      </c>
      <c r="F1060" s="409" t="s">
        <v>277</v>
      </c>
      <c r="G1060" s="409" t="s">
        <v>278</v>
      </c>
      <c r="H1060" s="409" t="s">
        <v>279</v>
      </c>
      <c r="I1060" s="409" t="s">
        <v>280</v>
      </c>
      <c r="J1060" s="380" t="s">
        <v>31</v>
      </c>
      <c r="K1060" s="410">
        <v>100</v>
      </c>
      <c r="L1060" s="421">
        <v>311010000</v>
      </c>
      <c r="M1060" s="538" t="s">
        <v>4615</v>
      </c>
      <c r="N1060" s="36" t="s">
        <v>91</v>
      </c>
      <c r="O1060" s="409" t="s">
        <v>191</v>
      </c>
      <c r="P1060" s="412"/>
      <c r="Q1060" s="151" t="s">
        <v>508</v>
      </c>
      <c r="R1060" s="409" t="s">
        <v>267</v>
      </c>
      <c r="S1060" s="413"/>
      <c r="T1060" s="409" t="s">
        <v>82</v>
      </c>
      <c r="U1060" s="414"/>
      <c r="V1060" s="414">
        <v>233531.28</v>
      </c>
      <c r="W1060" s="414">
        <v>233531.28</v>
      </c>
      <c r="X1060" s="290">
        <f t="shared" si="15"/>
        <v>261555.03360000002</v>
      </c>
      <c r="Y1060" s="325" t="s">
        <v>81</v>
      </c>
      <c r="Z1060" s="416">
        <v>2015</v>
      </c>
      <c r="AA1060" s="417" t="s">
        <v>493</v>
      </c>
      <c r="AB1060" s="8" t="s">
        <v>268</v>
      </c>
      <c r="AC1060" s="583"/>
      <c r="AD1060" s="583"/>
      <c r="AE1060" s="583"/>
      <c r="AF1060" s="583"/>
      <c r="AG1060" s="583"/>
      <c r="AH1060" s="583"/>
      <c r="AI1060" s="583"/>
    </row>
    <row r="1061" spans="1:35" ht="76.5" customHeight="1">
      <c r="A1061" s="282" t="s">
        <v>1090</v>
      </c>
      <c r="B1061" s="158" t="s">
        <v>55</v>
      </c>
      <c r="C1061" s="409" t="s">
        <v>273</v>
      </c>
      <c r="D1061" s="409" t="s">
        <v>277</v>
      </c>
      <c r="E1061" s="409" t="s">
        <v>278</v>
      </c>
      <c r="F1061" s="409" t="s">
        <v>277</v>
      </c>
      <c r="G1061" s="409" t="s">
        <v>278</v>
      </c>
      <c r="H1061" s="409" t="s">
        <v>279</v>
      </c>
      <c r="I1061" s="409" t="s">
        <v>280</v>
      </c>
      <c r="J1061" s="380" t="s">
        <v>31</v>
      </c>
      <c r="K1061" s="410">
        <v>100</v>
      </c>
      <c r="L1061" s="421">
        <v>311010000</v>
      </c>
      <c r="M1061" s="538" t="s">
        <v>4615</v>
      </c>
      <c r="N1061" s="36" t="s">
        <v>91</v>
      </c>
      <c r="O1061" s="409" t="s">
        <v>272</v>
      </c>
      <c r="P1061" s="412"/>
      <c r="Q1061" s="151" t="s">
        <v>508</v>
      </c>
      <c r="R1061" s="409" t="s">
        <v>267</v>
      </c>
      <c r="S1061" s="413"/>
      <c r="T1061" s="409" t="s">
        <v>82</v>
      </c>
      <c r="U1061" s="414"/>
      <c r="V1061" s="414">
        <v>93641.52</v>
      </c>
      <c r="W1061" s="414">
        <v>93641.52</v>
      </c>
      <c r="X1061" s="290">
        <f t="shared" si="15"/>
        <v>104878.50240000001</v>
      </c>
      <c r="Y1061" s="325" t="s">
        <v>81</v>
      </c>
      <c r="Z1061" s="416">
        <v>2015</v>
      </c>
      <c r="AA1061" s="417" t="s">
        <v>493</v>
      </c>
      <c r="AB1061" s="8" t="s">
        <v>268</v>
      </c>
      <c r="AC1061" s="583"/>
      <c r="AD1061" s="583"/>
      <c r="AE1061" s="583"/>
      <c r="AF1061" s="583"/>
      <c r="AG1061" s="583"/>
      <c r="AH1061" s="583"/>
      <c r="AI1061" s="583"/>
    </row>
    <row r="1062" spans="1:35" ht="76.5" customHeight="1">
      <c r="A1062" s="282" t="s">
        <v>1089</v>
      </c>
      <c r="B1062" s="158" t="s">
        <v>55</v>
      </c>
      <c r="C1062" s="409" t="s">
        <v>273</v>
      </c>
      <c r="D1062" s="409" t="s">
        <v>277</v>
      </c>
      <c r="E1062" s="409" t="s">
        <v>278</v>
      </c>
      <c r="F1062" s="409" t="s">
        <v>277</v>
      </c>
      <c r="G1062" s="409" t="s">
        <v>278</v>
      </c>
      <c r="H1062" s="409" t="s">
        <v>279</v>
      </c>
      <c r="I1062" s="409" t="s">
        <v>280</v>
      </c>
      <c r="J1062" s="380" t="s">
        <v>31</v>
      </c>
      <c r="K1062" s="410">
        <v>100</v>
      </c>
      <c r="L1062" s="411">
        <v>231010000</v>
      </c>
      <c r="M1062" s="604" t="s">
        <v>2772</v>
      </c>
      <c r="N1062" s="36" t="s">
        <v>91</v>
      </c>
      <c r="O1062" s="380" t="s">
        <v>202</v>
      </c>
      <c r="P1062" s="412"/>
      <c r="Q1062" s="151" t="s">
        <v>508</v>
      </c>
      <c r="R1062" s="409" t="s">
        <v>267</v>
      </c>
      <c r="S1062" s="413"/>
      <c r="T1062" s="409" t="s">
        <v>82</v>
      </c>
      <c r="U1062" s="414"/>
      <c r="V1062" s="415">
        <v>111014.32</v>
      </c>
      <c r="W1062" s="415">
        <v>111014.32</v>
      </c>
      <c r="X1062" s="290">
        <f t="shared" si="15"/>
        <v>124336.03840000002</v>
      </c>
      <c r="Y1062" s="325" t="s">
        <v>81</v>
      </c>
      <c r="Z1062" s="416">
        <v>2015</v>
      </c>
      <c r="AA1062" s="417" t="s">
        <v>493</v>
      </c>
      <c r="AB1062" s="8" t="s">
        <v>268</v>
      </c>
      <c r="AC1062" s="583"/>
      <c r="AD1062" s="583"/>
      <c r="AE1062" s="583"/>
      <c r="AF1062" s="583"/>
      <c r="AG1062" s="583"/>
      <c r="AH1062" s="583"/>
      <c r="AI1062" s="583"/>
    </row>
    <row r="1063" spans="1:35" ht="76.5" customHeight="1">
      <c r="A1063" s="282" t="s">
        <v>1088</v>
      </c>
      <c r="B1063" s="158" t="s">
        <v>55</v>
      </c>
      <c r="C1063" s="426" t="s">
        <v>600</v>
      </c>
      <c r="D1063" s="426" t="s">
        <v>601</v>
      </c>
      <c r="E1063" s="426" t="s">
        <v>602</v>
      </c>
      <c r="F1063" s="426" t="s">
        <v>603</v>
      </c>
      <c r="G1063" s="426" t="s">
        <v>604</v>
      </c>
      <c r="H1063" s="426" t="s">
        <v>605</v>
      </c>
      <c r="I1063" s="426" t="s">
        <v>606</v>
      </c>
      <c r="J1063" s="426" t="s">
        <v>31</v>
      </c>
      <c r="K1063" s="427">
        <v>60</v>
      </c>
      <c r="L1063" s="138">
        <v>711000000</v>
      </c>
      <c r="M1063" s="34" t="s">
        <v>4618</v>
      </c>
      <c r="N1063" s="429" t="s">
        <v>607</v>
      </c>
      <c r="O1063" s="428" t="s">
        <v>185</v>
      </c>
      <c r="P1063" s="430" t="s">
        <v>608</v>
      </c>
      <c r="Q1063" s="431" t="s">
        <v>508</v>
      </c>
      <c r="R1063" s="286" t="s">
        <v>176</v>
      </c>
      <c r="S1063" s="432" t="s">
        <v>608</v>
      </c>
      <c r="T1063" s="433" t="s">
        <v>82</v>
      </c>
      <c r="U1063" s="434"/>
      <c r="V1063" s="435">
        <v>20250</v>
      </c>
      <c r="W1063" s="435">
        <v>20250</v>
      </c>
      <c r="X1063" s="290">
        <f t="shared" si="15"/>
        <v>22680.000000000004</v>
      </c>
      <c r="Y1063" s="436" t="s">
        <v>81</v>
      </c>
      <c r="Z1063" s="437">
        <v>2015</v>
      </c>
      <c r="AA1063" s="437" t="s">
        <v>609</v>
      </c>
      <c r="AB1063" s="1" t="s">
        <v>268</v>
      </c>
      <c r="AC1063" s="583"/>
      <c r="AD1063" s="583"/>
      <c r="AE1063" s="583"/>
      <c r="AF1063" s="583"/>
      <c r="AG1063" s="583"/>
      <c r="AH1063" s="583"/>
      <c r="AI1063" s="583"/>
    </row>
    <row r="1064" spans="1:35" ht="76.5" customHeight="1">
      <c r="A1064" s="282" t="s">
        <v>1087</v>
      </c>
      <c r="B1064" s="158" t="s">
        <v>55</v>
      </c>
      <c r="C1064" s="286" t="s">
        <v>170</v>
      </c>
      <c r="D1064" s="286" t="s">
        <v>171</v>
      </c>
      <c r="E1064" s="286" t="s">
        <v>610</v>
      </c>
      <c r="F1064" s="286" t="s">
        <v>171</v>
      </c>
      <c r="G1064" s="286" t="s">
        <v>610</v>
      </c>
      <c r="H1064" s="286" t="s">
        <v>611</v>
      </c>
      <c r="I1064" s="286" t="s">
        <v>612</v>
      </c>
      <c r="J1064" s="286" t="s">
        <v>31</v>
      </c>
      <c r="K1064" s="286">
        <v>0</v>
      </c>
      <c r="L1064" s="138">
        <v>711000000</v>
      </c>
      <c r="M1064" s="34" t="s">
        <v>4618</v>
      </c>
      <c r="N1064" s="438" t="s">
        <v>613</v>
      </c>
      <c r="O1064" s="286" t="s">
        <v>614</v>
      </c>
      <c r="P1064" s="286"/>
      <c r="Q1064" s="439" t="s">
        <v>615</v>
      </c>
      <c r="R1064" s="286" t="s">
        <v>176</v>
      </c>
      <c r="S1064" s="286"/>
      <c r="T1064" s="433" t="s">
        <v>82</v>
      </c>
      <c r="U1064" s="434"/>
      <c r="V1064" s="434">
        <v>3996000</v>
      </c>
      <c r="W1064" s="434">
        <v>3996000</v>
      </c>
      <c r="X1064" s="290">
        <f t="shared" si="15"/>
        <v>4475520</v>
      </c>
      <c r="Y1064" s="427"/>
      <c r="Z1064" s="286">
        <v>2015</v>
      </c>
      <c r="AA1064" s="440" t="s">
        <v>532</v>
      </c>
      <c r="AB1064" s="1" t="s">
        <v>143</v>
      </c>
      <c r="AC1064" s="583"/>
      <c r="AD1064" s="583"/>
      <c r="AE1064" s="583"/>
      <c r="AF1064" s="583"/>
      <c r="AG1064" s="583"/>
      <c r="AH1064" s="583"/>
      <c r="AI1064" s="583"/>
    </row>
    <row r="1065" spans="1:35" ht="76.5" customHeight="1">
      <c r="A1065" s="282" t="s">
        <v>1086</v>
      </c>
      <c r="B1065" s="441" t="s">
        <v>55</v>
      </c>
      <c r="C1065" s="441" t="s">
        <v>286</v>
      </c>
      <c r="D1065" s="353" t="s">
        <v>287</v>
      </c>
      <c r="E1065" s="353" t="s">
        <v>288</v>
      </c>
      <c r="F1065" s="353" t="s">
        <v>289</v>
      </c>
      <c r="G1065" s="353" t="s">
        <v>290</v>
      </c>
      <c r="H1065" s="353" t="s">
        <v>291</v>
      </c>
      <c r="I1065" s="442" t="s">
        <v>292</v>
      </c>
      <c r="J1065" s="442" t="s">
        <v>31</v>
      </c>
      <c r="K1065" s="443">
        <v>100</v>
      </c>
      <c r="L1065" s="138">
        <v>711000000</v>
      </c>
      <c r="M1065" s="34" t="s">
        <v>4618</v>
      </c>
      <c r="N1065" s="36" t="s">
        <v>91</v>
      </c>
      <c r="O1065" s="151" t="s">
        <v>552</v>
      </c>
      <c r="P1065" s="444"/>
      <c r="Q1065" s="151" t="s">
        <v>508</v>
      </c>
      <c r="R1065" s="444" t="s">
        <v>293</v>
      </c>
      <c r="S1065" s="442"/>
      <c r="T1065" s="442" t="s">
        <v>82</v>
      </c>
      <c r="U1065" s="445"/>
      <c r="V1065" s="446">
        <v>1904752.34</v>
      </c>
      <c r="W1065" s="446">
        <v>1904752.34</v>
      </c>
      <c r="X1065" s="290">
        <f t="shared" si="15"/>
        <v>2133322.6208000001</v>
      </c>
      <c r="Y1065" s="325" t="s">
        <v>81</v>
      </c>
      <c r="Z1065" s="442">
        <v>2015</v>
      </c>
      <c r="AA1065" s="357" t="s">
        <v>531</v>
      </c>
      <c r="AB1065" s="8" t="s">
        <v>308</v>
      </c>
      <c r="AC1065" s="583"/>
      <c r="AD1065" s="583"/>
      <c r="AE1065" s="583"/>
      <c r="AF1065" s="583"/>
      <c r="AG1065" s="583"/>
      <c r="AH1065" s="583"/>
      <c r="AI1065" s="583"/>
    </row>
    <row r="1066" spans="1:35" ht="76.5" customHeight="1">
      <c r="A1066" s="282" t="s">
        <v>1085</v>
      </c>
      <c r="B1066" s="441" t="s">
        <v>55</v>
      </c>
      <c r="C1066" s="441" t="s">
        <v>286</v>
      </c>
      <c r="D1066" s="353" t="s">
        <v>287</v>
      </c>
      <c r="E1066" s="353" t="s">
        <v>288</v>
      </c>
      <c r="F1066" s="353" t="s">
        <v>289</v>
      </c>
      <c r="G1066" s="353" t="s">
        <v>290</v>
      </c>
      <c r="H1066" s="353" t="s">
        <v>291</v>
      </c>
      <c r="I1066" s="442" t="s">
        <v>292</v>
      </c>
      <c r="J1066" s="442" t="s">
        <v>31</v>
      </c>
      <c r="K1066" s="443">
        <v>100</v>
      </c>
      <c r="L1066" s="138">
        <v>711000000</v>
      </c>
      <c r="M1066" s="34" t="s">
        <v>4618</v>
      </c>
      <c r="N1066" s="36" t="s">
        <v>91</v>
      </c>
      <c r="O1066" s="353" t="s">
        <v>294</v>
      </c>
      <c r="P1066" s="444"/>
      <c r="Q1066" s="151" t="s">
        <v>508</v>
      </c>
      <c r="R1066" s="444" t="s">
        <v>293</v>
      </c>
      <c r="S1066" s="442"/>
      <c r="T1066" s="442" t="s">
        <v>82</v>
      </c>
      <c r="U1066" s="445"/>
      <c r="V1066" s="446">
        <v>2853561.63</v>
      </c>
      <c r="W1066" s="446">
        <v>2853561.63</v>
      </c>
      <c r="X1066" s="290">
        <f t="shared" si="15"/>
        <v>3195989.0256000003</v>
      </c>
      <c r="Y1066" s="325" t="s">
        <v>81</v>
      </c>
      <c r="Z1066" s="442">
        <v>2015</v>
      </c>
      <c r="AA1066" s="357" t="s">
        <v>531</v>
      </c>
      <c r="AB1066" s="8" t="s">
        <v>308</v>
      </c>
      <c r="AC1066" s="583"/>
      <c r="AD1066" s="583"/>
      <c r="AE1066" s="583"/>
      <c r="AF1066" s="583"/>
      <c r="AG1066" s="583"/>
      <c r="AH1066" s="583"/>
      <c r="AI1066" s="583"/>
    </row>
    <row r="1067" spans="1:35" ht="76.5" customHeight="1">
      <c r="A1067" s="282" t="s">
        <v>1084</v>
      </c>
      <c r="B1067" s="441" t="s">
        <v>55</v>
      </c>
      <c r="C1067" s="441" t="s">
        <v>286</v>
      </c>
      <c r="D1067" s="353" t="s">
        <v>287</v>
      </c>
      <c r="E1067" s="353" t="s">
        <v>288</v>
      </c>
      <c r="F1067" s="353" t="s">
        <v>289</v>
      </c>
      <c r="G1067" s="353" t="s">
        <v>290</v>
      </c>
      <c r="H1067" s="353" t="s">
        <v>291</v>
      </c>
      <c r="I1067" s="442" t="s">
        <v>292</v>
      </c>
      <c r="J1067" s="442" t="s">
        <v>31</v>
      </c>
      <c r="K1067" s="443">
        <v>100</v>
      </c>
      <c r="L1067" s="138">
        <v>711000000</v>
      </c>
      <c r="M1067" s="34" t="s">
        <v>4618</v>
      </c>
      <c r="N1067" s="36" t="s">
        <v>91</v>
      </c>
      <c r="O1067" s="353" t="s">
        <v>295</v>
      </c>
      <c r="P1067" s="444"/>
      <c r="Q1067" s="151" t="s">
        <v>508</v>
      </c>
      <c r="R1067" s="444" t="s">
        <v>293</v>
      </c>
      <c r="S1067" s="442"/>
      <c r="T1067" s="442" t="s">
        <v>82</v>
      </c>
      <c r="U1067" s="445"/>
      <c r="V1067" s="446">
        <v>1426780.8</v>
      </c>
      <c r="W1067" s="446">
        <v>1426780.8</v>
      </c>
      <c r="X1067" s="290">
        <f t="shared" si="15"/>
        <v>1597994.4960000003</v>
      </c>
      <c r="Y1067" s="325" t="s">
        <v>81</v>
      </c>
      <c r="Z1067" s="442">
        <v>2015</v>
      </c>
      <c r="AA1067" s="357" t="s">
        <v>531</v>
      </c>
      <c r="AB1067" s="8" t="s">
        <v>308</v>
      </c>
      <c r="AC1067" s="583"/>
      <c r="AD1067" s="583"/>
      <c r="AE1067" s="583"/>
      <c r="AF1067" s="583"/>
      <c r="AG1067" s="583"/>
      <c r="AH1067" s="583"/>
      <c r="AI1067" s="583"/>
    </row>
    <row r="1068" spans="1:35" ht="76.5" customHeight="1">
      <c r="A1068" s="282" t="s">
        <v>1083</v>
      </c>
      <c r="B1068" s="441" t="s">
        <v>55</v>
      </c>
      <c r="C1068" s="441" t="s">
        <v>286</v>
      </c>
      <c r="D1068" s="353" t="s">
        <v>287</v>
      </c>
      <c r="E1068" s="353" t="s">
        <v>288</v>
      </c>
      <c r="F1068" s="353" t="s">
        <v>289</v>
      </c>
      <c r="G1068" s="353" t="s">
        <v>290</v>
      </c>
      <c r="H1068" s="353" t="s">
        <v>291</v>
      </c>
      <c r="I1068" s="442" t="s">
        <v>292</v>
      </c>
      <c r="J1068" s="442" t="s">
        <v>31</v>
      </c>
      <c r="K1068" s="443">
        <v>100</v>
      </c>
      <c r="L1068" s="138">
        <v>711000000</v>
      </c>
      <c r="M1068" s="34" t="s">
        <v>4618</v>
      </c>
      <c r="N1068" s="36" t="s">
        <v>91</v>
      </c>
      <c r="O1068" s="353" t="s">
        <v>296</v>
      </c>
      <c r="P1068" s="444"/>
      <c r="Q1068" s="151" t="s">
        <v>508</v>
      </c>
      <c r="R1068" s="444" t="s">
        <v>293</v>
      </c>
      <c r="S1068" s="442"/>
      <c r="T1068" s="442" t="s">
        <v>82</v>
      </c>
      <c r="U1068" s="445"/>
      <c r="V1068" s="446">
        <v>2140171.16</v>
      </c>
      <c r="W1068" s="446">
        <v>2140171.16</v>
      </c>
      <c r="X1068" s="290">
        <f t="shared" si="15"/>
        <v>2396991.6992000006</v>
      </c>
      <c r="Y1068" s="325" t="s">
        <v>81</v>
      </c>
      <c r="Z1068" s="442">
        <v>2015</v>
      </c>
      <c r="AA1068" s="357" t="s">
        <v>531</v>
      </c>
      <c r="AB1068" s="8" t="s">
        <v>308</v>
      </c>
      <c r="AC1068" s="583"/>
      <c r="AD1068" s="583"/>
      <c r="AE1068" s="583"/>
      <c r="AF1068" s="583"/>
      <c r="AG1068" s="583"/>
      <c r="AH1068" s="583"/>
      <c r="AI1068" s="583"/>
    </row>
    <row r="1069" spans="1:35" ht="76.5" customHeight="1">
      <c r="A1069" s="282" t="s">
        <v>1082</v>
      </c>
      <c r="B1069" s="441" t="s">
        <v>55</v>
      </c>
      <c r="C1069" s="441" t="s">
        <v>286</v>
      </c>
      <c r="D1069" s="353" t="s">
        <v>287</v>
      </c>
      <c r="E1069" s="353" t="s">
        <v>288</v>
      </c>
      <c r="F1069" s="353" t="s">
        <v>289</v>
      </c>
      <c r="G1069" s="353" t="s">
        <v>290</v>
      </c>
      <c r="H1069" s="353" t="s">
        <v>291</v>
      </c>
      <c r="I1069" s="442" t="s">
        <v>292</v>
      </c>
      <c r="J1069" s="442" t="s">
        <v>31</v>
      </c>
      <c r="K1069" s="443">
        <v>100</v>
      </c>
      <c r="L1069" s="138">
        <v>711000000</v>
      </c>
      <c r="M1069" s="34" t="s">
        <v>4618</v>
      </c>
      <c r="N1069" s="36" t="s">
        <v>91</v>
      </c>
      <c r="O1069" s="151" t="s">
        <v>384</v>
      </c>
      <c r="P1069" s="444"/>
      <c r="Q1069" s="151" t="s">
        <v>508</v>
      </c>
      <c r="R1069" s="444" t="s">
        <v>293</v>
      </c>
      <c r="S1069" s="442"/>
      <c r="T1069" s="442" t="s">
        <v>82</v>
      </c>
      <c r="U1069" s="445"/>
      <c r="V1069" s="446">
        <v>2618142.7799999998</v>
      </c>
      <c r="W1069" s="446">
        <v>2618142.7799999998</v>
      </c>
      <c r="X1069" s="290">
        <f t="shared" si="15"/>
        <v>2932319.9136000001</v>
      </c>
      <c r="Y1069" s="325" t="s">
        <v>81</v>
      </c>
      <c r="Z1069" s="442">
        <v>2015</v>
      </c>
      <c r="AA1069" s="357" t="s">
        <v>531</v>
      </c>
      <c r="AB1069" s="8" t="s">
        <v>308</v>
      </c>
      <c r="AC1069" s="583"/>
      <c r="AD1069" s="583"/>
      <c r="AE1069" s="583"/>
      <c r="AF1069" s="583"/>
      <c r="AG1069" s="583"/>
      <c r="AH1069" s="583"/>
      <c r="AI1069" s="583"/>
    </row>
    <row r="1070" spans="1:35" ht="76.5" customHeight="1">
      <c r="A1070" s="282" t="s">
        <v>1081</v>
      </c>
      <c r="B1070" s="441" t="s">
        <v>55</v>
      </c>
      <c r="C1070" s="441" t="s">
        <v>286</v>
      </c>
      <c r="D1070" s="353" t="s">
        <v>287</v>
      </c>
      <c r="E1070" s="353" t="s">
        <v>288</v>
      </c>
      <c r="F1070" s="353" t="s">
        <v>289</v>
      </c>
      <c r="G1070" s="353" t="s">
        <v>290</v>
      </c>
      <c r="H1070" s="353" t="s">
        <v>291</v>
      </c>
      <c r="I1070" s="442" t="s">
        <v>292</v>
      </c>
      <c r="J1070" s="442" t="s">
        <v>31</v>
      </c>
      <c r="K1070" s="443">
        <v>100</v>
      </c>
      <c r="L1070" s="138">
        <v>711000000</v>
      </c>
      <c r="M1070" s="34" t="s">
        <v>4618</v>
      </c>
      <c r="N1070" s="36" t="s">
        <v>91</v>
      </c>
      <c r="O1070" s="47" t="s">
        <v>554</v>
      </c>
      <c r="P1070" s="444"/>
      <c r="Q1070" s="151" t="s">
        <v>508</v>
      </c>
      <c r="R1070" s="444" t="s">
        <v>293</v>
      </c>
      <c r="S1070" s="442"/>
      <c r="T1070" s="442" t="s">
        <v>82</v>
      </c>
      <c r="U1070" s="445"/>
      <c r="V1070" s="446">
        <v>1897618.46</v>
      </c>
      <c r="W1070" s="446">
        <v>1897618.46</v>
      </c>
      <c r="X1070" s="290">
        <f t="shared" si="15"/>
        <v>2125332.6751999999</v>
      </c>
      <c r="Y1070" s="325" t="s">
        <v>81</v>
      </c>
      <c r="Z1070" s="442">
        <v>2015</v>
      </c>
      <c r="AA1070" s="357" t="s">
        <v>531</v>
      </c>
      <c r="AB1070" s="8" t="s">
        <v>308</v>
      </c>
      <c r="AC1070" s="583"/>
      <c r="AD1070" s="583"/>
      <c r="AE1070" s="583"/>
      <c r="AF1070" s="583"/>
      <c r="AG1070" s="583"/>
      <c r="AH1070" s="583"/>
      <c r="AI1070" s="583"/>
    </row>
    <row r="1071" spans="1:35" ht="76.5" customHeight="1">
      <c r="A1071" s="282" t="s">
        <v>1080</v>
      </c>
      <c r="B1071" s="441" t="s">
        <v>55</v>
      </c>
      <c r="C1071" s="441" t="s">
        <v>286</v>
      </c>
      <c r="D1071" s="353" t="s">
        <v>287</v>
      </c>
      <c r="E1071" s="353" t="s">
        <v>288</v>
      </c>
      <c r="F1071" s="353" t="s">
        <v>289</v>
      </c>
      <c r="G1071" s="353" t="s">
        <v>290</v>
      </c>
      <c r="H1071" s="353" t="s">
        <v>291</v>
      </c>
      <c r="I1071" s="442" t="s">
        <v>292</v>
      </c>
      <c r="J1071" s="442" t="s">
        <v>31</v>
      </c>
      <c r="K1071" s="443">
        <v>100</v>
      </c>
      <c r="L1071" s="138">
        <v>711000000</v>
      </c>
      <c r="M1071" s="34" t="s">
        <v>4618</v>
      </c>
      <c r="N1071" s="36" t="s">
        <v>91</v>
      </c>
      <c r="O1071" s="47" t="s">
        <v>553</v>
      </c>
      <c r="P1071" s="444"/>
      <c r="Q1071" s="151" t="s">
        <v>508</v>
      </c>
      <c r="R1071" s="444" t="s">
        <v>293</v>
      </c>
      <c r="S1071" s="442"/>
      <c r="T1071" s="442" t="s">
        <v>82</v>
      </c>
      <c r="U1071" s="445"/>
      <c r="V1071" s="446">
        <v>715853</v>
      </c>
      <c r="W1071" s="446">
        <v>715853</v>
      </c>
      <c r="X1071" s="290">
        <f t="shared" si="15"/>
        <v>801755.3600000001</v>
      </c>
      <c r="Y1071" s="325" t="s">
        <v>81</v>
      </c>
      <c r="Z1071" s="442">
        <v>2015</v>
      </c>
      <c r="AA1071" s="357" t="s">
        <v>531</v>
      </c>
      <c r="AB1071" s="8" t="s">
        <v>308</v>
      </c>
      <c r="AC1071" s="583"/>
      <c r="AD1071" s="583"/>
      <c r="AE1071" s="583"/>
      <c r="AF1071" s="583"/>
      <c r="AG1071" s="583"/>
      <c r="AH1071" s="583"/>
      <c r="AI1071" s="583"/>
    </row>
    <row r="1072" spans="1:35" ht="76.5" customHeight="1">
      <c r="A1072" s="282" t="s">
        <v>1079</v>
      </c>
      <c r="B1072" s="441" t="s">
        <v>55</v>
      </c>
      <c r="C1072" s="441" t="s">
        <v>298</v>
      </c>
      <c r="D1072" s="353" t="s">
        <v>299</v>
      </c>
      <c r="E1072" s="353" t="s">
        <v>300</v>
      </c>
      <c r="F1072" s="353" t="s">
        <v>299</v>
      </c>
      <c r="G1072" s="353" t="s">
        <v>300</v>
      </c>
      <c r="H1072" s="353" t="s">
        <v>301</v>
      </c>
      <c r="I1072" s="353" t="s">
        <v>302</v>
      </c>
      <c r="J1072" s="442" t="s">
        <v>31</v>
      </c>
      <c r="K1072" s="443">
        <v>100</v>
      </c>
      <c r="L1072" s="138">
        <v>711000000</v>
      </c>
      <c r="M1072" s="34" t="s">
        <v>4618</v>
      </c>
      <c r="N1072" s="36" t="s">
        <v>91</v>
      </c>
      <c r="O1072" s="441" t="s">
        <v>60</v>
      </c>
      <c r="P1072" s="444"/>
      <c r="Q1072" s="151" t="s">
        <v>508</v>
      </c>
      <c r="R1072" s="444" t="s">
        <v>293</v>
      </c>
      <c r="S1072" s="442"/>
      <c r="T1072" s="442" t="s">
        <v>82</v>
      </c>
      <c r="U1072" s="445"/>
      <c r="V1072" s="445">
        <v>11283980</v>
      </c>
      <c r="W1072" s="445">
        <v>11283980</v>
      </c>
      <c r="X1072" s="290">
        <f t="shared" si="15"/>
        <v>12638057.600000001</v>
      </c>
      <c r="Y1072" s="325" t="s">
        <v>81</v>
      </c>
      <c r="Z1072" s="442">
        <v>2015</v>
      </c>
      <c r="AA1072" s="357" t="s">
        <v>531</v>
      </c>
      <c r="AB1072" s="8" t="s">
        <v>308</v>
      </c>
      <c r="AC1072" s="583"/>
      <c r="AD1072" s="583"/>
      <c r="AE1072" s="583"/>
      <c r="AF1072" s="583"/>
      <c r="AG1072" s="583"/>
      <c r="AH1072" s="583"/>
      <c r="AI1072" s="583"/>
    </row>
    <row r="1073" spans="1:35" ht="76.5" customHeight="1">
      <c r="A1073" s="282" t="s">
        <v>1078</v>
      </c>
      <c r="B1073" s="441" t="s">
        <v>55</v>
      </c>
      <c r="C1073" s="441" t="s">
        <v>298</v>
      </c>
      <c r="D1073" s="353" t="s">
        <v>299</v>
      </c>
      <c r="E1073" s="353" t="s">
        <v>300</v>
      </c>
      <c r="F1073" s="353" t="s">
        <v>299</v>
      </c>
      <c r="G1073" s="353" t="s">
        <v>300</v>
      </c>
      <c r="H1073" s="353" t="s">
        <v>301</v>
      </c>
      <c r="I1073" s="353" t="s">
        <v>302</v>
      </c>
      <c r="J1073" s="442" t="s">
        <v>31</v>
      </c>
      <c r="K1073" s="443">
        <v>100</v>
      </c>
      <c r="L1073" s="138">
        <v>711000000</v>
      </c>
      <c r="M1073" s="34" t="s">
        <v>4618</v>
      </c>
      <c r="N1073" s="36" t="s">
        <v>91</v>
      </c>
      <c r="O1073" s="151" t="s">
        <v>552</v>
      </c>
      <c r="P1073" s="444"/>
      <c r="Q1073" s="151" t="s">
        <v>508</v>
      </c>
      <c r="R1073" s="444" t="s">
        <v>293</v>
      </c>
      <c r="S1073" s="442"/>
      <c r="T1073" s="442" t="s">
        <v>82</v>
      </c>
      <c r="U1073" s="445"/>
      <c r="V1073" s="445">
        <v>125620263.26000001</v>
      </c>
      <c r="W1073" s="445">
        <v>125620263.26000001</v>
      </c>
      <c r="X1073" s="290">
        <f t="shared" si="15"/>
        <v>140694694.85120001</v>
      </c>
      <c r="Y1073" s="325" t="s">
        <v>81</v>
      </c>
      <c r="Z1073" s="442">
        <v>2015</v>
      </c>
      <c r="AA1073" s="357" t="s">
        <v>531</v>
      </c>
      <c r="AB1073" s="8" t="s">
        <v>308</v>
      </c>
      <c r="AC1073" s="583"/>
      <c r="AD1073" s="583"/>
      <c r="AE1073" s="583"/>
      <c r="AF1073" s="583"/>
      <c r="AG1073" s="583"/>
      <c r="AH1073" s="583"/>
      <c r="AI1073" s="583"/>
    </row>
    <row r="1074" spans="1:35" ht="76.5" customHeight="1">
      <c r="A1074" s="282" t="s">
        <v>1077</v>
      </c>
      <c r="B1074" s="441" t="s">
        <v>55</v>
      </c>
      <c r="C1074" s="441" t="s">
        <v>298</v>
      </c>
      <c r="D1074" s="353" t="s">
        <v>299</v>
      </c>
      <c r="E1074" s="353" t="s">
        <v>300</v>
      </c>
      <c r="F1074" s="353" t="s">
        <v>299</v>
      </c>
      <c r="G1074" s="353" t="s">
        <v>300</v>
      </c>
      <c r="H1074" s="353" t="s">
        <v>301</v>
      </c>
      <c r="I1074" s="353" t="s">
        <v>302</v>
      </c>
      <c r="J1074" s="442" t="s">
        <v>31</v>
      </c>
      <c r="K1074" s="443">
        <v>100</v>
      </c>
      <c r="L1074" s="138">
        <v>711000000</v>
      </c>
      <c r="M1074" s="34" t="s">
        <v>4618</v>
      </c>
      <c r="N1074" s="36" t="s">
        <v>91</v>
      </c>
      <c r="O1074" s="353" t="s">
        <v>303</v>
      </c>
      <c r="P1074" s="444"/>
      <c r="Q1074" s="151" t="s">
        <v>508</v>
      </c>
      <c r="R1074" s="444" t="s">
        <v>293</v>
      </c>
      <c r="S1074" s="442"/>
      <c r="T1074" s="442" t="s">
        <v>82</v>
      </c>
      <c r="U1074" s="445"/>
      <c r="V1074" s="445">
        <v>66859166.090000004</v>
      </c>
      <c r="W1074" s="445">
        <v>66859166.090000004</v>
      </c>
      <c r="X1074" s="290">
        <f t="shared" si="15"/>
        <v>74882266.020800009</v>
      </c>
      <c r="Y1074" s="325" t="s">
        <v>81</v>
      </c>
      <c r="Z1074" s="442">
        <v>2015</v>
      </c>
      <c r="AA1074" s="357" t="s">
        <v>531</v>
      </c>
      <c r="AB1074" s="8" t="s">
        <v>308</v>
      </c>
      <c r="AC1074" s="583"/>
      <c r="AD1074" s="583"/>
      <c r="AE1074" s="583"/>
      <c r="AF1074" s="583"/>
      <c r="AG1074" s="583"/>
      <c r="AH1074" s="583"/>
      <c r="AI1074" s="583"/>
    </row>
    <row r="1075" spans="1:35" ht="76.5" customHeight="1">
      <c r="A1075" s="282" t="s">
        <v>1076</v>
      </c>
      <c r="B1075" s="441" t="s">
        <v>55</v>
      </c>
      <c r="C1075" s="441" t="s">
        <v>298</v>
      </c>
      <c r="D1075" s="353" t="s">
        <v>299</v>
      </c>
      <c r="E1075" s="353" t="s">
        <v>300</v>
      </c>
      <c r="F1075" s="353" t="s">
        <v>299</v>
      </c>
      <c r="G1075" s="353" t="s">
        <v>300</v>
      </c>
      <c r="H1075" s="353" t="s">
        <v>301</v>
      </c>
      <c r="I1075" s="353" t="s">
        <v>302</v>
      </c>
      <c r="J1075" s="442" t="s">
        <v>31</v>
      </c>
      <c r="K1075" s="443">
        <v>100</v>
      </c>
      <c r="L1075" s="138">
        <v>711000000</v>
      </c>
      <c r="M1075" s="34" t="s">
        <v>4618</v>
      </c>
      <c r="N1075" s="36" t="s">
        <v>91</v>
      </c>
      <c r="O1075" s="249" t="s">
        <v>556</v>
      </c>
      <c r="P1075" s="444"/>
      <c r="Q1075" s="151" t="s">
        <v>508</v>
      </c>
      <c r="R1075" s="444" t="s">
        <v>293</v>
      </c>
      <c r="S1075" s="442"/>
      <c r="T1075" s="442" t="s">
        <v>82</v>
      </c>
      <c r="U1075" s="445"/>
      <c r="V1075" s="445">
        <v>4095422.92</v>
      </c>
      <c r="W1075" s="445">
        <v>4095422.92</v>
      </c>
      <c r="X1075" s="290">
        <f t="shared" si="15"/>
        <v>4586873.6704000002</v>
      </c>
      <c r="Y1075" s="325" t="s">
        <v>81</v>
      </c>
      <c r="Z1075" s="442">
        <v>2015</v>
      </c>
      <c r="AA1075" s="357" t="s">
        <v>531</v>
      </c>
      <c r="AB1075" s="8" t="s">
        <v>308</v>
      </c>
      <c r="AC1075" s="583"/>
      <c r="AD1075" s="583"/>
      <c r="AE1075" s="583"/>
      <c r="AF1075" s="583"/>
      <c r="AG1075" s="583"/>
      <c r="AH1075" s="583"/>
      <c r="AI1075" s="583"/>
    </row>
    <row r="1076" spans="1:35" ht="76.5" customHeight="1">
      <c r="A1076" s="282" t="s">
        <v>1075</v>
      </c>
      <c r="B1076" s="441" t="s">
        <v>55</v>
      </c>
      <c r="C1076" s="441" t="s">
        <v>298</v>
      </c>
      <c r="D1076" s="353" t="s">
        <v>299</v>
      </c>
      <c r="E1076" s="353" t="s">
        <v>300</v>
      </c>
      <c r="F1076" s="353" t="s">
        <v>299</v>
      </c>
      <c r="G1076" s="353" t="s">
        <v>300</v>
      </c>
      <c r="H1076" s="353" t="s">
        <v>301</v>
      </c>
      <c r="I1076" s="353" t="s">
        <v>302</v>
      </c>
      <c r="J1076" s="442" t="s">
        <v>31</v>
      </c>
      <c r="K1076" s="443">
        <v>100</v>
      </c>
      <c r="L1076" s="138">
        <v>711000000</v>
      </c>
      <c r="M1076" s="34" t="s">
        <v>4618</v>
      </c>
      <c r="N1076" s="36" t="s">
        <v>91</v>
      </c>
      <c r="O1076" s="353" t="s">
        <v>304</v>
      </c>
      <c r="P1076" s="444"/>
      <c r="Q1076" s="151" t="s">
        <v>508</v>
      </c>
      <c r="R1076" s="444" t="s">
        <v>293</v>
      </c>
      <c r="S1076" s="442"/>
      <c r="T1076" s="442" t="s">
        <v>82</v>
      </c>
      <c r="U1076" s="445"/>
      <c r="V1076" s="445">
        <v>32292588</v>
      </c>
      <c r="W1076" s="445">
        <v>32292588</v>
      </c>
      <c r="X1076" s="290">
        <f t="shared" si="15"/>
        <v>36167698.560000002</v>
      </c>
      <c r="Y1076" s="325" t="s">
        <v>81</v>
      </c>
      <c r="Z1076" s="442">
        <v>2015</v>
      </c>
      <c r="AA1076" s="357" t="s">
        <v>531</v>
      </c>
      <c r="AB1076" s="8" t="s">
        <v>308</v>
      </c>
      <c r="AC1076" s="583"/>
      <c r="AD1076" s="583"/>
      <c r="AE1076" s="583"/>
      <c r="AF1076" s="583"/>
      <c r="AG1076" s="583"/>
      <c r="AH1076" s="583"/>
      <c r="AI1076" s="583"/>
    </row>
    <row r="1077" spans="1:35" ht="76.5" customHeight="1">
      <c r="A1077" s="282" t="s">
        <v>1074</v>
      </c>
      <c r="B1077" s="441" t="s">
        <v>55</v>
      </c>
      <c r="C1077" s="441" t="s">
        <v>298</v>
      </c>
      <c r="D1077" s="353" t="s">
        <v>299</v>
      </c>
      <c r="E1077" s="353" t="s">
        <v>300</v>
      </c>
      <c r="F1077" s="353" t="s">
        <v>299</v>
      </c>
      <c r="G1077" s="353" t="s">
        <v>300</v>
      </c>
      <c r="H1077" s="353" t="s">
        <v>301</v>
      </c>
      <c r="I1077" s="353" t="s">
        <v>302</v>
      </c>
      <c r="J1077" s="442" t="s">
        <v>31</v>
      </c>
      <c r="K1077" s="443">
        <v>100</v>
      </c>
      <c r="L1077" s="138">
        <v>711000000</v>
      </c>
      <c r="M1077" s="34" t="s">
        <v>4618</v>
      </c>
      <c r="N1077" s="36" t="s">
        <v>91</v>
      </c>
      <c r="O1077" s="353" t="s">
        <v>305</v>
      </c>
      <c r="P1077" s="444"/>
      <c r="Q1077" s="151" t="s">
        <v>508</v>
      </c>
      <c r="R1077" s="444" t="s">
        <v>293</v>
      </c>
      <c r="S1077" s="442"/>
      <c r="T1077" s="442" t="s">
        <v>82</v>
      </c>
      <c r="U1077" s="445"/>
      <c r="V1077" s="445">
        <v>27574218.120000001</v>
      </c>
      <c r="W1077" s="445">
        <v>27574218.120000001</v>
      </c>
      <c r="X1077" s="290">
        <f t="shared" si="15"/>
        <v>30883124.294400003</v>
      </c>
      <c r="Y1077" s="325" t="s">
        <v>81</v>
      </c>
      <c r="Z1077" s="442">
        <v>2015</v>
      </c>
      <c r="AA1077" s="357" t="s">
        <v>531</v>
      </c>
      <c r="AB1077" s="8" t="s">
        <v>308</v>
      </c>
      <c r="AC1077" s="583"/>
      <c r="AD1077" s="583"/>
      <c r="AE1077" s="583"/>
      <c r="AF1077" s="583"/>
      <c r="AG1077" s="583"/>
      <c r="AH1077" s="583"/>
      <c r="AI1077" s="583"/>
    </row>
    <row r="1078" spans="1:35" ht="76.5" customHeight="1">
      <c r="A1078" s="282" t="s">
        <v>1073</v>
      </c>
      <c r="B1078" s="441" t="s">
        <v>55</v>
      </c>
      <c r="C1078" s="441" t="s">
        <v>298</v>
      </c>
      <c r="D1078" s="353" t="s">
        <v>299</v>
      </c>
      <c r="E1078" s="353" t="s">
        <v>300</v>
      </c>
      <c r="F1078" s="353" t="s">
        <v>299</v>
      </c>
      <c r="G1078" s="353" t="s">
        <v>300</v>
      </c>
      <c r="H1078" s="353" t="s">
        <v>301</v>
      </c>
      <c r="I1078" s="353" t="s">
        <v>302</v>
      </c>
      <c r="J1078" s="442" t="s">
        <v>31</v>
      </c>
      <c r="K1078" s="443">
        <v>100</v>
      </c>
      <c r="L1078" s="138">
        <v>711000000</v>
      </c>
      <c r="M1078" s="34" t="s">
        <v>4618</v>
      </c>
      <c r="N1078" s="36" t="s">
        <v>91</v>
      </c>
      <c r="O1078" s="353" t="s">
        <v>306</v>
      </c>
      <c r="P1078" s="444"/>
      <c r="Q1078" s="151" t="s">
        <v>508</v>
      </c>
      <c r="R1078" s="444" t="s">
        <v>293</v>
      </c>
      <c r="S1078" s="442"/>
      <c r="T1078" s="442" t="s">
        <v>82</v>
      </c>
      <c r="U1078" s="445"/>
      <c r="V1078" s="445">
        <v>160550940.15000001</v>
      </c>
      <c r="W1078" s="445">
        <v>160550940.15000001</v>
      </c>
      <c r="X1078" s="290">
        <f t="shared" si="15"/>
        <v>179817052.96800002</v>
      </c>
      <c r="Y1078" s="325" t="s">
        <v>81</v>
      </c>
      <c r="Z1078" s="442">
        <v>2015</v>
      </c>
      <c r="AA1078" s="357" t="s">
        <v>531</v>
      </c>
      <c r="AB1078" s="8" t="s">
        <v>308</v>
      </c>
      <c r="AC1078" s="583"/>
      <c r="AD1078" s="583"/>
      <c r="AE1078" s="583"/>
      <c r="AF1078" s="583"/>
      <c r="AG1078" s="583"/>
      <c r="AH1078" s="583"/>
      <c r="AI1078" s="583"/>
    </row>
    <row r="1079" spans="1:35" ht="76.5" customHeight="1">
      <c r="A1079" s="282" t="s">
        <v>1072</v>
      </c>
      <c r="B1079" s="441" t="s">
        <v>55</v>
      </c>
      <c r="C1079" s="441" t="s">
        <v>298</v>
      </c>
      <c r="D1079" s="353" t="s">
        <v>299</v>
      </c>
      <c r="E1079" s="353" t="s">
        <v>300</v>
      </c>
      <c r="F1079" s="353" t="s">
        <v>299</v>
      </c>
      <c r="G1079" s="353" t="s">
        <v>300</v>
      </c>
      <c r="H1079" s="353" t="s">
        <v>301</v>
      </c>
      <c r="I1079" s="353" t="s">
        <v>302</v>
      </c>
      <c r="J1079" s="442" t="s">
        <v>31</v>
      </c>
      <c r="K1079" s="443">
        <v>100</v>
      </c>
      <c r="L1079" s="138">
        <v>711000000</v>
      </c>
      <c r="M1079" s="34" t="s">
        <v>4618</v>
      </c>
      <c r="N1079" s="36" t="s">
        <v>91</v>
      </c>
      <c r="O1079" s="353" t="s">
        <v>307</v>
      </c>
      <c r="P1079" s="444"/>
      <c r="Q1079" s="151" t="s">
        <v>508</v>
      </c>
      <c r="R1079" s="444" t="s">
        <v>293</v>
      </c>
      <c r="S1079" s="442"/>
      <c r="T1079" s="442" t="s">
        <v>82</v>
      </c>
      <c r="U1079" s="445"/>
      <c r="V1079" s="445">
        <v>5286235.72</v>
      </c>
      <c r="W1079" s="445">
        <v>5286235.72</v>
      </c>
      <c r="X1079" s="290">
        <f t="shared" si="15"/>
        <v>5920584.0064000003</v>
      </c>
      <c r="Y1079" s="325" t="s">
        <v>81</v>
      </c>
      <c r="Z1079" s="442">
        <v>2015</v>
      </c>
      <c r="AA1079" s="357" t="s">
        <v>531</v>
      </c>
      <c r="AB1079" s="8" t="s">
        <v>308</v>
      </c>
      <c r="AC1079" s="583"/>
      <c r="AD1079" s="583"/>
      <c r="AE1079" s="583"/>
      <c r="AF1079" s="583"/>
      <c r="AG1079" s="583"/>
      <c r="AH1079" s="583"/>
      <c r="AI1079" s="583"/>
    </row>
    <row r="1080" spans="1:35" ht="76.5" customHeight="1">
      <c r="A1080" s="282" t="s">
        <v>1071</v>
      </c>
      <c r="B1080" s="441" t="s">
        <v>55</v>
      </c>
      <c r="C1080" s="441" t="s">
        <v>298</v>
      </c>
      <c r="D1080" s="353" t="s">
        <v>299</v>
      </c>
      <c r="E1080" s="353" t="s">
        <v>300</v>
      </c>
      <c r="F1080" s="353" t="s">
        <v>299</v>
      </c>
      <c r="G1080" s="353" t="s">
        <v>300</v>
      </c>
      <c r="H1080" s="353" t="s">
        <v>301</v>
      </c>
      <c r="I1080" s="353" t="s">
        <v>302</v>
      </c>
      <c r="J1080" s="442" t="s">
        <v>31</v>
      </c>
      <c r="K1080" s="443">
        <v>100</v>
      </c>
      <c r="L1080" s="138">
        <v>711000000</v>
      </c>
      <c r="M1080" s="34" t="s">
        <v>4618</v>
      </c>
      <c r="N1080" s="36" t="s">
        <v>91</v>
      </c>
      <c r="O1080" s="47" t="s">
        <v>554</v>
      </c>
      <c r="P1080" s="444"/>
      <c r="Q1080" s="151" t="s">
        <v>508</v>
      </c>
      <c r="R1080" s="444" t="s">
        <v>293</v>
      </c>
      <c r="S1080" s="442"/>
      <c r="T1080" s="442" t="s">
        <v>82</v>
      </c>
      <c r="U1080" s="445"/>
      <c r="V1080" s="445">
        <v>84798778.189999998</v>
      </c>
      <c r="W1080" s="445">
        <v>84798778.189999998</v>
      </c>
      <c r="X1080" s="290">
        <f t="shared" si="15"/>
        <v>94974631.57280001</v>
      </c>
      <c r="Y1080" s="325" t="s">
        <v>81</v>
      </c>
      <c r="Z1080" s="442">
        <v>2015</v>
      </c>
      <c r="AA1080" s="357" t="s">
        <v>531</v>
      </c>
      <c r="AB1080" s="8" t="s">
        <v>308</v>
      </c>
      <c r="AC1080" s="583"/>
      <c r="AD1080" s="583"/>
      <c r="AE1080" s="583"/>
      <c r="AF1080" s="583"/>
      <c r="AG1080" s="583"/>
      <c r="AH1080" s="583"/>
      <c r="AI1080" s="583"/>
    </row>
    <row r="1081" spans="1:35" ht="76.5" customHeight="1">
      <c r="A1081" s="282" t="s">
        <v>1070</v>
      </c>
      <c r="B1081" s="441" t="s">
        <v>55</v>
      </c>
      <c r="C1081" s="441" t="s">
        <v>298</v>
      </c>
      <c r="D1081" s="353" t="s">
        <v>299</v>
      </c>
      <c r="E1081" s="353" t="s">
        <v>300</v>
      </c>
      <c r="F1081" s="353" t="s">
        <v>299</v>
      </c>
      <c r="G1081" s="353" t="s">
        <v>300</v>
      </c>
      <c r="H1081" s="353" t="s">
        <v>301</v>
      </c>
      <c r="I1081" s="353" t="s">
        <v>302</v>
      </c>
      <c r="J1081" s="442" t="s">
        <v>31</v>
      </c>
      <c r="K1081" s="443">
        <v>100</v>
      </c>
      <c r="L1081" s="138">
        <v>711000000</v>
      </c>
      <c r="M1081" s="34" t="s">
        <v>4618</v>
      </c>
      <c r="N1081" s="36" t="s">
        <v>91</v>
      </c>
      <c r="O1081" s="47" t="s">
        <v>553</v>
      </c>
      <c r="P1081" s="444"/>
      <c r="Q1081" s="151" t="s">
        <v>508</v>
      </c>
      <c r="R1081" s="444" t="s">
        <v>293</v>
      </c>
      <c r="S1081" s="442"/>
      <c r="T1081" s="442" t="s">
        <v>82</v>
      </c>
      <c r="U1081" s="445"/>
      <c r="V1081" s="445">
        <v>5321736.7699999996</v>
      </c>
      <c r="W1081" s="445">
        <v>5321736.7699999996</v>
      </c>
      <c r="X1081" s="290">
        <f t="shared" si="15"/>
        <v>5960345.1824000003</v>
      </c>
      <c r="Y1081" s="325" t="s">
        <v>81</v>
      </c>
      <c r="Z1081" s="442">
        <v>2015</v>
      </c>
      <c r="AA1081" s="357" t="s">
        <v>531</v>
      </c>
      <c r="AB1081" s="8" t="s">
        <v>308</v>
      </c>
      <c r="AC1081" s="583"/>
      <c r="AD1081" s="583"/>
      <c r="AE1081" s="583"/>
      <c r="AF1081" s="583"/>
      <c r="AG1081" s="583"/>
      <c r="AH1081" s="583"/>
      <c r="AI1081" s="583"/>
    </row>
    <row r="1082" spans="1:35" ht="76.5" customHeight="1">
      <c r="A1082" s="282" t="s">
        <v>1069</v>
      </c>
      <c r="B1082" s="441" t="s">
        <v>55</v>
      </c>
      <c r="C1082" s="441" t="s">
        <v>298</v>
      </c>
      <c r="D1082" s="353" t="s">
        <v>299</v>
      </c>
      <c r="E1082" s="353" t="s">
        <v>300</v>
      </c>
      <c r="F1082" s="353" t="s">
        <v>299</v>
      </c>
      <c r="G1082" s="353" t="s">
        <v>300</v>
      </c>
      <c r="H1082" s="353" t="s">
        <v>301</v>
      </c>
      <c r="I1082" s="353" t="s">
        <v>302</v>
      </c>
      <c r="J1082" s="442" t="s">
        <v>31</v>
      </c>
      <c r="K1082" s="443">
        <v>100</v>
      </c>
      <c r="L1082" s="138">
        <v>711000000</v>
      </c>
      <c r="M1082" s="34" t="s">
        <v>4618</v>
      </c>
      <c r="N1082" s="36" t="s">
        <v>91</v>
      </c>
      <c r="O1082" s="441" t="s">
        <v>555</v>
      </c>
      <c r="P1082" s="444"/>
      <c r="Q1082" s="151" t="s">
        <v>508</v>
      </c>
      <c r="R1082" s="444" t="s">
        <v>293</v>
      </c>
      <c r="S1082" s="442"/>
      <c r="T1082" s="442" t="s">
        <v>82</v>
      </c>
      <c r="U1082" s="445"/>
      <c r="V1082" s="445">
        <v>1748063.07</v>
      </c>
      <c r="W1082" s="445">
        <v>1748063.07</v>
      </c>
      <c r="X1082" s="290">
        <f t="shared" si="15"/>
        <v>1957830.6384000003</v>
      </c>
      <c r="Y1082" s="325" t="s">
        <v>81</v>
      </c>
      <c r="Z1082" s="442">
        <v>2015</v>
      </c>
      <c r="AA1082" s="357" t="s">
        <v>531</v>
      </c>
      <c r="AB1082" s="8" t="s">
        <v>308</v>
      </c>
      <c r="AC1082" s="583"/>
      <c r="AD1082" s="583"/>
      <c r="AE1082" s="583"/>
      <c r="AF1082" s="583"/>
      <c r="AG1082" s="583"/>
      <c r="AH1082" s="583"/>
      <c r="AI1082" s="583"/>
    </row>
    <row r="1083" spans="1:35" s="43" customFormat="1" ht="76.5" customHeight="1">
      <c r="A1083" s="291" t="s">
        <v>1068</v>
      </c>
      <c r="B1083" s="447" t="s">
        <v>55</v>
      </c>
      <c r="C1083" s="447" t="s">
        <v>309</v>
      </c>
      <c r="D1083" s="448" t="s">
        <v>310</v>
      </c>
      <c r="E1083" s="448" t="s">
        <v>311</v>
      </c>
      <c r="F1083" s="448" t="s">
        <v>312</v>
      </c>
      <c r="G1083" s="448" t="s">
        <v>313</v>
      </c>
      <c r="H1083" s="448" t="s">
        <v>314</v>
      </c>
      <c r="I1083" s="448" t="s">
        <v>315</v>
      </c>
      <c r="J1083" s="449" t="s">
        <v>31</v>
      </c>
      <c r="K1083" s="450">
        <v>60</v>
      </c>
      <c r="L1083" s="684">
        <v>711000000</v>
      </c>
      <c r="M1083" s="39" t="s">
        <v>4618</v>
      </c>
      <c r="N1083" s="41" t="s">
        <v>91</v>
      </c>
      <c r="O1083" s="447" t="s">
        <v>316</v>
      </c>
      <c r="P1083" s="451"/>
      <c r="Q1083" s="170" t="s">
        <v>508</v>
      </c>
      <c r="R1083" s="386" t="s">
        <v>186</v>
      </c>
      <c r="S1083" s="449"/>
      <c r="T1083" s="449" t="s">
        <v>30</v>
      </c>
      <c r="U1083" s="452"/>
      <c r="V1083" s="452">
        <v>98507930.599999994</v>
      </c>
      <c r="W1083" s="452">
        <v>0</v>
      </c>
      <c r="X1083" s="510">
        <f t="shared" si="15"/>
        <v>0</v>
      </c>
      <c r="Y1083" s="387" t="s">
        <v>203</v>
      </c>
      <c r="Z1083" s="449">
        <v>2015</v>
      </c>
      <c r="AA1083" s="453" t="s">
        <v>491</v>
      </c>
      <c r="AB1083" s="681" t="s">
        <v>321</v>
      </c>
      <c r="AC1083" s="677"/>
      <c r="AD1083" s="677"/>
      <c r="AE1083" s="677"/>
      <c r="AF1083" s="677"/>
      <c r="AG1083" s="677"/>
      <c r="AH1083" s="677"/>
      <c r="AI1083" s="677"/>
    </row>
    <row r="1084" spans="1:35" ht="76.5" customHeight="1">
      <c r="A1084" s="282" t="s">
        <v>1490</v>
      </c>
      <c r="B1084" s="441" t="s">
        <v>55</v>
      </c>
      <c r="C1084" s="441" t="s">
        <v>309</v>
      </c>
      <c r="D1084" s="353" t="s">
        <v>310</v>
      </c>
      <c r="E1084" s="353" t="s">
        <v>311</v>
      </c>
      <c r="F1084" s="353" t="s">
        <v>312</v>
      </c>
      <c r="G1084" s="353" t="s">
        <v>313</v>
      </c>
      <c r="H1084" s="353" t="s">
        <v>314</v>
      </c>
      <c r="I1084" s="353" t="s">
        <v>315</v>
      </c>
      <c r="J1084" s="442" t="s">
        <v>31</v>
      </c>
      <c r="K1084" s="443">
        <v>60</v>
      </c>
      <c r="L1084" s="138">
        <v>711000000</v>
      </c>
      <c r="M1084" s="34" t="s">
        <v>4618</v>
      </c>
      <c r="N1084" s="36" t="s">
        <v>91</v>
      </c>
      <c r="O1084" s="441" t="s">
        <v>316</v>
      </c>
      <c r="P1084" s="444"/>
      <c r="Q1084" s="151" t="s">
        <v>508</v>
      </c>
      <c r="R1084" s="382" t="s">
        <v>186</v>
      </c>
      <c r="S1084" s="442"/>
      <c r="T1084" s="442" t="s">
        <v>30</v>
      </c>
      <c r="U1084" s="445"/>
      <c r="V1084" s="454">
        <v>88307930.599999994</v>
      </c>
      <c r="W1084" s="454">
        <v>88307930.599999994</v>
      </c>
      <c r="X1084" s="290">
        <f t="shared" si="15"/>
        <v>98904882.272</v>
      </c>
      <c r="Y1084" s="377" t="s">
        <v>203</v>
      </c>
      <c r="Z1084" s="442">
        <v>2015</v>
      </c>
      <c r="AA1084" s="364" t="s">
        <v>491</v>
      </c>
      <c r="AB1084" s="8" t="s">
        <v>321</v>
      </c>
      <c r="AC1084" s="583"/>
      <c r="AD1084" s="583"/>
      <c r="AE1084" s="583"/>
      <c r="AF1084" s="583"/>
      <c r="AG1084" s="583"/>
      <c r="AH1084" s="583"/>
      <c r="AI1084" s="583"/>
    </row>
    <row r="1085" spans="1:35" ht="76.5" customHeight="1">
      <c r="A1085" s="282" t="s">
        <v>1067</v>
      </c>
      <c r="B1085" s="441" t="s">
        <v>55</v>
      </c>
      <c r="C1085" s="441" t="s">
        <v>309</v>
      </c>
      <c r="D1085" s="353" t="s">
        <v>310</v>
      </c>
      <c r="E1085" s="353" t="s">
        <v>311</v>
      </c>
      <c r="F1085" s="353" t="s">
        <v>312</v>
      </c>
      <c r="G1085" s="353" t="s">
        <v>313</v>
      </c>
      <c r="H1085" s="353" t="s">
        <v>317</v>
      </c>
      <c r="I1085" s="353" t="s">
        <v>318</v>
      </c>
      <c r="J1085" s="442" t="s">
        <v>31</v>
      </c>
      <c r="K1085" s="443">
        <v>70</v>
      </c>
      <c r="L1085" s="138">
        <v>711000000</v>
      </c>
      <c r="M1085" s="34" t="s">
        <v>4618</v>
      </c>
      <c r="N1085" s="36" t="s">
        <v>91</v>
      </c>
      <c r="O1085" s="441" t="s">
        <v>316</v>
      </c>
      <c r="P1085" s="444"/>
      <c r="Q1085" s="151" t="s">
        <v>508</v>
      </c>
      <c r="R1085" s="382" t="s">
        <v>186</v>
      </c>
      <c r="S1085" s="442"/>
      <c r="T1085" s="442" t="s">
        <v>30</v>
      </c>
      <c r="U1085" s="445"/>
      <c r="V1085" s="445">
        <v>60647609</v>
      </c>
      <c r="W1085" s="445">
        <v>60647609</v>
      </c>
      <c r="X1085" s="290">
        <f t="shared" si="15"/>
        <v>67925322.080000013</v>
      </c>
      <c r="Y1085" s="377" t="s">
        <v>203</v>
      </c>
      <c r="Z1085" s="442">
        <v>2015</v>
      </c>
      <c r="AA1085" s="364" t="s">
        <v>491</v>
      </c>
      <c r="AB1085" s="8" t="s">
        <v>321</v>
      </c>
      <c r="AC1085" s="583"/>
      <c r="AD1085" s="583"/>
      <c r="AE1085" s="583"/>
      <c r="AF1085" s="583"/>
      <c r="AG1085" s="583"/>
      <c r="AH1085" s="583"/>
      <c r="AI1085" s="583"/>
    </row>
    <row r="1086" spans="1:35" ht="76.5" customHeight="1">
      <c r="A1086" s="282" t="s">
        <v>1066</v>
      </c>
      <c r="B1086" s="441" t="s">
        <v>55</v>
      </c>
      <c r="C1086" s="441" t="s">
        <v>309</v>
      </c>
      <c r="D1086" s="353" t="s">
        <v>310</v>
      </c>
      <c r="E1086" s="353" t="s">
        <v>311</v>
      </c>
      <c r="F1086" s="353" t="s">
        <v>312</v>
      </c>
      <c r="G1086" s="353" t="s">
        <v>313</v>
      </c>
      <c r="H1086" s="353" t="s">
        <v>319</v>
      </c>
      <c r="I1086" s="353" t="s">
        <v>320</v>
      </c>
      <c r="J1086" s="442" t="s">
        <v>31</v>
      </c>
      <c r="K1086" s="443">
        <v>100</v>
      </c>
      <c r="L1086" s="138">
        <v>711000000</v>
      </c>
      <c r="M1086" s="34" t="s">
        <v>4618</v>
      </c>
      <c r="N1086" s="36" t="s">
        <v>91</v>
      </c>
      <c r="O1086" s="441" t="s">
        <v>316</v>
      </c>
      <c r="P1086" s="444"/>
      <c r="Q1086" s="151" t="s">
        <v>508</v>
      </c>
      <c r="R1086" s="382" t="s">
        <v>186</v>
      </c>
      <c r="S1086" s="442"/>
      <c r="T1086" s="442" t="s">
        <v>30</v>
      </c>
      <c r="U1086" s="445"/>
      <c r="V1086" s="445">
        <v>2000000</v>
      </c>
      <c r="W1086" s="445">
        <v>2000000</v>
      </c>
      <c r="X1086" s="290">
        <f t="shared" si="15"/>
        <v>2240000</v>
      </c>
      <c r="Y1086" s="377" t="s">
        <v>203</v>
      </c>
      <c r="Z1086" s="442">
        <v>2015</v>
      </c>
      <c r="AA1086" s="364" t="s">
        <v>491</v>
      </c>
      <c r="AB1086" s="8" t="s">
        <v>321</v>
      </c>
      <c r="AC1086" s="583"/>
      <c r="AD1086" s="583"/>
      <c r="AE1086" s="583"/>
      <c r="AF1086" s="583"/>
      <c r="AG1086" s="583"/>
      <c r="AH1086" s="583"/>
      <c r="AI1086" s="583"/>
    </row>
    <row r="1087" spans="1:35" ht="76.5" customHeight="1">
      <c r="A1087" s="282" t="s">
        <v>1065</v>
      </c>
      <c r="B1087" s="441" t="s">
        <v>55</v>
      </c>
      <c r="C1087" s="441" t="s">
        <v>327</v>
      </c>
      <c r="D1087" s="353" t="s">
        <v>328</v>
      </c>
      <c r="E1087" s="353" t="s">
        <v>329</v>
      </c>
      <c r="F1087" s="353" t="s">
        <v>328</v>
      </c>
      <c r="G1087" s="353" t="s">
        <v>329</v>
      </c>
      <c r="H1087" s="353" t="s">
        <v>330</v>
      </c>
      <c r="I1087" s="353" t="s">
        <v>331</v>
      </c>
      <c r="J1087" s="442" t="s">
        <v>31</v>
      </c>
      <c r="K1087" s="443">
        <v>100</v>
      </c>
      <c r="L1087" s="138">
        <v>711000000</v>
      </c>
      <c r="M1087" s="34" t="s">
        <v>4618</v>
      </c>
      <c r="N1087" s="36" t="s">
        <v>91</v>
      </c>
      <c r="O1087" s="441" t="s">
        <v>185</v>
      </c>
      <c r="P1087" s="444"/>
      <c r="Q1087" s="151" t="s">
        <v>508</v>
      </c>
      <c r="R1087" s="382" t="s">
        <v>186</v>
      </c>
      <c r="S1087" s="442"/>
      <c r="T1087" s="442" t="s">
        <v>30</v>
      </c>
      <c r="U1087" s="445"/>
      <c r="V1087" s="445">
        <v>143393930</v>
      </c>
      <c r="W1087" s="445">
        <v>143393930</v>
      </c>
      <c r="X1087" s="290">
        <f t="shared" si="15"/>
        <v>160601201.60000002</v>
      </c>
      <c r="Y1087" s="377" t="s">
        <v>203</v>
      </c>
      <c r="Z1087" s="442">
        <v>2015</v>
      </c>
      <c r="AA1087" s="364" t="s">
        <v>491</v>
      </c>
      <c r="AB1087" s="8" t="s">
        <v>321</v>
      </c>
      <c r="AC1087" s="583"/>
      <c r="AD1087" s="583"/>
      <c r="AE1087" s="583"/>
      <c r="AF1087" s="583"/>
      <c r="AG1087" s="583"/>
      <c r="AH1087" s="583"/>
      <c r="AI1087" s="583"/>
    </row>
    <row r="1088" spans="1:35" ht="76.5" customHeight="1">
      <c r="A1088" s="282" t="s">
        <v>1064</v>
      </c>
      <c r="B1088" s="441" t="s">
        <v>169</v>
      </c>
      <c r="C1088" s="441" t="s">
        <v>332</v>
      </c>
      <c r="D1088" s="353" t="s">
        <v>333</v>
      </c>
      <c r="E1088" s="353" t="s">
        <v>339</v>
      </c>
      <c r="F1088" s="353" t="s">
        <v>334</v>
      </c>
      <c r="G1088" s="353" t="s">
        <v>340</v>
      </c>
      <c r="H1088" s="353" t="s">
        <v>335</v>
      </c>
      <c r="I1088" s="353" t="s">
        <v>336</v>
      </c>
      <c r="J1088" s="442" t="s">
        <v>31</v>
      </c>
      <c r="K1088" s="443">
        <v>100</v>
      </c>
      <c r="L1088" s="138">
        <v>711000000</v>
      </c>
      <c r="M1088" s="34" t="s">
        <v>4618</v>
      </c>
      <c r="N1088" s="36" t="s">
        <v>91</v>
      </c>
      <c r="O1088" s="441" t="s">
        <v>60</v>
      </c>
      <c r="P1088" s="444"/>
      <c r="Q1088" s="151" t="s">
        <v>508</v>
      </c>
      <c r="R1088" s="444" t="s">
        <v>341</v>
      </c>
      <c r="S1088" s="442"/>
      <c r="T1088" s="442" t="s">
        <v>82</v>
      </c>
      <c r="U1088" s="445"/>
      <c r="V1088" s="445">
        <v>8910000</v>
      </c>
      <c r="W1088" s="445">
        <v>8910000</v>
      </c>
      <c r="X1088" s="290">
        <f t="shared" si="15"/>
        <v>9979200.0000000019</v>
      </c>
      <c r="Y1088" s="377" t="s">
        <v>203</v>
      </c>
      <c r="Z1088" s="442">
        <v>2015</v>
      </c>
      <c r="AA1088" s="364" t="s">
        <v>491</v>
      </c>
      <c r="AB1088" s="8" t="s">
        <v>342</v>
      </c>
      <c r="AC1088" s="583"/>
      <c r="AD1088" s="583"/>
      <c r="AE1088" s="583"/>
      <c r="AF1088" s="583"/>
      <c r="AG1088" s="583"/>
      <c r="AH1088" s="583"/>
      <c r="AI1088" s="583"/>
    </row>
    <row r="1089" spans="1:35" ht="76.5" customHeight="1">
      <c r="A1089" s="282" t="s">
        <v>1063</v>
      </c>
      <c r="B1089" s="441" t="s">
        <v>169</v>
      </c>
      <c r="C1089" s="441" t="s">
        <v>343</v>
      </c>
      <c r="D1089" s="353" t="s">
        <v>344</v>
      </c>
      <c r="E1089" s="353" t="s">
        <v>345</v>
      </c>
      <c r="F1089" s="353" t="s">
        <v>344</v>
      </c>
      <c r="G1089" s="353" t="s">
        <v>345</v>
      </c>
      <c r="H1089" s="353" t="s">
        <v>346</v>
      </c>
      <c r="I1089" s="353" t="s">
        <v>347</v>
      </c>
      <c r="J1089" s="442" t="s">
        <v>31</v>
      </c>
      <c r="K1089" s="443">
        <v>100</v>
      </c>
      <c r="L1089" s="138">
        <v>711000000</v>
      </c>
      <c r="M1089" s="34" t="s">
        <v>4618</v>
      </c>
      <c r="N1089" s="36" t="s">
        <v>91</v>
      </c>
      <c r="O1089" s="441" t="s">
        <v>337</v>
      </c>
      <c r="P1089" s="444"/>
      <c r="Q1089" s="151" t="s">
        <v>508</v>
      </c>
      <c r="R1089" s="444" t="s">
        <v>338</v>
      </c>
      <c r="S1089" s="442"/>
      <c r="T1089" s="442" t="s">
        <v>82</v>
      </c>
      <c r="U1089" s="445"/>
      <c r="V1089" s="445">
        <v>600000</v>
      </c>
      <c r="W1089" s="445">
        <v>600000</v>
      </c>
      <c r="X1089" s="290">
        <f>#N/A</f>
        <v>672000.00000000012</v>
      </c>
      <c r="Y1089" s="325" t="s">
        <v>81</v>
      </c>
      <c r="Z1089" s="442">
        <v>2015</v>
      </c>
      <c r="AA1089" s="357" t="s">
        <v>489</v>
      </c>
      <c r="AB1089" s="8" t="s">
        <v>342</v>
      </c>
      <c r="AC1089" s="583"/>
      <c r="AD1089" s="583"/>
      <c r="AE1089" s="583"/>
      <c r="AF1089" s="583"/>
      <c r="AG1089" s="583"/>
      <c r="AH1089" s="583"/>
      <c r="AI1089" s="583"/>
    </row>
    <row r="1090" spans="1:35" ht="76.5" customHeight="1">
      <c r="A1090" s="282" t="s">
        <v>1062</v>
      </c>
      <c r="B1090" s="283" t="s">
        <v>55</v>
      </c>
      <c r="C1090" s="151" t="s">
        <v>377</v>
      </c>
      <c r="D1090" s="151" t="s">
        <v>378</v>
      </c>
      <c r="E1090" s="151" t="s">
        <v>379</v>
      </c>
      <c r="F1090" s="151" t="s">
        <v>380</v>
      </c>
      <c r="G1090" s="151" t="s">
        <v>381</v>
      </c>
      <c r="H1090" s="151" t="s">
        <v>382</v>
      </c>
      <c r="I1090" s="151" t="s">
        <v>383</v>
      </c>
      <c r="J1090" s="151" t="s">
        <v>31</v>
      </c>
      <c r="K1090" s="455">
        <v>100</v>
      </c>
      <c r="L1090" s="138">
        <v>711000000</v>
      </c>
      <c r="M1090" s="34" t="s">
        <v>4618</v>
      </c>
      <c r="N1090" s="180" t="s">
        <v>91</v>
      </c>
      <c r="O1090" s="151" t="s">
        <v>384</v>
      </c>
      <c r="P1090" s="151"/>
      <c r="Q1090" s="151" t="s">
        <v>508</v>
      </c>
      <c r="R1090" s="151" t="s">
        <v>385</v>
      </c>
      <c r="S1090" s="151"/>
      <c r="T1090" s="289" t="s">
        <v>82</v>
      </c>
      <c r="U1090" s="456"/>
      <c r="V1090" s="456">
        <v>46240800</v>
      </c>
      <c r="W1090" s="456">
        <v>46240800</v>
      </c>
      <c r="X1090" s="290">
        <f t="shared" ref="X1090:X1152" si="16">W1090*1.12</f>
        <v>51789696.000000007</v>
      </c>
      <c r="Y1090" s="151" t="s">
        <v>81</v>
      </c>
      <c r="Z1090" s="151">
        <v>2015</v>
      </c>
      <c r="AA1090" s="151" t="s">
        <v>482</v>
      </c>
      <c r="AB1090" s="559" t="s">
        <v>475</v>
      </c>
      <c r="AC1090" s="583"/>
      <c r="AD1090" s="583"/>
      <c r="AE1090" s="583"/>
      <c r="AF1090" s="583"/>
      <c r="AG1090" s="583"/>
      <c r="AH1090" s="583"/>
      <c r="AI1090" s="583"/>
    </row>
    <row r="1091" spans="1:35" ht="76.5" customHeight="1">
      <c r="A1091" s="282" t="s">
        <v>1061</v>
      </c>
      <c r="B1091" s="283" t="s">
        <v>55</v>
      </c>
      <c r="C1091" s="151" t="s">
        <v>377</v>
      </c>
      <c r="D1091" s="151" t="s">
        <v>378</v>
      </c>
      <c r="E1091" s="151" t="s">
        <v>379</v>
      </c>
      <c r="F1091" s="151" t="s">
        <v>380</v>
      </c>
      <c r="G1091" s="151" t="s">
        <v>381</v>
      </c>
      <c r="H1091" s="151" t="s">
        <v>382</v>
      </c>
      <c r="I1091" s="151" t="s">
        <v>383</v>
      </c>
      <c r="J1091" s="151" t="s">
        <v>31</v>
      </c>
      <c r="K1091" s="455">
        <v>100</v>
      </c>
      <c r="L1091" s="138">
        <v>711000000</v>
      </c>
      <c r="M1091" s="34" t="s">
        <v>4618</v>
      </c>
      <c r="N1091" s="180" t="s">
        <v>91</v>
      </c>
      <c r="O1091" s="151" t="s">
        <v>494</v>
      </c>
      <c r="P1091" s="151"/>
      <c r="Q1091" s="151" t="s">
        <v>508</v>
      </c>
      <c r="R1091" s="151" t="s">
        <v>385</v>
      </c>
      <c r="S1091" s="151"/>
      <c r="T1091" s="289" t="s">
        <v>82</v>
      </c>
      <c r="U1091" s="456"/>
      <c r="V1091" s="456">
        <v>2364000</v>
      </c>
      <c r="W1091" s="456">
        <v>2364000</v>
      </c>
      <c r="X1091" s="290">
        <f t="shared" si="16"/>
        <v>2647680.0000000005</v>
      </c>
      <c r="Y1091" s="151" t="s">
        <v>81</v>
      </c>
      <c r="Z1091" s="151">
        <v>2015</v>
      </c>
      <c r="AA1091" s="151" t="s">
        <v>482</v>
      </c>
      <c r="AB1091" s="559" t="s">
        <v>475</v>
      </c>
      <c r="AC1091" s="583"/>
      <c r="AD1091" s="583"/>
      <c r="AE1091" s="583"/>
      <c r="AF1091" s="583"/>
      <c r="AG1091" s="583"/>
      <c r="AH1091" s="583"/>
      <c r="AI1091" s="583"/>
    </row>
    <row r="1092" spans="1:35" ht="76.5" customHeight="1">
      <c r="A1092" s="282" t="s">
        <v>1060</v>
      </c>
      <c r="B1092" s="283" t="s">
        <v>55</v>
      </c>
      <c r="C1092" s="151" t="s">
        <v>377</v>
      </c>
      <c r="D1092" s="151" t="s">
        <v>378</v>
      </c>
      <c r="E1092" s="151" t="s">
        <v>379</v>
      </c>
      <c r="F1092" s="151" t="s">
        <v>380</v>
      </c>
      <c r="G1092" s="151" t="s">
        <v>381</v>
      </c>
      <c r="H1092" s="151" t="s">
        <v>382</v>
      </c>
      <c r="I1092" s="151" t="s">
        <v>383</v>
      </c>
      <c r="J1092" s="151" t="s">
        <v>31</v>
      </c>
      <c r="K1092" s="455">
        <v>100</v>
      </c>
      <c r="L1092" s="138">
        <v>711000000</v>
      </c>
      <c r="M1092" s="34" t="s">
        <v>4618</v>
      </c>
      <c r="N1092" s="180" t="s">
        <v>91</v>
      </c>
      <c r="O1092" s="151" t="s">
        <v>510</v>
      </c>
      <c r="P1092" s="151"/>
      <c r="Q1092" s="151" t="s">
        <v>508</v>
      </c>
      <c r="R1092" s="151" t="s">
        <v>385</v>
      </c>
      <c r="S1092" s="151"/>
      <c r="T1092" s="289" t="s">
        <v>82</v>
      </c>
      <c r="U1092" s="456"/>
      <c r="V1092" s="456">
        <v>28812000</v>
      </c>
      <c r="W1092" s="456">
        <v>28812000</v>
      </c>
      <c r="X1092" s="290">
        <f t="shared" si="16"/>
        <v>32269440.000000004</v>
      </c>
      <c r="Y1092" s="151" t="s">
        <v>81</v>
      </c>
      <c r="Z1092" s="151">
        <v>2015</v>
      </c>
      <c r="AA1092" s="151" t="s">
        <v>482</v>
      </c>
      <c r="AB1092" s="559" t="s">
        <v>475</v>
      </c>
      <c r="AC1092" s="583"/>
      <c r="AD1092" s="583"/>
      <c r="AE1092" s="583"/>
      <c r="AF1092" s="583"/>
      <c r="AG1092" s="583"/>
      <c r="AH1092" s="583"/>
      <c r="AI1092" s="583"/>
    </row>
    <row r="1093" spans="1:35" ht="76.5" customHeight="1">
      <c r="A1093" s="282" t="s">
        <v>1059</v>
      </c>
      <c r="B1093" s="283" t="s">
        <v>55</v>
      </c>
      <c r="C1093" s="151" t="s">
        <v>377</v>
      </c>
      <c r="D1093" s="151" t="s">
        <v>378</v>
      </c>
      <c r="E1093" s="151" t="s">
        <v>379</v>
      </c>
      <c r="F1093" s="151" t="s">
        <v>380</v>
      </c>
      <c r="G1093" s="151" t="s">
        <v>381</v>
      </c>
      <c r="H1093" s="151" t="s">
        <v>382</v>
      </c>
      <c r="I1093" s="151" t="s">
        <v>383</v>
      </c>
      <c r="J1093" s="151" t="s">
        <v>31</v>
      </c>
      <c r="K1093" s="455">
        <v>100</v>
      </c>
      <c r="L1093" s="138">
        <v>711000000</v>
      </c>
      <c r="M1093" s="34" t="s">
        <v>4618</v>
      </c>
      <c r="N1093" s="180" t="s">
        <v>91</v>
      </c>
      <c r="O1093" s="151" t="s">
        <v>495</v>
      </c>
      <c r="P1093" s="151"/>
      <c r="Q1093" s="151" t="s">
        <v>508</v>
      </c>
      <c r="R1093" s="151" t="s">
        <v>385</v>
      </c>
      <c r="S1093" s="151"/>
      <c r="T1093" s="289" t="s">
        <v>82</v>
      </c>
      <c r="U1093" s="456"/>
      <c r="V1093" s="456">
        <v>54382400</v>
      </c>
      <c r="W1093" s="456">
        <v>54382400</v>
      </c>
      <c r="X1093" s="290">
        <f t="shared" si="16"/>
        <v>60908288.000000007</v>
      </c>
      <c r="Y1093" s="151" t="s">
        <v>81</v>
      </c>
      <c r="Z1093" s="151">
        <v>2015</v>
      </c>
      <c r="AA1093" s="151" t="s">
        <v>482</v>
      </c>
      <c r="AB1093" s="559" t="s">
        <v>475</v>
      </c>
      <c r="AC1093" s="583"/>
      <c r="AD1093" s="583"/>
      <c r="AE1093" s="583"/>
      <c r="AF1093" s="583"/>
      <c r="AG1093" s="583"/>
      <c r="AH1093" s="583"/>
      <c r="AI1093" s="583"/>
    </row>
    <row r="1094" spans="1:35" ht="76.5" customHeight="1">
      <c r="A1094" s="282" t="s">
        <v>1058</v>
      </c>
      <c r="B1094" s="283" t="s">
        <v>55</v>
      </c>
      <c r="C1094" s="151" t="s">
        <v>377</v>
      </c>
      <c r="D1094" s="151" t="s">
        <v>378</v>
      </c>
      <c r="E1094" s="151" t="s">
        <v>379</v>
      </c>
      <c r="F1094" s="151" t="s">
        <v>380</v>
      </c>
      <c r="G1094" s="151" t="s">
        <v>381</v>
      </c>
      <c r="H1094" s="151" t="s">
        <v>382</v>
      </c>
      <c r="I1094" s="151" t="s">
        <v>383</v>
      </c>
      <c r="J1094" s="151" t="s">
        <v>31</v>
      </c>
      <c r="K1094" s="455">
        <v>100</v>
      </c>
      <c r="L1094" s="138">
        <v>711000000</v>
      </c>
      <c r="M1094" s="34" t="s">
        <v>4618</v>
      </c>
      <c r="N1094" s="180" t="s">
        <v>91</v>
      </c>
      <c r="O1094" s="151" t="s">
        <v>386</v>
      </c>
      <c r="P1094" s="151"/>
      <c r="Q1094" s="151" t="s">
        <v>508</v>
      </c>
      <c r="R1094" s="151" t="s">
        <v>385</v>
      </c>
      <c r="S1094" s="151"/>
      <c r="T1094" s="289" t="s">
        <v>82</v>
      </c>
      <c r="U1094" s="456"/>
      <c r="V1094" s="456">
        <v>25980000</v>
      </c>
      <c r="W1094" s="456">
        <v>25980000</v>
      </c>
      <c r="X1094" s="290">
        <f t="shared" si="16"/>
        <v>29097600.000000004</v>
      </c>
      <c r="Y1094" s="151" t="s">
        <v>81</v>
      </c>
      <c r="Z1094" s="151">
        <v>2015</v>
      </c>
      <c r="AA1094" s="151" t="s">
        <v>482</v>
      </c>
      <c r="AB1094" s="559" t="s">
        <v>475</v>
      </c>
      <c r="AC1094" s="583"/>
      <c r="AD1094" s="583"/>
      <c r="AE1094" s="583"/>
      <c r="AF1094" s="583"/>
      <c r="AG1094" s="583"/>
      <c r="AH1094" s="583"/>
      <c r="AI1094" s="583"/>
    </row>
    <row r="1095" spans="1:35" ht="76.5" customHeight="1">
      <c r="A1095" s="282" t="s">
        <v>1057</v>
      </c>
      <c r="B1095" s="283" t="s">
        <v>55</v>
      </c>
      <c r="C1095" s="151" t="s">
        <v>377</v>
      </c>
      <c r="D1095" s="151" t="s">
        <v>378</v>
      </c>
      <c r="E1095" s="151" t="s">
        <v>379</v>
      </c>
      <c r="F1095" s="151" t="s">
        <v>380</v>
      </c>
      <c r="G1095" s="151" t="s">
        <v>381</v>
      </c>
      <c r="H1095" s="151" t="s">
        <v>382</v>
      </c>
      <c r="I1095" s="151" t="s">
        <v>383</v>
      </c>
      <c r="J1095" s="151" t="s">
        <v>31</v>
      </c>
      <c r="K1095" s="455">
        <v>100</v>
      </c>
      <c r="L1095" s="138">
        <v>711000000</v>
      </c>
      <c r="M1095" s="34" t="s">
        <v>4618</v>
      </c>
      <c r="N1095" s="180" t="s">
        <v>91</v>
      </c>
      <c r="O1095" s="151" t="s">
        <v>387</v>
      </c>
      <c r="P1095" s="151"/>
      <c r="Q1095" s="151" t="s">
        <v>508</v>
      </c>
      <c r="R1095" s="151" t="s">
        <v>385</v>
      </c>
      <c r="S1095" s="151"/>
      <c r="T1095" s="289" t="s">
        <v>82</v>
      </c>
      <c r="U1095" s="456"/>
      <c r="V1095" s="456">
        <v>14688000</v>
      </c>
      <c r="W1095" s="456">
        <v>14688000</v>
      </c>
      <c r="X1095" s="290">
        <f t="shared" si="16"/>
        <v>16450560.000000002</v>
      </c>
      <c r="Y1095" s="151" t="s">
        <v>81</v>
      </c>
      <c r="Z1095" s="151">
        <v>2015</v>
      </c>
      <c r="AA1095" s="151" t="s">
        <v>482</v>
      </c>
      <c r="AB1095" s="559" t="s">
        <v>475</v>
      </c>
      <c r="AC1095" s="583"/>
      <c r="AD1095" s="583"/>
      <c r="AE1095" s="583"/>
      <c r="AF1095" s="583"/>
      <c r="AG1095" s="583"/>
      <c r="AH1095" s="583"/>
      <c r="AI1095" s="583"/>
    </row>
    <row r="1096" spans="1:35" ht="76.5" customHeight="1">
      <c r="A1096" s="282" t="s">
        <v>1056</v>
      </c>
      <c r="B1096" s="283" t="s">
        <v>55</v>
      </c>
      <c r="C1096" s="151" t="s">
        <v>377</v>
      </c>
      <c r="D1096" s="151" t="s">
        <v>378</v>
      </c>
      <c r="E1096" s="151" t="s">
        <v>379</v>
      </c>
      <c r="F1096" s="151" t="s">
        <v>380</v>
      </c>
      <c r="G1096" s="151" t="s">
        <v>381</v>
      </c>
      <c r="H1096" s="151" t="s">
        <v>382</v>
      </c>
      <c r="I1096" s="151" t="s">
        <v>383</v>
      </c>
      <c r="J1096" s="151" t="s">
        <v>31</v>
      </c>
      <c r="K1096" s="455">
        <v>100</v>
      </c>
      <c r="L1096" s="138">
        <v>711000000</v>
      </c>
      <c r="M1096" s="34" t="s">
        <v>4618</v>
      </c>
      <c r="N1096" s="180" t="s">
        <v>91</v>
      </c>
      <c r="O1096" s="47" t="s">
        <v>245</v>
      </c>
      <c r="P1096" s="151"/>
      <c r="Q1096" s="151" t="s">
        <v>508</v>
      </c>
      <c r="R1096" s="151" t="s">
        <v>385</v>
      </c>
      <c r="S1096" s="151"/>
      <c r="T1096" s="289" t="s">
        <v>82</v>
      </c>
      <c r="U1096" s="456"/>
      <c r="V1096" s="456">
        <v>4308000</v>
      </c>
      <c r="W1096" s="456">
        <v>4308000</v>
      </c>
      <c r="X1096" s="290">
        <f t="shared" si="16"/>
        <v>4824960</v>
      </c>
      <c r="Y1096" s="151" t="s">
        <v>81</v>
      </c>
      <c r="Z1096" s="151">
        <v>2015</v>
      </c>
      <c r="AA1096" s="151" t="s">
        <v>482</v>
      </c>
      <c r="AB1096" s="559" t="s">
        <v>475</v>
      </c>
      <c r="AC1096" s="583"/>
      <c r="AD1096" s="583"/>
      <c r="AE1096" s="583"/>
      <c r="AF1096" s="583"/>
      <c r="AG1096" s="583"/>
      <c r="AH1096" s="583"/>
      <c r="AI1096" s="583"/>
    </row>
    <row r="1097" spans="1:35" ht="76.5" customHeight="1">
      <c r="A1097" s="282" t="s">
        <v>1055</v>
      </c>
      <c r="B1097" s="283" t="s">
        <v>55</v>
      </c>
      <c r="C1097" s="151" t="s">
        <v>377</v>
      </c>
      <c r="D1097" s="151" t="s">
        <v>378</v>
      </c>
      <c r="E1097" s="151" t="s">
        <v>379</v>
      </c>
      <c r="F1097" s="151" t="s">
        <v>380</v>
      </c>
      <c r="G1097" s="151" t="s">
        <v>381</v>
      </c>
      <c r="H1097" s="151" t="s">
        <v>382</v>
      </c>
      <c r="I1097" s="151" t="s">
        <v>383</v>
      </c>
      <c r="J1097" s="151" t="s">
        <v>31</v>
      </c>
      <c r="K1097" s="455">
        <v>100</v>
      </c>
      <c r="L1097" s="138">
        <v>711000000</v>
      </c>
      <c r="M1097" s="34" t="s">
        <v>4618</v>
      </c>
      <c r="N1097" s="180" t="s">
        <v>91</v>
      </c>
      <c r="O1097" s="151" t="s">
        <v>388</v>
      </c>
      <c r="P1097" s="151"/>
      <c r="Q1097" s="151" t="s">
        <v>508</v>
      </c>
      <c r="R1097" s="151" t="s">
        <v>385</v>
      </c>
      <c r="S1097" s="151"/>
      <c r="T1097" s="289" t="s">
        <v>82</v>
      </c>
      <c r="U1097" s="456"/>
      <c r="V1097" s="456">
        <v>17551200</v>
      </c>
      <c r="W1097" s="456">
        <v>17551200</v>
      </c>
      <c r="X1097" s="290">
        <f t="shared" si="16"/>
        <v>19657344.000000004</v>
      </c>
      <c r="Y1097" s="151" t="s">
        <v>81</v>
      </c>
      <c r="Z1097" s="151">
        <v>2015</v>
      </c>
      <c r="AA1097" s="151" t="s">
        <v>482</v>
      </c>
      <c r="AB1097" s="559" t="s">
        <v>475</v>
      </c>
      <c r="AC1097" s="583"/>
      <c r="AD1097" s="583"/>
      <c r="AE1097" s="583"/>
      <c r="AF1097" s="583"/>
      <c r="AG1097" s="583"/>
      <c r="AH1097" s="583"/>
      <c r="AI1097" s="583"/>
    </row>
    <row r="1098" spans="1:35" ht="76.5" customHeight="1">
      <c r="A1098" s="282" t="s">
        <v>1054</v>
      </c>
      <c r="B1098" s="283" t="s">
        <v>55</v>
      </c>
      <c r="C1098" s="151" t="s">
        <v>377</v>
      </c>
      <c r="D1098" s="151" t="s">
        <v>378</v>
      </c>
      <c r="E1098" s="151" t="s">
        <v>379</v>
      </c>
      <c r="F1098" s="151" t="s">
        <v>380</v>
      </c>
      <c r="G1098" s="151" t="s">
        <v>381</v>
      </c>
      <c r="H1098" s="151" t="s">
        <v>382</v>
      </c>
      <c r="I1098" s="151" t="s">
        <v>383</v>
      </c>
      <c r="J1098" s="151" t="s">
        <v>31</v>
      </c>
      <c r="K1098" s="455">
        <v>100</v>
      </c>
      <c r="L1098" s="138">
        <v>711000000</v>
      </c>
      <c r="M1098" s="34" t="s">
        <v>4618</v>
      </c>
      <c r="N1098" s="180" t="s">
        <v>91</v>
      </c>
      <c r="O1098" s="151" t="s">
        <v>496</v>
      </c>
      <c r="P1098" s="151"/>
      <c r="Q1098" s="151" t="s">
        <v>508</v>
      </c>
      <c r="R1098" s="151" t="s">
        <v>385</v>
      </c>
      <c r="S1098" s="151"/>
      <c r="T1098" s="289" t="s">
        <v>82</v>
      </c>
      <c r="U1098" s="456"/>
      <c r="V1098" s="456">
        <v>1908000</v>
      </c>
      <c r="W1098" s="456">
        <v>1908000</v>
      </c>
      <c r="X1098" s="290">
        <f t="shared" si="16"/>
        <v>2136960</v>
      </c>
      <c r="Y1098" s="151" t="s">
        <v>81</v>
      </c>
      <c r="Z1098" s="151">
        <v>2015</v>
      </c>
      <c r="AA1098" s="151" t="s">
        <v>482</v>
      </c>
      <c r="AB1098" s="559" t="s">
        <v>475</v>
      </c>
      <c r="AC1098" s="583"/>
      <c r="AD1098" s="583"/>
      <c r="AE1098" s="583"/>
      <c r="AF1098" s="583"/>
      <c r="AG1098" s="583"/>
      <c r="AH1098" s="583"/>
      <c r="AI1098" s="583"/>
    </row>
    <row r="1099" spans="1:35" ht="76.5" customHeight="1">
      <c r="A1099" s="282" t="s">
        <v>1053</v>
      </c>
      <c r="B1099" s="283" t="s">
        <v>55</v>
      </c>
      <c r="C1099" s="151" t="s">
        <v>377</v>
      </c>
      <c r="D1099" s="151" t="s">
        <v>378</v>
      </c>
      <c r="E1099" s="151" t="s">
        <v>379</v>
      </c>
      <c r="F1099" s="151" t="s">
        <v>380</v>
      </c>
      <c r="G1099" s="151" t="s">
        <v>381</v>
      </c>
      <c r="H1099" s="151" t="s">
        <v>389</v>
      </c>
      <c r="I1099" s="151" t="s">
        <v>383</v>
      </c>
      <c r="J1099" s="151" t="s">
        <v>31</v>
      </c>
      <c r="K1099" s="455">
        <v>100</v>
      </c>
      <c r="L1099" s="138">
        <v>711000000</v>
      </c>
      <c r="M1099" s="34" t="s">
        <v>4618</v>
      </c>
      <c r="N1099" s="180" t="s">
        <v>91</v>
      </c>
      <c r="O1099" s="151" t="s">
        <v>390</v>
      </c>
      <c r="P1099" s="151"/>
      <c r="Q1099" s="151" t="s">
        <v>508</v>
      </c>
      <c r="R1099" s="151" t="s">
        <v>385</v>
      </c>
      <c r="S1099" s="151"/>
      <c r="T1099" s="289" t="s">
        <v>82</v>
      </c>
      <c r="U1099" s="456"/>
      <c r="V1099" s="456">
        <v>8136000</v>
      </c>
      <c r="W1099" s="456">
        <v>8136000</v>
      </c>
      <c r="X1099" s="290">
        <f t="shared" si="16"/>
        <v>9112320</v>
      </c>
      <c r="Y1099" s="151" t="s">
        <v>81</v>
      </c>
      <c r="Z1099" s="151">
        <v>2015</v>
      </c>
      <c r="AA1099" s="151" t="s">
        <v>482</v>
      </c>
      <c r="AB1099" s="559" t="s">
        <v>475</v>
      </c>
      <c r="AC1099" s="583"/>
      <c r="AD1099" s="583"/>
      <c r="AE1099" s="583"/>
      <c r="AF1099" s="583"/>
      <c r="AG1099" s="583"/>
      <c r="AH1099" s="583"/>
      <c r="AI1099" s="583"/>
    </row>
    <row r="1100" spans="1:35" ht="76.5" customHeight="1">
      <c r="A1100" s="282" t="s">
        <v>1052</v>
      </c>
      <c r="B1100" s="283" t="s">
        <v>55</v>
      </c>
      <c r="C1100" s="151" t="s">
        <v>377</v>
      </c>
      <c r="D1100" s="151" t="s">
        <v>378</v>
      </c>
      <c r="E1100" s="151" t="s">
        <v>379</v>
      </c>
      <c r="F1100" s="151" t="s">
        <v>380</v>
      </c>
      <c r="G1100" s="151" t="s">
        <v>381</v>
      </c>
      <c r="H1100" s="151" t="s">
        <v>389</v>
      </c>
      <c r="I1100" s="151" t="s">
        <v>383</v>
      </c>
      <c r="J1100" s="151" t="s">
        <v>31</v>
      </c>
      <c r="K1100" s="455">
        <v>100</v>
      </c>
      <c r="L1100" s="138">
        <v>711000000</v>
      </c>
      <c r="M1100" s="34" t="s">
        <v>4618</v>
      </c>
      <c r="N1100" s="180" t="s">
        <v>91</v>
      </c>
      <c r="O1100" s="151" t="s">
        <v>391</v>
      </c>
      <c r="P1100" s="151"/>
      <c r="Q1100" s="151" t="s">
        <v>508</v>
      </c>
      <c r="R1100" s="151" t="s">
        <v>385</v>
      </c>
      <c r="S1100" s="151"/>
      <c r="T1100" s="289" t="s">
        <v>82</v>
      </c>
      <c r="U1100" s="456"/>
      <c r="V1100" s="456">
        <v>2712000</v>
      </c>
      <c r="W1100" s="456">
        <v>2712000</v>
      </c>
      <c r="X1100" s="290">
        <f t="shared" si="16"/>
        <v>3037440.0000000005</v>
      </c>
      <c r="Y1100" s="151" t="s">
        <v>81</v>
      </c>
      <c r="Z1100" s="151">
        <v>2015</v>
      </c>
      <c r="AA1100" s="151" t="s">
        <v>482</v>
      </c>
      <c r="AB1100" s="559" t="s">
        <v>475</v>
      </c>
      <c r="AC1100" s="583"/>
      <c r="AD1100" s="583"/>
      <c r="AE1100" s="583"/>
      <c r="AF1100" s="583"/>
      <c r="AG1100" s="583"/>
      <c r="AH1100" s="583"/>
      <c r="AI1100" s="583"/>
    </row>
    <row r="1101" spans="1:35" ht="76.5" customHeight="1">
      <c r="A1101" s="291" t="s">
        <v>1051</v>
      </c>
      <c r="B1101" s="185" t="s">
        <v>55</v>
      </c>
      <c r="C1101" s="170" t="s">
        <v>392</v>
      </c>
      <c r="D1101" s="170" t="s">
        <v>393</v>
      </c>
      <c r="E1101" s="170" t="s">
        <v>394</v>
      </c>
      <c r="F1101" s="170" t="s">
        <v>395</v>
      </c>
      <c r="G1101" s="170" t="s">
        <v>396</v>
      </c>
      <c r="H1101" s="170" t="s">
        <v>397</v>
      </c>
      <c r="I1101" s="170" t="s">
        <v>398</v>
      </c>
      <c r="J1101" s="170" t="s">
        <v>31</v>
      </c>
      <c r="K1101" s="462">
        <v>100</v>
      </c>
      <c r="L1101" s="185">
        <v>231010000</v>
      </c>
      <c r="M1101" s="594" t="s">
        <v>2772</v>
      </c>
      <c r="N1101" s="187" t="s">
        <v>91</v>
      </c>
      <c r="O1101" s="170" t="s">
        <v>510</v>
      </c>
      <c r="P1101" s="170"/>
      <c r="Q1101" s="170" t="s">
        <v>508</v>
      </c>
      <c r="R1101" s="170" t="s">
        <v>385</v>
      </c>
      <c r="S1101" s="170"/>
      <c r="T1101" s="463" t="s">
        <v>82</v>
      </c>
      <c r="U1101" s="464"/>
      <c r="V1101" s="464">
        <v>5298141.12</v>
      </c>
      <c r="W1101" s="464">
        <v>0</v>
      </c>
      <c r="X1101" s="510">
        <f t="shared" si="16"/>
        <v>0</v>
      </c>
      <c r="Y1101" s="170" t="s">
        <v>81</v>
      </c>
      <c r="Z1101" s="170">
        <v>2015</v>
      </c>
      <c r="AA1101" s="170" t="s">
        <v>482</v>
      </c>
      <c r="AB1101" s="600" t="s">
        <v>475</v>
      </c>
      <c r="AC1101" s="677"/>
      <c r="AD1101" s="677"/>
      <c r="AE1101" s="677"/>
      <c r="AF1101" s="677"/>
      <c r="AG1101" s="677"/>
      <c r="AH1101" s="677"/>
      <c r="AI1101" s="583"/>
    </row>
    <row r="1102" spans="1:35" ht="76.5" customHeight="1">
      <c r="A1102" s="1" t="s">
        <v>2468</v>
      </c>
      <c r="B1102" s="559" t="s">
        <v>2469</v>
      </c>
      <c r="C1102" s="559" t="s">
        <v>392</v>
      </c>
      <c r="D1102" s="559" t="s">
        <v>393</v>
      </c>
      <c r="E1102" s="559" t="s">
        <v>2470</v>
      </c>
      <c r="F1102" s="559" t="s">
        <v>2471</v>
      </c>
      <c r="G1102" s="559" t="s">
        <v>2472</v>
      </c>
      <c r="H1102" s="559" t="s">
        <v>397</v>
      </c>
      <c r="I1102" s="559" t="s">
        <v>398</v>
      </c>
      <c r="J1102" s="559" t="s">
        <v>31</v>
      </c>
      <c r="K1102" s="601">
        <v>100</v>
      </c>
      <c r="L1102" s="559">
        <v>231010000</v>
      </c>
      <c r="M1102" s="604" t="s">
        <v>2772</v>
      </c>
      <c r="N1102" s="564" t="s">
        <v>91</v>
      </c>
      <c r="O1102" s="559" t="s">
        <v>510</v>
      </c>
      <c r="P1102" s="559"/>
      <c r="Q1102" s="559" t="s">
        <v>508</v>
      </c>
      <c r="R1102" s="559" t="s">
        <v>385</v>
      </c>
      <c r="S1102" s="559"/>
      <c r="T1102" s="602" t="s">
        <v>82</v>
      </c>
      <c r="U1102" s="602"/>
      <c r="V1102" s="603">
        <v>3971657.12</v>
      </c>
      <c r="W1102" s="603">
        <v>3971657.12</v>
      </c>
      <c r="X1102" s="290">
        <f t="shared" si="16"/>
        <v>4448255.9744000006</v>
      </c>
      <c r="Y1102" s="559" t="s">
        <v>2473</v>
      </c>
      <c r="Z1102" s="559">
        <v>2015</v>
      </c>
      <c r="AA1102" s="273"/>
      <c r="AB1102" s="559" t="s">
        <v>475</v>
      </c>
      <c r="AC1102" s="559" t="s">
        <v>2474</v>
      </c>
      <c r="AD1102" s="583"/>
      <c r="AE1102" s="583"/>
      <c r="AF1102" s="583"/>
      <c r="AG1102" s="583"/>
      <c r="AH1102" s="583"/>
      <c r="AI1102" s="583"/>
    </row>
    <row r="1103" spans="1:35" ht="76.5" customHeight="1">
      <c r="A1103" s="282" t="s">
        <v>1050</v>
      </c>
      <c r="B1103" s="283" t="s">
        <v>55</v>
      </c>
      <c r="C1103" s="151" t="s">
        <v>392</v>
      </c>
      <c r="D1103" s="151" t="s">
        <v>393</v>
      </c>
      <c r="E1103" s="151" t="s">
        <v>394</v>
      </c>
      <c r="F1103" s="151" t="s">
        <v>395</v>
      </c>
      <c r="G1103" s="151" t="s">
        <v>396</v>
      </c>
      <c r="H1103" s="151" t="s">
        <v>397</v>
      </c>
      <c r="I1103" s="151" t="s">
        <v>398</v>
      </c>
      <c r="J1103" s="151" t="s">
        <v>31</v>
      </c>
      <c r="K1103" s="455">
        <v>100</v>
      </c>
      <c r="L1103" s="37">
        <v>151010000</v>
      </c>
      <c r="M1103" s="604" t="s">
        <v>3157</v>
      </c>
      <c r="N1103" s="180" t="s">
        <v>91</v>
      </c>
      <c r="O1103" s="151" t="s">
        <v>495</v>
      </c>
      <c r="P1103" s="151"/>
      <c r="Q1103" s="151" t="s">
        <v>508</v>
      </c>
      <c r="R1103" s="151" t="s">
        <v>385</v>
      </c>
      <c r="S1103" s="151"/>
      <c r="T1103" s="289" t="s">
        <v>82</v>
      </c>
      <c r="U1103" s="456"/>
      <c r="V1103" s="456">
        <v>48680082.399999999</v>
      </c>
      <c r="W1103" s="456">
        <v>48680082.399999999</v>
      </c>
      <c r="X1103" s="290">
        <f t="shared" si="16"/>
        <v>54521692.288000003</v>
      </c>
      <c r="Y1103" s="151" t="s">
        <v>81</v>
      </c>
      <c r="Z1103" s="151">
        <v>2015</v>
      </c>
      <c r="AA1103" s="151" t="s">
        <v>482</v>
      </c>
      <c r="AB1103" s="559" t="s">
        <v>475</v>
      </c>
      <c r="AC1103" s="583"/>
      <c r="AD1103" s="583"/>
      <c r="AE1103" s="583"/>
      <c r="AF1103" s="583"/>
      <c r="AG1103" s="583"/>
      <c r="AH1103" s="583"/>
      <c r="AI1103" s="583"/>
    </row>
    <row r="1104" spans="1:35" s="71" customFormat="1" ht="76.5" customHeight="1">
      <c r="A1104" s="374" t="s">
        <v>1049</v>
      </c>
      <c r="B1104" s="283" t="s">
        <v>55</v>
      </c>
      <c r="C1104" s="151" t="s">
        <v>392</v>
      </c>
      <c r="D1104" s="151" t="s">
        <v>393</v>
      </c>
      <c r="E1104" s="151" t="s">
        <v>394</v>
      </c>
      <c r="F1104" s="151" t="s">
        <v>395</v>
      </c>
      <c r="G1104" s="151" t="s">
        <v>396</v>
      </c>
      <c r="H1104" s="151" t="s">
        <v>397</v>
      </c>
      <c r="I1104" s="151" t="s">
        <v>398</v>
      </c>
      <c r="J1104" s="151" t="s">
        <v>31</v>
      </c>
      <c r="K1104" s="455">
        <v>100</v>
      </c>
      <c r="L1104" s="283">
        <v>271010000</v>
      </c>
      <c r="M1104" s="604" t="s">
        <v>2063</v>
      </c>
      <c r="N1104" s="460" t="s">
        <v>91</v>
      </c>
      <c r="O1104" s="151" t="s">
        <v>384</v>
      </c>
      <c r="P1104" s="151"/>
      <c r="Q1104" s="151" t="s">
        <v>508</v>
      </c>
      <c r="R1104" s="151" t="s">
        <v>385</v>
      </c>
      <c r="S1104" s="151"/>
      <c r="T1104" s="289" t="s">
        <v>82</v>
      </c>
      <c r="U1104" s="456"/>
      <c r="V1104" s="456">
        <v>9337966.8699999992</v>
      </c>
      <c r="W1104" s="456">
        <v>9337966.8699999992</v>
      </c>
      <c r="X1104" s="290">
        <f t="shared" si="16"/>
        <v>10458522.894400001</v>
      </c>
      <c r="Y1104" s="151" t="s">
        <v>81</v>
      </c>
      <c r="Z1104" s="151">
        <v>2015</v>
      </c>
      <c r="AA1104" s="151" t="s">
        <v>482</v>
      </c>
      <c r="AB1104" s="559" t="s">
        <v>475</v>
      </c>
      <c r="AC1104" s="678"/>
      <c r="AD1104" s="678"/>
      <c r="AE1104" s="678"/>
      <c r="AF1104" s="678"/>
      <c r="AG1104" s="678"/>
      <c r="AH1104" s="678"/>
      <c r="AI1104" s="678"/>
    </row>
    <row r="1105" spans="1:35" ht="76.5" customHeight="1">
      <c r="A1105" s="291" t="s">
        <v>1048</v>
      </c>
      <c r="B1105" s="185" t="s">
        <v>55</v>
      </c>
      <c r="C1105" s="170" t="s">
        <v>392</v>
      </c>
      <c r="D1105" s="170" t="s">
        <v>393</v>
      </c>
      <c r="E1105" s="170" t="s">
        <v>394</v>
      </c>
      <c r="F1105" s="170" t="s">
        <v>395</v>
      </c>
      <c r="G1105" s="170" t="s">
        <v>396</v>
      </c>
      <c r="H1105" s="170" t="s">
        <v>397</v>
      </c>
      <c r="I1105" s="170" t="s">
        <v>398</v>
      </c>
      <c r="J1105" s="170" t="s">
        <v>31</v>
      </c>
      <c r="K1105" s="462">
        <v>100</v>
      </c>
      <c r="L1105" s="711">
        <v>271034100</v>
      </c>
      <c r="M1105" s="594" t="s">
        <v>2092</v>
      </c>
      <c r="N1105" s="187" t="s">
        <v>91</v>
      </c>
      <c r="O1105" s="170" t="s">
        <v>494</v>
      </c>
      <c r="P1105" s="170"/>
      <c r="Q1105" s="170" t="s">
        <v>508</v>
      </c>
      <c r="R1105" s="170" t="s">
        <v>385</v>
      </c>
      <c r="S1105" s="170"/>
      <c r="T1105" s="463" t="s">
        <v>82</v>
      </c>
      <c r="U1105" s="464"/>
      <c r="V1105" s="464">
        <v>1842324.84</v>
      </c>
      <c r="W1105" s="464">
        <v>0</v>
      </c>
      <c r="X1105" s="510">
        <f t="shared" si="16"/>
        <v>0</v>
      </c>
      <c r="Y1105" s="170" t="s">
        <v>81</v>
      </c>
      <c r="Z1105" s="170">
        <v>2015</v>
      </c>
      <c r="AA1105" s="170" t="s">
        <v>482</v>
      </c>
      <c r="AB1105" s="600" t="s">
        <v>475</v>
      </c>
      <c r="AC1105" s="677"/>
      <c r="AD1105" s="677"/>
      <c r="AE1105" s="677"/>
      <c r="AF1105" s="677"/>
      <c r="AG1105" s="677"/>
      <c r="AH1105" s="677"/>
      <c r="AI1105" s="583"/>
    </row>
    <row r="1106" spans="1:35" ht="76.5" customHeight="1">
      <c r="A1106" s="1" t="s">
        <v>2475</v>
      </c>
      <c r="B1106" s="559" t="s">
        <v>2469</v>
      </c>
      <c r="C1106" s="559" t="s">
        <v>392</v>
      </c>
      <c r="D1106" s="559" t="s">
        <v>393</v>
      </c>
      <c r="E1106" s="559" t="s">
        <v>2470</v>
      </c>
      <c r="F1106" s="559" t="s">
        <v>2471</v>
      </c>
      <c r="G1106" s="559" t="s">
        <v>2472</v>
      </c>
      <c r="H1106" s="559" t="s">
        <v>397</v>
      </c>
      <c r="I1106" s="559" t="s">
        <v>398</v>
      </c>
      <c r="J1106" s="559" t="s">
        <v>31</v>
      </c>
      <c r="K1106" s="601">
        <v>100</v>
      </c>
      <c r="L1106" s="605">
        <v>271034100</v>
      </c>
      <c r="M1106" s="604" t="s">
        <v>2092</v>
      </c>
      <c r="N1106" s="564" t="s">
        <v>91</v>
      </c>
      <c r="O1106" s="559" t="s">
        <v>494</v>
      </c>
      <c r="P1106" s="559"/>
      <c r="Q1106" s="559" t="s">
        <v>508</v>
      </c>
      <c r="R1106" s="559" t="s">
        <v>385</v>
      </c>
      <c r="S1106" s="559"/>
      <c r="T1106" s="602" t="s">
        <v>82</v>
      </c>
      <c r="U1106" s="602"/>
      <c r="V1106" s="603">
        <v>1637864.68</v>
      </c>
      <c r="W1106" s="603">
        <v>1637864.68</v>
      </c>
      <c r="X1106" s="290">
        <f t="shared" si="16"/>
        <v>1834408.4416</v>
      </c>
      <c r="Y1106" s="151" t="s">
        <v>81</v>
      </c>
      <c r="Z1106" s="559">
        <v>2015</v>
      </c>
      <c r="AA1106" s="273"/>
      <c r="AB1106" s="559" t="s">
        <v>475</v>
      </c>
      <c r="AC1106" s="559" t="s">
        <v>2474</v>
      </c>
      <c r="AD1106" s="583"/>
      <c r="AE1106" s="583"/>
      <c r="AF1106" s="583"/>
      <c r="AG1106" s="583"/>
      <c r="AH1106" s="583"/>
      <c r="AI1106" s="583"/>
    </row>
    <row r="1107" spans="1:35" ht="76.5" customHeight="1">
      <c r="A1107" s="282" t="s">
        <v>1047</v>
      </c>
      <c r="B1107" s="283" t="s">
        <v>55</v>
      </c>
      <c r="C1107" s="151" t="s">
        <v>392</v>
      </c>
      <c r="D1107" s="151" t="s">
        <v>393</v>
      </c>
      <c r="E1107" s="151" t="s">
        <v>394</v>
      </c>
      <c r="F1107" s="151" t="s">
        <v>395</v>
      </c>
      <c r="G1107" s="151" t="s">
        <v>396</v>
      </c>
      <c r="H1107" s="151" t="s">
        <v>397</v>
      </c>
      <c r="I1107" s="151" t="s">
        <v>398</v>
      </c>
      <c r="J1107" s="151" t="s">
        <v>31</v>
      </c>
      <c r="K1107" s="455">
        <v>100</v>
      </c>
      <c r="L1107" s="37">
        <v>751000000</v>
      </c>
      <c r="M1107" s="604" t="s">
        <v>3455</v>
      </c>
      <c r="N1107" s="180" t="s">
        <v>91</v>
      </c>
      <c r="O1107" s="151" t="s">
        <v>497</v>
      </c>
      <c r="P1107" s="151"/>
      <c r="Q1107" s="151" t="s">
        <v>508</v>
      </c>
      <c r="R1107" s="151" t="s">
        <v>385</v>
      </c>
      <c r="S1107" s="151"/>
      <c r="T1107" s="289" t="s">
        <v>82</v>
      </c>
      <c r="U1107" s="456"/>
      <c r="V1107" s="456">
        <v>999864</v>
      </c>
      <c r="W1107" s="456">
        <v>999864</v>
      </c>
      <c r="X1107" s="290">
        <f t="shared" si="16"/>
        <v>1119847.6800000002</v>
      </c>
      <c r="Y1107" s="151" t="s">
        <v>81</v>
      </c>
      <c r="Z1107" s="151">
        <v>2015</v>
      </c>
      <c r="AA1107" s="151" t="s">
        <v>482</v>
      </c>
      <c r="AB1107" s="559" t="s">
        <v>475</v>
      </c>
      <c r="AC1107" s="583"/>
      <c r="AD1107" s="583"/>
      <c r="AE1107" s="583"/>
      <c r="AF1107" s="583"/>
      <c r="AG1107" s="583"/>
      <c r="AH1107" s="583"/>
      <c r="AI1107" s="583"/>
    </row>
    <row r="1108" spans="1:35" ht="76.5" customHeight="1">
      <c r="A1108" s="282" t="s">
        <v>1046</v>
      </c>
      <c r="B1108" s="283" t="s">
        <v>55</v>
      </c>
      <c r="C1108" s="151" t="s">
        <v>392</v>
      </c>
      <c r="D1108" s="151" t="s">
        <v>393</v>
      </c>
      <c r="E1108" s="151" t="s">
        <v>394</v>
      </c>
      <c r="F1108" s="151" t="s">
        <v>395</v>
      </c>
      <c r="G1108" s="151" t="s">
        <v>396</v>
      </c>
      <c r="H1108" s="151" t="s">
        <v>397</v>
      </c>
      <c r="I1108" s="151" t="s">
        <v>398</v>
      </c>
      <c r="J1108" s="151" t="s">
        <v>31</v>
      </c>
      <c r="K1108" s="455">
        <v>100</v>
      </c>
      <c r="L1108" s="37">
        <v>431010000</v>
      </c>
      <c r="M1108" s="604" t="s">
        <v>2153</v>
      </c>
      <c r="N1108" s="180" t="s">
        <v>91</v>
      </c>
      <c r="O1108" s="47" t="s">
        <v>245</v>
      </c>
      <c r="P1108" s="151"/>
      <c r="Q1108" s="151" t="s">
        <v>508</v>
      </c>
      <c r="R1108" s="151" t="s">
        <v>385</v>
      </c>
      <c r="S1108" s="151"/>
      <c r="T1108" s="289" t="s">
        <v>82</v>
      </c>
      <c r="U1108" s="456"/>
      <c r="V1108" s="456">
        <v>1612944</v>
      </c>
      <c r="W1108" s="456">
        <v>1612944</v>
      </c>
      <c r="X1108" s="290">
        <f t="shared" si="16"/>
        <v>1806497.2800000003</v>
      </c>
      <c r="Y1108" s="151" t="s">
        <v>81</v>
      </c>
      <c r="Z1108" s="151">
        <v>2015</v>
      </c>
      <c r="AA1108" s="151" t="s">
        <v>482</v>
      </c>
      <c r="AB1108" s="559" t="s">
        <v>475</v>
      </c>
      <c r="AC1108" s="583"/>
      <c r="AD1108" s="583"/>
      <c r="AE1108" s="583"/>
      <c r="AF1108" s="583"/>
      <c r="AG1108" s="583"/>
      <c r="AH1108" s="583"/>
      <c r="AI1108" s="583"/>
    </row>
    <row r="1109" spans="1:35" ht="76.5" customHeight="1">
      <c r="A1109" s="291" t="s">
        <v>1045</v>
      </c>
      <c r="B1109" s="185" t="s">
        <v>55</v>
      </c>
      <c r="C1109" s="170" t="s">
        <v>392</v>
      </c>
      <c r="D1109" s="170" t="s">
        <v>393</v>
      </c>
      <c r="E1109" s="170" t="s">
        <v>394</v>
      </c>
      <c r="F1109" s="170" t="s">
        <v>395</v>
      </c>
      <c r="G1109" s="170" t="s">
        <v>396</v>
      </c>
      <c r="H1109" s="170" t="s">
        <v>397</v>
      </c>
      <c r="I1109" s="170" t="s">
        <v>398</v>
      </c>
      <c r="J1109" s="170" t="s">
        <v>31</v>
      </c>
      <c r="K1109" s="462">
        <v>100</v>
      </c>
      <c r="L1109" s="185">
        <v>471010000</v>
      </c>
      <c r="M1109" s="713" t="s">
        <v>4619</v>
      </c>
      <c r="N1109" s="187" t="s">
        <v>91</v>
      </c>
      <c r="O1109" s="170" t="s">
        <v>388</v>
      </c>
      <c r="P1109" s="170"/>
      <c r="Q1109" s="170" t="s">
        <v>508</v>
      </c>
      <c r="R1109" s="170" t="s">
        <v>385</v>
      </c>
      <c r="S1109" s="170"/>
      <c r="T1109" s="463" t="s">
        <v>82</v>
      </c>
      <c r="U1109" s="464"/>
      <c r="V1109" s="464">
        <v>4602181.68</v>
      </c>
      <c r="W1109" s="464">
        <v>0</v>
      </c>
      <c r="X1109" s="510">
        <f t="shared" si="16"/>
        <v>0</v>
      </c>
      <c r="Y1109" s="170" t="s">
        <v>81</v>
      </c>
      <c r="Z1109" s="170">
        <v>2015</v>
      </c>
      <c r="AA1109" s="170" t="s">
        <v>482</v>
      </c>
      <c r="AB1109" s="600" t="s">
        <v>475</v>
      </c>
      <c r="AC1109" s="677"/>
      <c r="AD1109" s="677"/>
      <c r="AE1109" s="677"/>
      <c r="AF1109" s="677"/>
      <c r="AG1109" s="677"/>
      <c r="AH1109" s="677"/>
      <c r="AI1109" s="583"/>
    </row>
    <row r="1110" spans="1:35" ht="76.5" customHeight="1">
      <c r="A1110" s="1" t="s">
        <v>2476</v>
      </c>
      <c r="B1110" s="559" t="s">
        <v>2469</v>
      </c>
      <c r="C1110" s="559" t="s">
        <v>392</v>
      </c>
      <c r="D1110" s="559" t="s">
        <v>393</v>
      </c>
      <c r="E1110" s="559" t="s">
        <v>2470</v>
      </c>
      <c r="F1110" s="559" t="s">
        <v>2471</v>
      </c>
      <c r="G1110" s="559" t="s">
        <v>2472</v>
      </c>
      <c r="H1110" s="559" t="s">
        <v>397</v>
      </c>
      <c r="I1110" s="559" t="s">
        <v>398</v>
      </c>
      <c r="J1110" s="559" t="s">
        <v>31</v>
      </c>
      <c r="K1110" s="601">
        <v>100</v>
      </c>
      <c r="L1110" s="559">
        <v>471010000</v>
      </c>
      <c r="M1110" s="604" t="s">
        <v>4620</v>
      </c>
      <c r="N1110" s="564" t="s">
        <v>91</v>
      </c>
      <c r="O1110" s="559" t="s">
        <v>2477</v>
      </c>
      <c r="P1110" s="559"/>
      <c r="Q1110" s="559" t="s">
        <v>508</v>
      </c>
      <c r="R1110" s="559" t="s">
        <v>385</v>
      </c>
      <c r="S1110" s="559"/>
      <c r="T1110" s="602" t="s">
        <v>82</v>
      </c>
      <c r="U1110" s="602"/>
      <c r="V1110" s="603">
        <v>2983148.92</v>
      </c>
      <c r="W1110" s="603">
        <v>2983148.92</v>
      </c>
      <c r="X1110" s="290">
        <f t="shared" si="16"/>
        <v>3341126.7904000003</v>
      </c>
      <c r="Y1110" s="559" t="s">
        <v>81</v>
      </c>
      <c r="Z1110" s="559">
        <v>2015</v>
      </c>
      <c r="AA1110" s="273"/>
      <c r="AB1110" s="559" t="s">
        <v>475</v>
      </c>
      <c r="AC1110" s="559" t="s">
        <v>2474</v>
      </c>
      <c r="AD1110" s="583"/>
      <c r="AE1110" s="583"/>
      <c r="AF1110" s="583"/>
      <c r="AG1110" s="583"/>
      <c r="AH1110" s="583"/>
      <c r="AI1110" s="583"/>
    </row>
    <row r="1111" spans="1:35" ht="76.5" customHeight="1">
      <c r="A1111" s="282" t="s">
        <v>1044</v>
      </c>
      <c r="B1111" s="283" t="s">
        <v>55</v>
      </c>
      <c r="C1111" s="151" t="s">
        <v>392</v>
      </c>
      <c r="D1111" s="151" t="s">
        <v>393</v>
      </c>
      <c r="E1111" s="151" t="s">
        <v>394</v>
      </c>
      <c r="F1111" s="151" t="s">
        <v>395</v>
      </c>
      <c r="G1111" s="151" t="s">
        <v>396</v>
      </c>
      <c r="H1111" s="151" t="s">
        <v>397</v>
      </c>
      <c r="I1111" s="151" t="s">
        <v>398</v>
      </c>
      <c r="J1111" s="151" t="s">
        <v>31</v>
      </c>
      <c r="K1111" s="455">
        <v>100</v>
      </c>
      <c r="L1111" s="390">
        <v>311010000</v>
      </c>
      <c r="M1111" s="538" t="s">
        <v>4615</v>
      </c>
      <c r="N1111" s="180" t="s">
        <v>91</v>
      </c>
      <c r="O1111" s="151" t="s">
        <v>387</v>
      </c>
      <c r="P1111" s="151"/>
      <c r="Q1111" s="151" t="s">
        <v>508</v>
      </c>
      <c r="R1111" s="151" t="s">
        <v>385</v>
      </c>
      <c r="S1111" s="151"/>
      <c r="T1111" s="289" t="s">
        <v>82</v>
      </c>
      <c r="U1111" s="456"/>
      <c r="V1111" s="456">
        <v>1086399.72</v>
      </c>
      <c r="W1111" s="456">
        <v>1086399.72</v>
      </c>
      <c r="X1111" s="290">
        <f t="shared" si="16"/>
        <v>1216767.6864</v>
      </c>
      <c r="Y1111" s="151" t="s">
        <v>81</v>
      </c>
      <c r="Z1111" s="151">
        <v>2015</v>
      </c>
      <c r="AA1111" s="151" t="s">
        <v>482</v>
      </c>
      <c r="AB1111" s="559" t="s">
        <v>475</v>
      </c>
      <c r="AC1111" s="583"/>
      <c r="AD1111" s="583"/>
      <c r="AE1111" s="583"/>
      <c r="AF1111" s="583"/>
      <c r="AG1111" s="583"/>
      <c r="AH1111" s="583"/>
      <c r="AI1111" s="583"/>
    </row>
    <row r="1112" spans="1:35" ht="76.5" customHeight="1">
      <c r="A1112" s="282" t="s">
        <v>1043</v>
      </c>
      <c r="B1112" s="283" t="s">
        <v>55</v>
      </c>
      <c r="C1112" s="151" t="s">
        <v>392</v>
      </c>
      <c r="D1112" s="151" t="s">
        <v>393</v>
      </c>
      <c r="E1112" s="151" t="s">
        <v>394</v>
      </c>
      <c r="F1112" s="151" t="s">
        <v>395</v>
      </c>
      <c r="G1112" s="151" t="s">
        <v>396</v>
      </c>
      <c r="H1112" s="151" t="s">
        <v>397</v>
      </c>
      <c r="I1112" s="151" t="s">
        <v>398</v>
      </c>
      <c r="J1112" s="151" t="s">
        <v>31</v>
      </c>
      <c r="K1112" s="455">
        <v>100</v>
      </c>
      <c r="L1112" s="457">
        <v>231010000</v>
      </c>
      <c r="M1112" s="93" t="s">
        <v>4158</v>
      </c>
      <c r="N1112" s="180" t="s">
        <v>91</v>
      </c>
      <c r="O1112" s="151" t="s">
        <v>496</v>
      </c>
      <c r="P1112" s="151"/>
      <c r="Q1112" s="151" t="s">
        <v>508</v>
      </c>
      <c r="R1112" s="151" t="s">
        <v>385</v>
      </c>
      <c r="S1112" s="151"/>
      <c r="T1112" s="289" t="s">
        <v>82</v>
      </c>
      <c r="U1112" s="456"/>
      <c r="V1112" s="456">
        <v>496293</v>
      </c>
      <c r="W1112" s="456">
        <v>496293</v>
      </c>
      <c r="X1112" s="290">
        <f t="shared" si="16"/>
        <v>555848.16</v>
      </c>
      <c r="Y1112" s="151" t="s">
        <v>81</v>
      </c>
      <c r="Z1112" s="151">
        <v>2015</v>
      </c>
      <c r="AA1112" s="151" t="s">
        <v>482</v>
      </c>
      <c r="AB1112" s="559" t="s">
        <v>475</v>
      </c>
      <c r="AC1112" s="583"/>
      <c r="AD1112" s="583"/>
      <c r="AE1112" s="583"/>
      <c r="AF1112" s="583"/>
      <c r="AG1112" s="583"/>
      <c r="AH1112" s="583"/>
      <c r="AI1112" s="583"/>
    </row>
    <row r="1113" spans="1:35" ht="76.5" customHeight="1">
      <c r="A1113" s="282" t="s">
        <v>1042</v>
      </c>
      <c r="B1113" s="283" t="s">
        <v>55</v>
      </c>
      <c r="C1113" s="151" t="s">
        <v>399</v>
      </c>
      <c r="D1113" s="151" t="s">
        <v>400</v>
      </c>
      <c r="E1113" s="151" t="s">
        <v>401</v>
      </c>
      <c r="F1113" s="151" t="s">
        <v>402</v>
      </c>
      <c r="G1113" s="151" t="s">
        <v>403</v>
      </c>
      <c r="H1113" s="151" t="s">
        <v>404</v>
      </c>
      <c r="I1113" s="151" t="s">
        <v>405</v>
      </c>
      <c r="J1113" s="151" t="s">
        <v>31</v>
      </c>
      <c r="K1113" s="455">
        <v>100</v>
      </c>
      <c r="L1113" s="138">
        <v>711000000</v>
      </c>
      <c r="M1113" s="34" t="s">
        <v>4618</v>
      </c>
      <c r="N1113" s="180" t="s">
        <v>91</v>
      </c>
      <c r="O1113" s="151" t="s">
        <v>406</v>
      </c>
      <c r="P1113" s="151"/>
      <c r="Q1113" s="151" t="s">
        <v>508</v>
      </c>
      <c r="R1113" s="151" t="s">
        <v>385</v>
      </c>
      <c r="S1113" s="151"/>
      <c r="T1113" s="289" t="s">
        <v>82</v>
      </c>
      <c r="U1113" s="456"/>
      <c r="V1113" s="456">
        <v>20163393.079999998</v>
      </c>
      <c r="W1113" s="456">
        <v>20163393.079999998</v>
      </c>
      <c r="X1113" s="290">
        <f t="shared" si="16"/>
        <v>22583000.249600001</v>
      </c>
      <c r="Y1113" s="151" t="s">
        <v>81</v>
      </c>
      <c r="Z1113" s="151">
        <v>2015</v>
      </c>
      <c r="AA1113" s="151" t="s">
        <v>482</v>
      </c>
      <c r="AB1113" s="559" t="s">
        <v>475</v>
      </c>
      <c r="AC1113" s="583"/>
      <c r="AD1113" s="583"/>
      <c r="AE1113" s="583"/>
      <c r="AF1113" s="583"/>
      <c r="AG1113" s="583"/>
      <c r="AH1113" s="583"/>
      <c r="AI1113" s="583"/>
    </row>
    <row r="1114" spans="1:35" ht="76.5" customHeight="1">
      <c r="A1114" s="282" t="s">
        <v>1041</v>
      </c>
      <c r="B1114" s="283" t="s">
        <v>55</v>
      </c>
      <c r="C1114" s="151" t="s">
        <v>392</v>
      </c>
      <c r="D1114" s="151" t="s">
        <v>393</v>
      </c>
      <c r="E1114" s="151" t="s">
        <v>394</v>
      </c>
      <c r="F1114" s="151" t="s">
        <v>395</v>
      </c>
      <c r="G1114" s="151" t="s">
        <v>396</v>
      </c>
      <c r="H1114" s="151" t="s">
        <v>407</v>
      </c>
      <c r="I1114" s="151" t="s">
        <v>408</v>
      </c>
      <c r="J1114" s="151" t="s">
        <v>31</v>
      </c>
      <c r="K1114" s="455">
        <v>100</v>
      </c>
      <c r="L1114" s="138">
        <v>711000000</v>
      </c>
      <c r="M1114" s="34" t="s">
        <v>4618</v>
      </c>
      <c r="N1114" s="180" t="s">
        <v>91</v>
      </c>
      <c r="O1114" s="151" t="s">
        <v>406</v>
      </c>
      <c r="P1114" s="151"/>
      <c r="Q1114" s="151" t="s">
        <v>508</v>
      </c>
      <c r="R1114" s="151" t="s">
        <v>385</v>
      </c>
      <c r="S1114" s="151"/>
      <c r="T1114" s="289" t="s">
        <v>82</v>
      </c>
      <c r="U1114" s="456"/>
      <c r="V1114" s="456">
        <v>1563074</v>
      </c>
      <c r="W1114" s="456">
        <v>1563074</v>
      </c>
      <c r="X1114" s="290">
        <f t="shared" si="16"/>
        <v>1750642.8800000001</v>
      </c>
      <c r="Y1114" s="151" t="s">
        <v>81</v>
      </c>
      <c r="Z1114" s="151">
        <v>2015</v>
      </c>
      <c r="AA1114" s="151" t="s">
        <v>482</v>
      </c>
      <c r="AB1114" s="559" t="s">
        <v>475</v>
      </c>
      <c r="AC1114" s="583"/>
      <c r="AD1114" s="583"/>
      <c r="AE1114" s="583"/>
      <c r="AF1114" s="583"/>
      <c r="AG1114" s="583"/>
      <c r="AH1114" s="583"/>
      <c r="AI1114" s="583"/>
    </row>
    <row r="1115" spans="1:35" ht="76.5" customHeight="1">
      <c r="A1115" s="282" t="s">
        <v>1040</v>
      </c>
      <c r="B1115" s="283" t="s">
        <v>55</v>
      </c>
      <c r="C1115" s="151" t="s">
        <v>392</v>
      </c>
      <c r="D1115" s="151" t="s">
        <v>393</v>
      </c>
      <c r="E1115" s="151" t="s">
        <v>394</v>
      </c>
      <c r="F1115" s="151" t="s">
        <v>395</v>
      </c>
      <c r="G1115" s="151" t="s">
        <v>396</v>
      </c>
      <c r="H1115" s="151" t="s">
        <v>407</v>
      </c>
      <c r="I1115" s="151" t="s">
        <v>408</v>
      </c>
      <c r="J1115" s="151" t="s">
        <v>31</v>
      </c>
      <c r="K1115" s="455">
        <v>100</v>
      </c>
      <c r="L1115" s="138">
        <v>711000000</v>
      </c>
      <c r="M1115" s="34" t="s">
        <v>4618</v>
      </c>
      <c r="N1115" s="180" t="s">
        <v>91</v>
      </c>
      <c r="O1115" s="151" t="s">
        <v>510</v>
      </c>
      <c r="P1115" s="151"/>
      <c r="Q1115" s="151" t="s">
        <v>508</v>
      </c>
      <c r="R1115" s="151" t="s">
        <v>385</v>
      </c>
      <c r="S1115" s="151"/>
      <c r="T1115" s="289" t="s">
        <v>82</v>
      </c>
      <c r="U1115" s="456"/>
      <c r="V1115" s="456">
        <v>1882124</v>
      </c>
      <c r="W1115" s="456">
        <v>1882124</v>
      </c>
      <c r="X1115" s="290">
        <f t="shared" si="16"/>
        <v>2107978.8800000004</v>
      </c>
      <c r="Y1115" s="151" t="s">
        <v>81</v>
      </c>
      <c r="Z1115" s="151">
        <v>2015</v>
      </c>
      <c r="AA1115" s="151" t="s">
        <v>482</v>
      </c>
      <c r="AB1115" s="559" t="s">
        <v>475</v>
      </c>
      <c r="AC1115" s="583"/>
      <c r="AD1115" s="583"/>
      <c r="AE1115" s="583"/>
      <c r="AF1115" s="583"/>
      <c r="AG1115" s="583"/>
      <c r="AH1115" s="583"/>
      <c r="AI1115" s="583"/>
    </row>
    <row r="1116" spans="1:35" ht="76.5" customHeight="1">
      <c r="A1116" s="282" t="s">
        <v>1039</v>
      </c>
      <c r="B1116" s="283" t="s">
        <v>55</v>
      </c>
      <c r="C1116" s="151" t="s">
        <v>392</v>
      </c>
      <c r="D1116" s="151" t="s">
        <v>393</v>
      </c>
      <c r="E1116" s="151" t="s">
        <v>394</v>
      </c>
      <c r="F1116" s="151" t="s">
        <v>395</v>
      </c>
      <c r="G1116" s="151" t="s">
        <v>396</v>
      </c>
      <c r="H1116" s="151" t="s">
        <v>407</v>
      </c>
      <c r="I1116" s="151" t="s">
        <v>408</v>
      </c>
      <c r="J1116" s="151" t="s">
        <v>31</v>
      </c>
      <c r="K1116" s="455">
        <v>100</v>
      </c>
      <c r="L1116" s="138">
        <v>711000000</v>
      </c>
      <c r="M1116" s="34" t="s">
        <v>4618</v>
      </c>
      <c r="N1116" s="180" t="s">
        <v>91</v>
      </c>
      <c r="O1116" s="151" t="s">
        <v>497</v>
      </c>
      <c r="P1116" s="151"/>
      <c r="Q1116" s="151" t="s">
        <v>508</v>
      </c>
      <c r="R1116" s="151" t="s">
        <v>385</v>
      </c>
      <c r="S1116" s="151"/>
      <c r="T1116" s="289" t="s">
        <v>82</v>
      </c>
      <c r="U1116" s="456"/>
      <c r="V1116" s="456">
        <v>4617267</v>
      </c>
      <c r="W1116" s="456">
        <v>4617267</v>
      </c>
      <c r="X1116" s="290">
        <f t="shared" si="16"/>
        <v>5171339.04</v>
      </c>
      <c r="Y1116" s="151" t="s">
        <v>81</v>
      </c>
      <c r="Z1116" s="151">
        <v>2015</v>
      </c>
      <c r="AA1116" s="151" t="s">
        <v>482</v>
      </c>
      <c r="AB1116" s="559" t="s">
        <v>475</v>
      </c>
      <c r="AC1116" s="583"/>
      <c r="AD1116" s="583"/>
      <c r="AE1116" s="583"/>
      <c r="AF1116" s="583"/>
      <c r="AG1116" s="583"/>
      <c r="AH1116" s="583"/>
      <c r="AI1116" s="583"/>
    </row>
    <row r="1117" spans="1:35" ht="76.5" customHeight="1">
      <c r="A1117" s="282" t="s">
        <v>1038</v>
      </c>
      <c r="B1117" s="283" t="s">
        <v>55</v>
      </c>
      <c r="C1117" s="151" t="s">
        <v>392</v>
      </c>
      <c r="D1117" s="151" t="s">
        <v>393</v>
      </c>
      <c r="E1117" s="151" t="s">
        <v>394</v>
      </c>
      <c r="F1117" s="151" t="s">
        <v>395</v>
      </c>
      <c r="G1117" s="151" t="s">
        <v>396</v>
      </c>
      <c r="H1117" s="151" t="s">
        <v>407</v>
      </c>
      <c r="I1117" s="151" t="s">
        <v>408</v>
      </c>
      <c r="J1117" s="151" t="s">
        <v>31</v>
      </c>
      <c r="K1117" s="455">
        <v>100</v>
      </c>
      <c r="L1117" s="138">
        <v>711000000</v>
      </c>
      <c r="M1117" s="34" t="s">
        <v>4618</v>
      </c>
      <c r="N1117" s="180" t="s">
        <v>91</v>
      </c>
      <c r="O1117" s="151" t="s">
        <v>498</v>
      </c>
      <c r="P1117" s="151"/>
      <c r="Q1117" s="151" t="s">
        <v>508</v>
      </c>
      <c r="R1117" s="151" t="s">
        <v>385</v>
      </c>
      <c r="S1117" s="151"/>
      <c r="T1117" s="289" t="s">
        <v>82</v>
      </c>
      <c r="U1117" s="456"/>
      <c r="V1117" s="456">
        <v>500457</v>
      </c>
      <c r="W1117" s="456">
        <v>500457</v>
      </c>
      <c r="X1117" s="290">
        <f t="shared" si="16"/>
        <v>560511.84000000008</v>
      </c>
      <c r="Y1117" s="151" t="s">
        <v>81</v>
      </c>
      <c r="Z1117" s="151">
        <v>2015</v>
      </c>
      <c r="AA1117" s="151" t="s">
        <v>482</v>
      </c>
      <c r="AB1117" s="559" t="s">
        <v>475</v>
      </c>
      <c r="AC1117" s="583"/>
      <c r="AD1117" s="583"/>
      <c r="AE1117" s="583"/>
      <c r="AF1117" s="583"/>
      <c r="AG1117" s="583"/>
      <c r="AH1117" s="583"/>
      <c r="AI1117" s="583"/>
    </row>
    <row r="1118" spans="1:35" ht="76.5" customHeight="1">
      <c r="A1118" s="282" t="s">
        <v>1037</v>
      </c>
      <c r="B1118" s="283" t="s">
        <v>55</v>
      </c>
      <c r="C1118" s="151" t="s">
        <v>392</v>
      </c>
      <c r="D1118" s="151" t="s">
        <v>393</v>
      </c>
      <c r="E1118" s="151" t="s">
        <v>394</v>
      </c>
      <c r="F1118" s="151" t="s">
        <v>395</v>
      </c>
      <c r="G1118" s="151" t="s">
        <v>396</v>
      </c>
      <c r="H1118" s="151" t="s">
        <v>407</v>
      </c>
      <c r="I1118" s="151" t="s">
        <v>408</v>
      </c>
      <c r="J1118" s="151" t="s">
        <v>31</v>
      </c>
      <c r="K1118" s="455">
        <v>100</v>
      </c>
      <c r="L1118" s="138">
        <v>711000000</v>
      </c>
      <c r="M1118" s="34" t="s">
        <v>4618</v>
      </c>
      <c r="N1118" s="180" t="s">
        <v>91</v>
      </c>
      <c r="O1118" s="151" t="s">
        <v>496</v>
      </c>
      <c r="P1118" s="151"/>
      <c r="Q1118" s="151" t="s">
        <v>508</v>
      </c>
      <c r="R1118" s="151" t="s">
        <v>385</v>
      </c>
      <c r="S1118" s="151"/>
      <c r="T1118" s="289" t="s">
        <v>82</v>
      </c>
      <c r="U1118" s="456"/>
      <c r="V1118" s="456">
        <v>582117</v>
      </c>
      <c r="W1118" s="456">
        <v>582117</v>
      </c>
      <c r="X1118" s="290">
        <f t="shared" si="16"/>
        <v>651971.04</v>
      </c>
      <c r="Y1118" s="151" t="s">
        <v>81</v>
      </c>
      <c r="Z1118" s="151">
        <v>2015</v>
      </c>
      <c r="AA1118" s="151" t="s">
        <v>482</v>
      </c>
      <c r="AB1118" s="559" t="s">
        <v>475</v>
      </c>
      <c r="AC1118" s="583"/>
      <c r="AD1118" s="583"/>
      <c r="AE1118" s="583"/>
      <c r="AF1118" s="583"/>
      <c r="AG1118" s="583"/>
      <c r="AH1118" s="583"/>
      <c r="AI1118" s="583"/>
    </row>
    <row r="1119" spans="1:35" ht="76.5" customHeight="1">
      <c r="A1119" s="282" t="s">
        <v>1036</v>
      </c>
      <c r="B1119" s="283" t="s">
        <v>55</v>
      </c>
      <c r="C1119" s="151" t="s">
        <v>409</v>
      </c>
      <c r="D1119" s="151" t="s">
        <v>410</v>
      </c>
      <c r="E1119" s="151" t="s">
        <v>411</v>
      </c>
      <c r="F1119" s="151" t="s">
        <v>412</v>
      </c>
      <c r="G1119" s="151" t="s">
        <v>413</v>
      </c>
      <c r="H1119" s="151" t="s">
        <v>414</v>
      </c>
      <c r="I1119" s="151" t="s">
        <v>415</v>
      </c>
      <c r="J1119" s="151" t="s">
        <v>31</v>
      </c>
      <c r="K1119" s="455">
        <v>100</v>
      </c>
      <c r="L1119" s="138">
        <v>711000000</v>
      </c>
      <c r="M1119" s="34" t="s">
        <v>4618</v>
      </c>
      <c r="N1119" s="180" t="s">
        <v>91</v>
      </c>
      <c r="O1119" s="151" t="s">
        <v>406</v>
      </c>
      <c r="P1119" s="151"/>
      <c r="Q1119" s="151" t="s">
        <v>508</v>
      </c>
      <c r="R1119" s="151" t="s">
        <v>385</v>
      </c>
      <c r="S1119" s="151"/>
      <c r="T1119" s="289" t="s">
        <v>82</v>
      </c>
      <c r="U1119" s="456"/>
      <c r="V1119" s="456">
        <v>2937504</v>
      </c>
      <c r="W1119" s="456">
        <v>2937504</v>
      </c>
      <c r="X1119" s="290">
        <f t="shared" si="16"/>
        <v>3290004.4800000004</v>
      </c>
      <c r="Y1119" s="151" t="s">
        <v>81</v>
      </c>
      <c r="Z1119" s="151">
        <v>2015</v>
      </c>
      <c r="AA1119" s="151" t="s">
        <v>482</v>
      </c>
      <c r="AB1119" s="559" t="s">
        <v>475</v>
      </c>
      <c r="AC1119" s="583"/>
      <c r="AD1119" s="583"/>
      <c r="AE1119" s="583"/>
      <c r="AF1119" s="583"/>
      <c r="AG1119" s="583"/>
      <c r="AH1119" s="583"/>
      <c r="AI1119" s="583"/>
    </row>
    <row r="1120" spans="1:35" ht="76.5" customHeight="1">
      <c r="A1120" s="282" t="s">
        <v>1035</v>
      </c>
      <c r="B1120" s="283" t="s">
        <v>55</v>
      </c>
      <c r="C1120" s="151" t="s">
        <v>409</v>
      </c>
      <c r="D1120" s="151" t="s">
        <v>410</v>
      </c>
      <c r="E1120" s="151" t="s">
        <v>411</v>
      </c>
      <c r="F1120" s="151" t="s">
        <v>412</v>
      </c>
      <c r="G1120" s="151" t="s">
        <v>413</v>
      </c>
      <c r="H1120" s="151" t="s">
        <v>414</v>
      </c>
      <c r="I1120" s="151" t="s">
        <v>415</v>
      </c>
      <c r="J1120" s="151" t="s">
        <v>31</v>
      </c>
      <c r="K1120" s="455">
        <v>100</v>
      </c>
      <c r="L1120" s="138">
        <v>711000000</v>
      </c>
      <c r="M1120" s="34" t="s">
        <v>4618</v>
      </c>
      <c r="N1120" s="180" t="s">
        <v>91</v>
      </c>
      <c r="O1120" s="151" t="s">
        <v>498</v>
      </c>
      <c r="P1120" s="151"/>
      <c r="Q1120" s="151" t="s">
        <v>508</v>
      </c>
      <c r="R1120" s="151" t="s">
        <v>385</v>
      </c>
      <c r="S1120" s="151"/>
      <c r="T1120" s="289" t="s">
        <v>82</v>
      </c>
      <c r="U1120" s="456"/>
      <c r="V1120" s="456">
        <v>402924</v>
      </c>
      <c r="W1120" s="456">
        <v>402924</v>
      </c>
      <c r="X1120" s="290">
        <f t="shared" si="16"/>
        <v>451274.88000000006</v>
      </c>
      <c r="Y1120" s="151" t="s">
        <v>81</v>
      </c>
      <c r="Z1120" s="151">
        <v>2015</v>
      </c>
      <c r="AA1120" s="151" t="s">
        <v>482</v>
      </c>
      <c r="AB1120" s="559" t="s">
        <v>475</v>
      </c>
      <c r="AC1120" s="583"/>
      <c r="AD1120" s="583"/>
      <c r="AE1120" s="583"/>
      <c r="AF1120" s="583"/>
      <c r="AG1120" s="583"/>
      <c r="AH1120" s="583"/>
      <c r="AI1120" s="583"/>
    </row>
    <row r="1121" spans="1:35" ht="76.5" customHeight="1">
      <c r="A1121" s="282" t="s">
        <v>1034</v>
      </c>
      <c r="B1121" s="283" t="s">
        <v>55</v>
      </c>
      <c r="C1121" s="151" t="s">
        <v>409</v>
      </c>
      <c r="D1121" s="151" t="s">
        <v>410</v>
      </c>
      <c r="E1121" s="151" t="s">
        <v>411</v>
      </c>
      <c r="F1121" s="151" t="s">
        <v>412</v>
      </c>
      <c r="G1121" s="151" t="s">
        <v>413</v>
      </c>
      <c r="H1121" s="151" t="s">
        <v>414</v>
      </c>
      <c r="I1121" s="151" t="s">
        <v>415</v>
      </c>
      <c r="J1121" s="151" t="s">
        <v>31</v>
      </c>
      <c r="K1121" s="455">
        <v>100</v>
      </c>
      <c r="L1121" s="138">
        <v>711000000</v>
      </c>
      <c r="M1121" s="34" t="s">
        <v>4618</v>
      </c>
      <c r="N1121" s="180" t="s">
        <v>91</v>
      </c>
      <c r="O1121" s="47" t="s">
        <v>245</v>
      </c>
      <c r="P1121" s="151"/>
      <c r="Q1121" s="151" t="s">
        <v>508</v>
      </c>
      <c r="R1121" s="151" t="s">
        <v>385</v>
      </c>
      <c r="S1121" s="151"/>
      <c r="T1121" s="289" t="s">
        <v>82</v>
      </c>
      <c r="U1121" s="456"/>
      <c r="V1121" s="456">
        <v>378924</v>
      </c>
      <c r="W1121" s="456">
        <v>378924</v>
      </c>
      <c r="X1121" s="290">
        <f t="shared" si="16"/>
        <v>424394.88000000006</v>
      </c>
      <c r="Y1121" s="151" t="s">
        <v>81</v>
      </c>
      <c r="Z1121" s="151">
        <v>2015</v>
      </c>
      <c r="AA1121" s="151" t="s">
        <v>482</v>
      </c>
      <c r="AB1121" s="559" t="s">
        <v>475</v>
      </c>
      <c r="AC1121" s="583"/>
      <c r="AD1121" s="583"/>
      <c r="AE1121" s="583"/>
      <c r="AF1121" s="583"/>
      <c r="AG1121" s="583"/>
      <c r="AH1121" s="583"/>
      <c r="AI1121" s="583"/>
    </row>
    <row r="1122" spans="1:35" ht="76.5" customHeight="1">
      <c r="A1122" s="282" t="s">
        <v>1033</v>
      </c>
      <c r="B1122" s="283" t="s">
        <v>55</v>
      </c>
      <c r="C1122" s="151" t="s">
        <v>409</v>
      </c>
      <c r="D1122" s="151" t="s">
        <v>410</v>
      </c>
      <c r="E1122" s="151" t="s">
        <v>411</v>
      </c>
      <c r="F1122" s="151" t="s">
        <v>412</v>
      </c>
      <c r="G1122" s="151" t="s">
        <v>413</v>
      </c>
      <c r="H1122" s="151" t="s">
        <v>414</v>
      </c>
      <c r="I1122" s="151" t="s">
        <v>415</v>
      </c>
      <c r="J1122" s="151" t="s">
        <v>31</v>
      </c>
      <c r="K1122" s="455">
        <v>100</v>
      </c>
      <c r="L1122" s="138">
        <v>711000000</v>
      </c>
      <c r="M1122" s="34" t="s">
        <v>4618</v>
      </c>
      <c r="N1122" s="180" t="s">
        <v>91</v>
      </c>
      <c r="O1122" s="151" t="s">
        <v>497</v>
      </c>
      <c r="P1122" s="151"/>
      <c r="Q1122" s="151" t="s">
        <v>508</v>
      </c>
      <c r="R1122" s="151" t="s">
        <v>385</v>
      </c>
      <c r="S1122" s="151"/>
      <c r="T1122" s="289" t="s">
        <v>82</v>
      </c>
      <c r="U1122" s="456"/>
      <c r="V1122" s="456">
        <v>378924</v>
      </c>
      <c r="W1122" s="456">
        <v>378924</v>
      </c>
      <c r="X1122" s="290">
        <f t="shared" si="16"/>
        <v>424394.88000000006</v>
      </c>
      <c r="Y1122" s="151" t="s">
        <v>81</v>
      </c>
      <c r="Z1122" s="151">
        <v>2015</v>
      </c>
      <c r="AA1122" s="151" t="s">
        <v>482</v>
      </c>
      <c r="AB1122" s="559" t="s">
        <v>475</v>
      </c>
      <c r="AC1122" s="583"/>
      <c r="AD1122" s="583"/>
      <c r="AE1122" s="583"/>
      <c r="AF1122" s="583"/>
      <c r="AG1122" s="583"/>
      <c r="AH1122" s="583"/>
      <c r="AI1122" s="583"/>
    </row>
    <row r="1123" spans="1:35" ht="76.5" customHeight="1">
      <c r="A1123" s="282" t="s">
        <v>1032</v>
      </c>
      <c r="B1123" s="283" t="s">
        <v>55</v>
      </c>
      <c r="C1123" s="151" t="s">
        <v>409</v>
      </c>
      <c r="D1123" s="151" t="s">
        <v>410</v>
      </c>
      <c r="E1123" s="151" t="s">
        <v>411</v>
      </c>
      <c r="F1123" s="151" t="s">
        <v>412</v>
      </c>
      <c r="G1123" s="151" t="s">
        <v>413</v>
      </c>
      <c r="H1123" s="151" t="s">
        <v>414</v>
      </c>
      <c r="I1123" s="151" t="s">
        <v>415</v>
      </c>
      <c r="J1123" s="151" t="s">
        <v>31</v>
      </c>
      <c r="K1123" s="455">
        <v>100</v>
      </c>
      <c r="L1123" s="138">
        <v>711000000</v>
      </c>
      <c r="M1123" s="34" t="s">
        <v>4618</v>
      </c>
      <c r="N1123" s="180" t="s">
        <v>91</v>
      </c>
      <c r="O1123" s="151" t="s">
        <v>510</v>
      </c>
      <c r="P1123" s="151"/>
      <c r="Q1123" s="151" t="s">
        <v>508</v>
      </c>
      <c r="R1123" s="151" t="s">
        <v>385</v>
      </c>
      <c r="S1123" s="151"/>
      <c r="T1123" s="289" t="s">
        <v>82</v>
      </c>
      <c r="U1123" s="456"/>
      <c r="V1123" s="456">
        <v>402924</v>
      </c>
      <c r="W1123" s="456">
        <v>402924</v>
      </c>
      <c r="X1123" s="290">
        <f t="shared" si="16"/>
        <v>451274.88000000006</v>
      </c>
      <c r="Y1123" s="151" t="s">
        <v>81</v>
      </c>
      <c r="Z1123" s="151">
        <v>2015</v>
      </c>
      <c r="AA1123" s="151" t="s">
        <v>482</v>
      </c>
      <c r="AB1123" s="559" t="s">
        <v>475</v>
      </c>
      <c r="AC1123" s="583"/>
      <c r="AD1123" s="583"/>
      <c r="AE1123" s="583"/>
      <c r="AF1123" s="583"/>
      <c r="AG1123" s="583"/>
      <c r="AH1123" s="583"/>
      <c r="AI1123" s="583"/>
    </row>
    <row r="1124" spans="1:35" ht="76.5" customHeight="1">
      <c r="A1124" s="282" t="s">
        <v>1031</v>
      </c>
      <c r="B1124" s="283" t="s">
        <v>55</v>
      </c>
      <c r="C1124" s="151" t="s">
        <v>409</v>
      </c>
      <c r="D1124" s="151" t="s">
        <v>410</v>
      </c>
      <c r="E1124" s="151" t="s">
        <v>411</v>
      </c>
      <c r="F1124" s="151" t="s">
        <v>412</v>
      </c>
      <c r="G1124" s="151" t="s">
        <v>413</v>
      </c>
      <c r="H1124" s="151" t="s">
        <v>414</v>
      </c>
      <c r="I1124" s="151" t="s">
        <v>415</v>
      </c>
      <c r="J1124" s="151" t="s">
        <v>31</v>
      </c>
      <c r="K1124" s="455">
        <v>100</v>
      </c>
      <c r="L1124" s="138">
        <v>711000000</v>
      </c>
      <c r="M1124" s="34" t="s">
        <v>4618</v>
      </c>
      <c r="N1124" s="180" t="s">
        <v>91</v>
      </c>
      <c r="O1124" s="151" t="s">
        <v>423</v>
      </c>
      <c r="P1124" s="151"/>
      <c r="Q1124" s="151" t="s">
        <v>508</v>
      </c>
      <c r="R1124" s="151" t="s">
        <v>385</v>
      </c>
      <c r="S1124" s="151"/>
      <c r="T1124" s="289" t="s">
        <v>82</v>
      </c>
      <c r="U1124" s="456"/>
      <c r="V1124" s="456">
        <v>402924</v>
      </c>
      <c r="W1124" s="456">
        <v>402924</v>
      </c>
      <c r="X1124" s="290">
        <f t="shared" si="16"/>
        <v>451274.88000000006</v>
      </c>
      <c r="Y1124" s="151" t="s">
        <v>81</v>
      </c>
      <c r="Z1124" s="151">
        <v>2015</v>
      </c>
      <c r="AA1124" s="151" t="s">
        <v>482</v>
      </c>
      <c r="AB1124" s="559" t="s">
        <v>475</v>
      </c>
      <c r="AC1124" s="583"/>
      <c r="AD1124" s="583"/>
      <c r="AE1124" s="583"/>
      <c r="AF1124" s="583"/>
      <c r="AG1124" s="583"/>
      <c r="AH1124" s="583"/>
      <c r="AI1124" s="583"/>
    </row>
    <row r="1125" spans="1:35" ht="76.5" customHeight="1">
      <c r="A1125" s="282" t="s">
        <v>1030</v>
      </c>
      <c r="B1125" s="283" t="s">
        <v>55</v>
      </c>
      <c r="C1125" s="151" t="s">
        <v>409</v>
      </c>
      <c r="D1125" s="151" t="s">
        <v>410</v>
      </c>
      <c r="E1125" s="151" t="s">
        <v>411</v>
      </c>
      <c r="F1125" s="151" t="s">
        <v>412</v>
      </c>
      <c r="G1125" s="151" t="s">
        <v>413</v>
      </c>
      <c r="H1125" s="151" t="s">
        <v>414</v>
      </c>
      <c r="I1125" s="151" t="s">
        <v>415</v>
      </c>
      <c r="J1125" s="151" t="s">
        <v>31</v>
      </c>
      <c r="K1125" s="455">
        <v>100</v>
      </c>
      <c r="L1125" s="138">
        <v>711000000</v>
      </c>
      <c r="M1125" s="34" t="s">
        <v>4618</v>
      </c>
      <c r="N1125" s="180" t="s">
        <v>91</v>
      </c>
      <c r="O1125" s="151" t="s">
        <v>388</v>
      </c>
      <c r="P1125" s="151"/>
      <c r="Q1125" s="151" t="s">
        <v>508</v>
      </c>
      <c r="R1125" s="151" t="s">
        <v>385</v>
      </c>
      <c r="S1125" s="151"/>
      <c r="T1125" s="289" t="s">
        <v>82</v>
      </c>
      <c r="U1125" s="456"/>
      <c r="V1125" s="456">
        <v>378924</v>
      </c>
      <c r="W1125" s="456">
        <v>378924</v>
      </c>
      <c r="X1125" s="290">
        <f t="shared" si="16"/>
        <v>424394.88000000006</v>
      </c>
      <c r="Y1125" s="151" t="s">
        <v>81</v>
      </c>
      <c r="Z1125" s="151">
        <v>2015</v>
      </c>
      <c r="AA1125" s="151" t="s">
        <v>482</v>
      </c>
      <c r="AB1125" s="559" t="s">
        <v>475</v>
      </c>
      <c r="AC1125" s="583"/>
      <c r="AD1125" s="583"/>
      <c r="AE1125" s="583"/>
      <c r="AF1125" s="583"/>
      <c r="AG1125" s="583"/>
      <c r="AH1125" s="583"/>
      <c r="AI1125" s="583"/>
    </row>
    <row r="1126" spans="1:35" ht="76.5" customHeight="1">
      <c r="A1126" s="282" t="s">
        <v>1029</v>
      </c>
      <c r="B1126" s="283" t="s">
        <v>55</v>
      </c>
      <c r="C1126" s="151" t="s">
        <v>409</v>
      </c>
      <c r="D1126" s="151" t="s">
        <v>410</v>
      </c>
      <c r="E1126" s="151" t="s">
        <v>411</v>
      </c>
      <c r="F1126" s="151" t="s">
        <v>412</v>
      </c>
      <c r="G1126" s="151" t="s">
        <v>413</v>
      </c>
      <c r="H1126" s="151" t="s">
        <v>414</v>
      </c>
      <c r="I1126" s="151" t="s">
        <v>415</v>
      </c>
      <c r="J1126" s="151" t="s">
        <v>31</v>
      </c>
      <c r="K1126" s="455">
        <v>100</v>
      </c>
      <c r="L1126" s="138">
        <v>711000000</v>
      </c>
      <c r="M1126" s="34" t="s">
        <v>4618</v>
      </c>
      <c r="N1126" s="180" t="s">
        <v>91</v>
      </c>
      <c r="O1126" s="151" t="s">
        <v>494</v>
      </c>
      <c r="P1126" s="151"/>
      <c r="Q1126" s="151" t="s">
        <v>508</v>
      </c>
      <c r="R1126" s="151" t="s">
        <v>385</v>
      </c>
      <c r="S1126" s="151"/>
      <c r="T1126" s="289" t="s">
        <v>82</v>
      </c>
      <c r="U1126" s="456"/>
      <c r="V1126" s="456">
        <v>378924</v>
      </c>
      <c r="W1126" s="456">
        <v>378924</v>
      </c>
      <c r="X1126" s="290">
        <f t="shared" si="16"/>
        <v>424394.88000000006</v>
      </c>
      <c r="Y1126" s="151" t="s">
        <v>81</v>
      </c>
      <c r="Z1126" s="151">
        <v>2015</v>
      </c>
      <c r="AA1126" s="151" t="s">
        <v>482</v>
      </c>
      <c r="AB1126" s="559" t="s">
        <v>475</v>
      </c>
      <c r="AC1126" s="583"/>
      <c r="AD1126" s="583"/>
      <c r="AE1126" s="583"/>
      <c r="AF1126" s="583"/>
      <c r="AG1126" s="583"/>
      <c r="AH1126" s="583"/>
      <c r="AI1126" s="583"/>
    </row>
    <row r="1127" spans="1:35" ht="76.5" customHeight="1">
      <c r="A1127" s="282" t="s">
        <v>1028</v>
      </c>
      <c r="B1127" s="283" t="s">
        <v>55</v>
      </c>
      <c r="C1127" s="151" t="s">
        <v>409</v>
      </c>
      <c r="D1127" s="151" t="s">
        <v>410</v>
      </c>
      <c r="E1127" s="151" t="s">
        <v>411</v>
      </c>
      <c r="F1127" s="151" t="s">
        <v>412</v>
      </c>
      <c r="G1127" s="151" t="s">
        <v>413</v>
      </c>
      <c r="H1127" s="151" t="s">
        <v>414</v>
      </c>
      <c r="I1127" s="151" t="s">
        <v>415</v>
      </c>
      <c r="J1127" s="151" t="s">
        <v>31</v>
      </c>
      <c r="K1127" s="455">
        <v>100</v>
      </c>
      <c r="L1127" s="138">
        <v>711000000</v>
      </c>
      <c r="M1127" s="34" t="s">
        <v>4618</v>
      </c>
      <c r="N1127" s="180" t="s">
        <v>91</v>
      </c>
      <c r="O1127" s="151" t="s">
        <v>387</v>
      </c>
      <c r="P1127" s="151"/>
      <c r="Q1127" s="151" t="s">
        <v>508</v>
      </c>
      <c r="R1127" s="151" t="s">
        <v>385</v>
      </c>
      <c r="S1127" s="151"/>
      <c r="T1127" s="289" t="s">
        <v>82</v>
      </c>
      <c r="U1127" s="456"/>
      <c r="V1127" s="456">
        <v>378924</v>
      </c>
      <c r="W1127" s="456">
        <v>378924</v>
      </c>
      <c r="X1127" s="290">
        <f t="shared" si="16"/>
        <v>424394.88000000006</v>
      </c>
      <c r="Y1127" s="151" t="s">
        <v>81</v>
      </c>
      <c r="Z1127" s="151">
        <v>2015</v>
      </c>
      <c r="AA1127" s="151" t="s">
        <v>482</v>
      </c>
      <c r="AB1127" s="559" t="s">
        <v>475</v>
      </c>
      <c r="AC1127" s="583"/>
      <c r="AD1127" s="583"/>
      <c r="AE1127" s="583"/>
      <c r="AF1127" s="583"/>
      <c r="AG1127" s="583"/>
      <c r="AH1127" s="583"/>
      <c r="AI1127" s="583"/>
    </row>
    <row r="1128" spans="1:35" ht="76.5" customHeight="1">
      <c r="A1128" s="282" t="s">
        <v>1027</v>
      </c>
      <c r="B1128" s="283" t="s">
        <v>55</v>
      </c>
      <c r="C1128" s="151" t="s">
        <v>409</v>
      </c>
      <c r="D1128" s="151" t="s">
        <v>410</v>
      </c>
      <c r="E1128" s="151" t="s">
        <v>411</v>
      </c>
      <c r="F1128" s="151" t="s">
        <v>412</v>
      </c>
      <c r="G1128" s="151" t="s">
        <v>413</v>
      </c>
      <c r="H1128" s="151" t="s">
        <v>414</v>
      </c>
      <c r="I1128" s="151" t="s">
        <v>415</v>
      </c>
      <c r="J1128" s="151" t="s">
        <v>31</v>
      </c>
      <c r="K1128" s="455">
        <v>100</v>
      </c>
      <c r="L1128" s="138">
        <v>711000000</v>
      </c>
      <c r="M1128" s="34" t="s">
        <v>4618</v>
      </c>
      <c r="N1128" s="180" t="s">
        <v>91</v>
      </c>
      <c r="O1128" s="151" t="s">
        <v>496</v>
      </c>
      <c r="P1128" s="151"/>
      <c r="Q1128" s="151" t="s">
        <v>508</v>
      </c>
      <c r="R1128" s="151" t="s">
        <v>385</v>
      </c>
      <c r="S1128" s="151"/>
      <c r="T1128" s="289" t="s">
        <v>82</v>
      </c>
      <c r="U1128" s="456"/>
      <c r="V1128" s="456">
        <v>378924</v>
      </c>
      <c r="W1128" s="456">
        <v>378924</v>
      </c>
      <c r="X1128" s="290">
        <f t="shared" si="16"/>
        <v>424394.88000000006</v>
      </c>
      <c r="Y1128" s="151" t="s">
        <v>81</v>
      </c>
      <c r="Z1128" s="151">
        <v>2015</v>
      </c>
      <c r="AA1128" s="151" t="s">
        <v>482</v>
      </c>
      <c r="AB1128" s="559" t="s">
        <v>475</v>
      </c>
      <c r="AC1128" s="583"/>
      <c r="AD1128" s="583"/>
      <c r="AE1128" s="583"/>
      <c r="AF1128" s="583"/>
      <c r="AG1128" s="583"/>
      <c r="AH1128" s="583"/>
      <c r="AI1128" s="583"/>
    </row>
    <row r="1129" spans="1:35" ht="76.5" customHeight="1">
      <c r="A1129" s="282" t="s">
        <v>1026</v>
      </c>
      <c r="B1129" s="283" t="s">
        <v>55</v>
      </c>
      <c r="C1129" s="151" t="s">
        <v>409</v>
      </c>
      <c r="D1129" s="151" t="s">
        <v>410</v>
      </c>
      <c r="E1129" s="151" t="s">
        <v>411</v>
      </c>
      <c r="F1129" s="151" t="s">
        <v>412</v>
      </c>
      <c r="G1129" s="151" t="s">
        <v>413</v>
      </c>
      <c r="H1129" s="151" t="s">
        <v>414</v>
      </c>
      <c r="I1129" s="151" t="s">
        <v>415</v>
      </c>
      <c r="J1129" s="151" t="s">
        <v>31</v>
      </c>
      <c r="K1129" s="455">
        <v>100</v>
      </c>
      <c r="L1129" s="138">
        <v>711000000</v>
      </c>
      <c r="M1129" s="34" t="s">
        <v>4618</v>
      </c>
      <c r="N1129" s="180" t="s">
        <v>91</v>
      </c>
      <c r="O1129" s="151" t="s">
        <v>384</v>
      </c>
      <c r="P1129" s="151"/>
      <c r="Q1129" s="151" t="s">
        <v>508</v>
      </c>
      <c r="R1129" s="151" t="s">
        <v>385</v>
      </c>
      <c r="S1129" s="151"/>
      <c r="T1129" s="289" t="s">
        <v>82</v>
      </c>
      <c r="U1129" s="456"/>
      <c r="V1129" s="456">
        <v>378924</v>
      </c>
      <c r="W1129" s="456">
        <v>378924</v>
      </c>
      <c r="X1129" s="290">
        <f t="shared" si="16"/>
        <v>424394.88000000006</v>
      </c>
      <c r="Y1129" s="151" t="s">
        <v>81</v>
      </c>
      <c r="Z1129" s="151">
        <v>2015</v>
      </c>
      <c r="AA1129" s="151" t="s">
        <v>482</v>
      </c>
      <c r="AB1129" s="559" t="s">
        <v>475</v>
      </c>
      <c r="AC1129" s="583"/>
      <c r="AD1129" s="583"/>
      <c r="AE1129" s="583"/>
      <c r="AF1129" s="583"/>
      <c r="AG1129" s="583"/>
      <c r="AH1129" s="583"/>
      <c r="AI1129" s="583"/>
    </row>
    <row r="1130" spans="1:35" ht="76.5" customHeight="1">
      <c r="A1130" s="282" t="s">
        <v>1025</v>
      </c>
      <c r="B1130" s="283" t="s">
        <v>55</v>
      </c>
      <c r="C1130" s="151" t="s">
        <v>416</v>
      </c>
      <c r="D1130" s="151" t="s">
        <v>417</v>
      </c>
      <c r="E1130" s="151" t="s">
        <v>418</v>
      </c>
      <c r="F1130" s="151" t="s">
        <v>419</v>
      </c>
      <c r="G1130" s="151" t="s">
        <v>420</v>
      </c>
      <c r="H1130" s="151" t="s">
        <v>421</v>
      </c>
      <c r="I1130" s="151" t="s">
        <v>422</v>
      </c>
      <c r="J1130" s="151" t="s">
        <v>31</v>
      </c>
      <c r="K1130" s="455">
        <v>100</v>
      </c>
      <c r="L1130" s="138">
        <v>711000000</v>
      </c>
      <c r="M1130" s="34" t="s">
        <v>4618</v>
      </c>
      <c r="N1130" s="180" t="s">
        <v>91</v>
      </c>
      <c r="O1130" s="151" t="s">
        <v>406</v>
      </c>
      <c r="P1130" s="151"/>
      <c r="Q1130" s="151" t="s">
        <v>508</v>
      </c>
      <c r="R1130" s="151" t="s">
        <v>385</v>
      </c>
      <c r="S1130" s="151"/>
      <c r="T1130" s="289" t="s">
        <v>82</v>
      </c>
      <c r="U1130" s="456"/>
      <c r="V1130" s="456">
        <v>25441017.600000001</v>
      </c>
      <c r="W1130" s="456">
        <v>25441017.600000001</v>
      </c>
      <c r="X1130" s="290">
        <f t="shared" si="16"/>
        <v>28493939.712000005</v>
      </c>
      <c r="Y1130" s="151" t="s">
        <v>81</v>
      </c>
      <c r="Z1130" s="151">
        <v>2015</v>
      </c>
      <c r="AA1130" s="151" t="s">
        <v>482</v>
      </c>
      <c r="AB1130" s="559" t="s">
        <v>475</v>
      </c>
      <c r="AC1130" s="583"/>
      <c r="AD1130" s="583"/>
      <c r="AE1130" s="583"/>
      <c r="AF1130" s="583"/>
      <c r="AG1130" s="583"/>
      <c r="AH1130" s="583"/>
      <c r="AI1130" s="583"/>
    </row>
    <row r="1131" spans="1:35" ht="76.5" customHeight="1">
      <c r="A1131" s="282" t="s">
        <v>1024</v>
      </c>
      <c r="B1131" s="283" t="s">
        <v>55</v>
      </c>
      <c r="C1131" s="151" t="s">
        <v>416</v>
      </c>
      <c r="D1131" s="151" t="s">
        <v>417</v>
      </c>
      <c r="E1131" s="151" t="s">
        <v>418</v>
      </c>
      <c r="F1131" s="151" t="s">
        <v>419</v>
      </c>
      <c r="G1131" s="151" t="s">
        <v>420</v>
      </c>
      <c r="H1131" s="151" t="s">
        <v>421</v>
      </c>
      <c r="I1131" s="151" t="s">
        <v>422</v>
      </c>
      <c r="J1131" s="151" t="s">
        <v>31</v>
      </c>
      <c r="K1131" s="455">
        <v>100</v>
      </c>
      <c r="L1131" s="138">
        <v>711000000</v>
      </c>
      <c r="M1131" s="34" t="s">
        <v>4618</v>
      </c>
      <c r="N1131" s="180" t="s">
        <v>91</v>
      </c>
      <c r="O1131" s="151" t="s">
        <v>384</v>
      </c>
      <c r="P1131" s="151"/>
      <c r="Q1131" s="151" t="s">
        <v>508</v>
      </c>
      <c r="R1131" s="151" t="s">
        <v>385</v>
      </c>
      <c r="S1131" s="151"/>
      <c r="T1131" s="289" t="s">
        <v>82</v>
      </c>
      <c r="U1131" s="456"/>
      <c r="V1131" s="456">
        <v>6650553.5999999996</v>
      </c>
      <c r="W1131" s="456">
        <v>6650553.5999999996</v>
      </c>
      <c r="X1131" s="290">
        <f t="shared" si="16"/>
        <v>7448620.0320000006</v>
      </c>
      <c r="Y1131" s="151" t="s">
        <v>81</v>
      </c>
      <c r="Z1131" s="151">
        <v>2015</v>
      </c>
      <c r="AA1131" s="151" t="s">
        <v>482</v>
      </c>
      <c r="AB1131" s="559" t="s">
        <v>475</v>
      </c>
      <c r="AC1131" s="583"/>
      <c r="AD1131" s="583"/>
      <c r="AE1131" s="583"/>
      <c r="AF1131" s="583"/>
      <c r="AG1131" s="583"/>
      <c r="AH1131" s="583"/>
      <c r="AI1131" s="583"/>
    </row>
    <row r="1132" spans="1:35" ht="76.5" customHeight="1">
      <c r="A1132" s="282" t="s">
        <v>1023</v>
      </c>
      <c r="B1132" s="283" t="s">
        <v>55</v>
      </c>
      <c r="C1132" s="151" t="s">
        <v>416</v>
      </c>
      <c r="D1132" s="151" t="s">
        <v>417</v>
      </c>
      <c r="E1132" s="151" t="s">
        <v>418</v>
      </c>
      <c r="F1132" s="151" t="s">
        <v>419</v>
      </c>
      <c r="G1132" s="151" t="s">
        <v>420</v>
      </c>
      <c r="H1132" s="151" t="s">
        <v>421</v>
      </c>
      <c r="I1132" s="151" t="s">
        <v>422</v>
      </c>
      <c r="J1132" s="151" t="s">
        <v>31</v>
      </c>
      <c r="K1132" s="455">
        <v>100</v>
      </c>
      <c r="L1132" s="138">
        <v>711000000</v>
      </c>
      <c r="M1132" s="34" t="s">
        <v>4618</v>
      </c>
      <c r="N1132" s="180" t="s">
        <v>91</v>
      </c>
      <c r="O1132" s="151" t="s">
        <v>494</v>
      </c>
      <c r="P1132" s="151"/>
      <c r="Q1132" s="151" t="s">
        <v>508</v>
      </c>
      <c r="R1132" s="151" t="s">
        <v>385</v>
      </c>
      <c r="S1132" s="151"/>
      <c r="T1132" s="289" t="s">
        <v>82</v>
      </c>
      <c r="U1132" s="456"/>
      <c r="V1132" s="456">
        <v>2748038.4</v>
      </c>
      <c r="W1132" s="456">
        <v>2748038.4</v>
      </c>
      <c r="X1132" s="290">
        <f t="shared" si="16"/>
        <v>3077803.0080000004</v>
      </c>
      <c r="Y1132" s="151" t="s">
        <v>81</v>
      </c>
      <c r="Z1132" s="151">
        <v>2015</v>
      </c>
      <c r="AA1132" s="151" t="s">
        <v>482</v>
      </c>
      <c r="AB1132" s="559" t="s">
        <v>475</v>
      </c>
      <c r="AC1132" s="583"/>
      <c r="AD1132" s="583"/>
      <c r="AE1132" s="583"/>
      <c r="AF1132" s="583"/>
      <c r="AG1132" s="583"/>
      <c r="AH1132" s="583"/>
      <c r="AI1132" s="583"/>
    </row>
    <row r="1133" spans="1:35" ht="76.5" customHeight="1">
      <c r="A1133" s="282" t="s">
        <v>1022</v>
      </c>
      <c r="B1133" s="283" t="s">
        <v>55</v>
      </c>
      <c r="C1133" s="151" t="s">
        <v>416</v>
      </c>
      <c r="D1133" s="151" t="s">
        <v>417</v>
      </c>
      <c r="E1133" s="151" t="s">
        <v>418</v>
      </c>
      <c r="F1133" s="151" t="s">
        <v>419</v>
      </c>
      <c r="G1133" s="151" t="s">
        <v>420</v>
      </c>
      <c r="H1133" s="151" t="s">
        <v>421</v>
      </c>
      <c r="I1133" s="151" t="s">
        <v>422</v>
      </c>
      <c r="J1133" s="151" t="s">
        <v>31</v>
      </c>
      <c r="K1133" s="455">
        <v>100</v>
      </c>
      <c r="L1133" s="138">
        <v>711000000</v>
      </c>
      <c r="M1133" s="34" t="s">
        <v>4618</v>
      </c>
      <c r="N1133" s="180" t="s">
        <v>91</v>
      </c>
      <c r="O1133" s="151" t="s">
        <v>510</v>
      </c>
      <c r="P1133" s="151"/>
      <c r="Q1133" s="151" t="s">
        <v>508</v>
      </c>
      <c r="R1133" s="151" t="s">
        <v>385</v>
      </c>
      <c r="S1133" s="151"/>
      <c r="T1133" s="289" t="s">
        <v>82</v>
      </c>
      <c r="U1133" s="456"/>
      <c r="V1133" s="456">
        <v>11735011.199999999</v>
      </c>
      <c r="W1133" s="456">
        <v>11735011.199999999</v>
      </c>
      <c r="X1133" s="290">
        <f t="shared" si="16"/>
        <v>13143212.544</v>
      </c>
      <c r="Y1133" s="151" t="s">
        <v>81</v>
      </c>
      <c r="Z1133" s="151">
        <v>2015</v>
      </c>
      <c r="AA1133" s="151" t="s">
        <v>482</v>
      </c>
      <c r="AB1133" s="559" t="s">
        <v>475</v>
      </c>
      <c r="AC1133" s="583"/>
      <c r="AD1133" s="583"/>
      <c r="AE1133" s="583"/>
      <c r="AF1133" s="583"/>
      <c r="AG1133" s="583"/>
      <c r="AH1133" s="583"/>
      <c r="AI1133" s="583"/>
    </row>
    <row r="1134" spans="1:35" ht="76.5" customHeight="1">
      <c r="A1134" s="282" t="s">
        <v>1021</v>
      </c>
      <c r="B1134" s="283" t="s">
        <v>55</v>
      </c>
      <c r="C1134" s="151" t="s">
        <v>416</v>
      </c>
      <c r="D1134" s="151" t="s">
        <v>417</v>
      </c>
      <c r="E1134" s="151" t="s">
        <v>418</v>
      </c>
      <c r="F1134" s="151" t="s">
        <v>419</v>
      </c>
      <c r="G1134" s="151" t="s">
        <v>420</v>
      </c>
      <c r="H1134" s="151" t="s">
        <v>421</v>
      </c>
      <c r="I1134" s="151" t="s">
        <v>422</v>
      </c>
      <c r="J1134" s="151" t="s">
        <v>31</v>
      </c>
      <c r="K1134" s="455">
        <v>100</v>
      </c>
      <c r="L1134" s="138">
        <v>711000000</v>
      </c>
      <c r="M1134" s="34" t="s">
        <v>4618</v>
      </c>
      <c r="N1134" s="180" t="s">
        <v>91</v>
      </c>
      <c r="O1134" s="151" t="s">
        <v>495</v>
      </c>
      <c r="P1134" s="151"/>
      <c r="Q1134" s="151" t="s">
        <v>508</v>
      </c>
      <c r="R1134" s="151" t="s">
        <v>385</v>
      </c>
      <c r="S1134" s="151"/>
      <c r="T1134" s="289" t="s">
        <v>82</v>
      </c>
      <c r="U1134" s="456"/>
      <c r="V1134" s="456">
        <v>15042412.800000001</v>
      </c>
      <c r="W1134" s="456">
        <v>15042412.800000001</v>
      </c>
      <c r="X1134" s="290">
        <f t="shared" si="16"/>
        <v>16847502.336000003</v>
      </c>
      <c r="Y1134" s="151" t="s">
        <v>81</v>
      </c>
      <c r="Z1134" s="151">
        <v>2015</v>
      </c>
      <c r="AA1134" s="151" t="s">
        <v>482</v>
      </c>
      <c r="AB1134" s="559" t="s">
        <v>475</v>
      </c>
      <c r="AC1134" s="583"/>
      <c r="AD1134" s="583"/>
      <c r="AE1134" s="583"/>
      <c r="AF1134" s="583"/>
      <c r="AG1134" s="583"/>
      <c r="AH1134" s="583"/>
      <c r="AI1134" s="583"/>
    </row>
    <row r="1135" spans="1:35" ht="76.5" customHeight="1">
      <c r="A1135" s="282" t="s">
        <v>1020</v>
      </c>
      <c r="B1135" s="283" t="s">
        <v>55</v>
      </c>
      <c r="C1135" s="151" t="s">
        <v>416</v>
      </c>
      <c r="D1135" s="151" t="s">
        <v>417</v>
      </c>
      <c r="E1135" s="151" t="s">
        <v>418</v>
      </c>
      <c r="F1135" s="151" t="s">
        <v>419</v>
      </c>
      <c r="G1135" s="151" t="s">
        <v>420</v>
      </c>
      <c r="H1135" s="151" t="s">
        <v>421</v>
      </c>
      <c r="I1135" s="151" t="s">
        <v>422</v>
      </c>
      <c r="J1135" s="151" t="s">
        <v>31</v>
      </c>
      <c r="K1135" s="455">
        <v>100</v>
      </c>
      <c r="L1135" s="138">
        <v>711000000</v>
      </c>
      <c r="M1135" s="34" t="s">
        <v>4618</v>
      </c>
      <c r="N1135" s="180" t="s">
        <v>91</v>
      </c>
      <c r="O1135" s="151" t="s">
        <v>386</v>
      </c>
      <c r="P1135" s="151"/>
      <c r="Q1135" s="151" t="s">
        <v>508</v>
      </c>
      <c r="R1135" s="151" t="s">
        <v>385</v>
      </c>
      <c r="S1135" s="151"/>
      <c r="T1135" s="289" t="s">
        <v>82</v>
      </c>
      <c r="U1135" s="456"/>
      <c r="V1135" s="456">
        <v>15090724.800000001</v>
      </c>
      <c r="W1135" s="456">
        <v>15090724.800000001</v>
      </c>
      <c r="X1135" s="290">
        <f t="shared" si="16"/>
        <v>16901611.776000004</v>
      </c>
      <c r="Y1135" s="151" t="s">
        <v>81</v>
      </c>
      <c r="Z1135" s="151">
        <v>2015</v>
      </c>
      <c r="AA1135" s="151" t="s">
        <v>482</v>
      </c>
      <c r="AB1135" s="559" t="s">
        <v>475</v>
      </c>
      <c r="AC1135" s="583"/>
      <c r="AD1135" s="583"/>
      <c r="AE1135" s="583"/>
      <c r="AF1135" s="583"/>
      <c r="AG1135" s="583"/>
      <c r="AH1135" s="583"/>
      <c r="AI1135" s="583"/>
    </row>
    <row r="1136" spans="1:35" ht="76.5" customHeight="1">
      <c r="A1136" s="282" t="s">
        <v>1019</v>
      </c>
      <c r="B1136" s="283" t="s">
        <v>55</v>
      </c>
      <c r="C1136" s="151" t="s">
        <v>416</v>
      </c>
      <c r="D1136" s="151" t="s">
        <v>417</v>
      </c>
      <c r="E1136" s="151" t="s">
        <v>418</v>
      </c>
      <c r="F1136" s="151" t="s">
        <v>419</v>
      </c>
      <c r="G1136" s="151" t="s">
        <v>420</v>
      </c>
      <c r="H1136" s="151" t="s">
        <v>421</v>
      </c>
      <c r="I1136" s="151" t="s">
        <v>422</v>
      </c>
      <c r="J1136" s="151" t="s">
        <v>31</v>
      </c>
      <c r="K1136" s="455">
        <v>100</v>
      </c>
      <c r="L1136" s="138">
        <v>711000000</v>
      </c>
      <c r="M1136" s="34" t="s">
        <v>4618</v>
      </c>
      <c r="N1136" s="180" t="s">
        <v>91</v>
      </c>
      <c r="O1136" s="151" t="s">
        <v>387</v>
      </c>
      <c r="P1136" s="151"/>
      <c r="Q1136" s="151" t="s">
        <v>508</v>
      </c>
      <c r="R1136" s="151" t="s">
        <v>385</v>
      </c>
      <c r="S1136" s="151"/>
      <c r="T1136" s="289" t="s">
        <v>82</v>
      </c>
      <c r="U1136" s="456"/>
      <c r="V1136" s="456">
        <v>5686003.2000000002</v>
      </c>
      <c r="W1136" s="456">
        <v>5686003.2000000002</v>
      </c>
      <c r="X1136" s="290">
        <f t="shared" si="16"/>
        <v>6368323.5840000007</v>
      </c>
      <c r="Y1136" s="151" t="s">
        <v>81</v>
      </c>
      <c r="Z1136" s="151">
        <v>2015</v>
      </c>
      <c r="AA1136" s="151" t="s">
        <v>482</v>
      </c>
      <c r="AB1136" s="559" t="s">
        <v>475</v>
      </c>
      <c r="AC1136" s="583"/>
      <c r="AD1136" s="583"/>
      <c r="AE1136" s="583"/>
      <c r="AF1136" s="583"/>
      <c r="AG1136" s="583"/>
      <c r="AH1136" s="583"/>
      <c r="AI1136" s="583"/>
    </row>
    <row r="1137" spans="1:35" ht="76.5" customHeight="1">
      <c r="A1137" s="282" t="s">
        <v>1018</v>
      </c>
      <c r="B1137" s="283" t="s">
        <v>55</v>
      </c>
      <c r="C1137" s="151" t="s">
        <v>416</v>
      </c>
      <c r="D1137" s="151" t="s">
        <v>417</v>
      </c>
      <c r="E1137" s="151" t="s">
        <v>418</v>
      </c>
      <c r="F1137" s="151" t="s">
        <v>419</v>
      </c>
      <c r="G1137" s="151" t="s">
        <v>420</v>
      </c>
      <c r="H1137" s="151" t="s">
        <v>421</v>
      </c>
      <c r="I1137" s="151" t="s">
        <v>422</v>
      </c>
      <c r="J1137" s="151" t="s">
        <v>31</v>
      </c>
      <c r="K1137" s="455">
        <v>100</v>
      </c>
      <c r="L1137" s="138">
        <v>711000000</v>
      </c>
      <c r="M1137" s="34" t="s">
        <v>4618</v>
      </c>
      <c r="N1137" s="180" t="s">
        <v>91</v>
      </c>
      <c r="O1137" s="47" t="s">
        <v>245</v>
      </c>
      <c r="P1137" s="151"/>
      <c r="Q1137" s="151" t="s">
        <v>508</v>
      </c>
      <c r="R1137" s="151" t="s">
        <v>385</v>
      </c>
      <c r="S1137" s="151"/>
      <c r="T1137" s="289" t="s">
        <v>82</v>
      </c>
      <c r="U1137" s="456"/>
      <c r="V1137" s="456">
        <v>2748038.4</v>
      </c>
      <c r="W1137" s="456">
        <v>2748038.4</v>
      </c>
      <c r="X1137" s="290">
        <f t="shared" si="16"/>
        <v>3077803.0080000004</v>
      </c>
      <c r="Y1137" s="151" t="s">
        <v>81</v>
      </c>
      <c r="Z1137" s="151">
        <v>2015</v>
      </c>
      <c r="AA1137" s="151" t="s">
        <v>482</v>
      </c>
      <c r="AB1137" s="559" t="s">
        <v>475</v>
      </c>
      <c r="AC1137" s="583"/>
      <c r="AD1137" s="583"/>
      <c r="AE1137" s="583"/>
      <c r="AF1137" s="583"/>
      <c r="AG1137" s="583"/>
      <c r="AH1137" s="583"/>
      <c r="AI1137" s="583"/>
    </row>
    <row r="1138" spans="1:35" ht="76.5" customHeight="1">
      <c r="A1138" s="282" t="s">
        <v>1017</v>
      </c>
      <c r="B1138" s="283" t="s">
        <v>55</v>
      </c>
      <c r="C1138" s="151" t="s">
        <v>416</v>
      </c>
      <c r="D1138" s="151" t="s">
        <v>417</v>
      </c>
      <c r="E1138" s="151" t="s">
        <v>418</v>
      </c>
      <c r="F1138" s="151" t="s">
        <v>419</v>
      </c>
      <c r="G1138" s="151" t="s">
        <v>420</v>
      </c>
      <c r="H1138" s="151" t="s">
        <v>421</v>
      </c>
      <c r="I1138" s="151" t="s">
        <v>422</v>
      </c>
      <c r="J1138" s="151" t="s">
        <v>31</v>
      </c>
      <c r="K1138" s="455">
        <v>100</v>
      </c>
      <c r="L1138" s="138">
        <v>711000000</v>
      </c>
      <c r="M1138" s="34" t="s">
        <v>4618</v>
      </c>
      <c r="N1138" s="180" t="s">
        <v>91</v>
      </c>
      <c r="O1138" s="151" t="s">
        <v>388</v>
      </c>
      <c r="P1138" s="151"/>
      <c r="Q1138" s="151" t="s">
        <v>508</v>
      </c>
      <c r="R1138" s="151" t="s">
        <v>385</v>
      </c>
      <c r="S1138" s="151"/>
      <c r="T1138" s="289" t="s">
        <v>82</v>
      </c>
      <c r="U1138" s="456"/>
      <c r="V1138" s="456">
        <v>10846483.199999999</v>
      </c>
      <c r="W1138" s="456">
        <v>10846483.199999999</v>
      </c>
      <c r="X1138" s="290">
        <f t="shared" si="16"/>
        <v>12148061.184</v>
      </c>
      <c r="Y1138" s="151" t="s">
        <v>81</v>
      </c>
      <c r="Z1138" s="151">
        <v>2015</v>
      </c>
      <c r="AA1138" s="151" t="s">
        <v>482</v>
      </c>
      <c r="AB1138" s="559" t="s">
        <v>475</v>
      </c>
      <c r="AC1138" s="583"/>
      <c r="AD1138" s="583"/>
      <c r="AE1138" s="583"/>
      <c r="AF1138" s="583"/>
      <c r="AG1138" s="583"/>
      <c r="AH1138" s="583"/>
      <c r="AI1138" s="583"/>
    </row>
    <row r="1139" spans="1:35" ht="76.5" customHeight="1">
      <c r="A1139" s="282" t="s">
        <v>1016</v>
      </c>
      <c r="B1139" s="283" t="s">
        <v>55</v>
      </c>
      <c r="C1139" s="151" t="s">
        <v>416</v>
      </c>
      <c r="D1139" s="151" t="s">
        <v>417</v>
      </c>
      <c r="E1139" s="151" t="s">
        <v>418</v>
      </c>
      <c r="F1139" s="151" t="s">
        <v>419</v>
      </c>
      <c r="G1139" s="151" t="s">
        <v>420</v>
      </c>
      <c r="H1139" s="151" t="s">
        <v>594</v>
      </c>
      <c r="I1139" s="151" t="s">
        <v>422</v>
      </c>
      <c r="J1139" s="151" t="s">
        <v>31</v>
      </c>
      <c r="K1139" s="455">
        <v>100</v>
      </c>
      <c r="L1139" s="138">
        <v>711000000</v>
      </c>
      <c r="M1139" s="34" t="s">
        <v>4618</v>
      </c>
      <c r="N1139" s="180" t="s">
        <v>91</v>
      </c>
      <c r="O1139" s="151" t="s">
        <v>510</v>
      </c>
      <c r="P1139" s="151"/>
      <c r="Q1139" s="151" t="s">
        <v>508</v>
      </c>
      <c r="R1139" s="151" t="s">
        <v>385</v>
      </c>
      <c r="S1139" s="151"/>
      <c r="T1139" s="289" t="s">
        <v>82</v>
      </c>
      <c r="U1139" s="456"/>
      <c r="V1139" s="456">
        <v>8820000</v>
      </c>
      <c r="W1139" s="456">
        <v>8820000</v>
      </c>
      <c r="X1139" s="290">
        <f t="shared" si="16"/>
        <v>9878400.0000000019</v>
      </c>
      <c r="Y1139" s="151" t="s">
        <v>81</v>
      </c>
      <c r="Z1139" s="151">
        <v>2015</v>
      </c>
      <c r="AA1139" s="151" t="s">
        <v>482</v>
      </c>
      <c r="AB1139" s="559" t="s">
        <v>475</v>
      </c>
      <c r="AC1139" s="583"/>
      <c r="AD1139" s="583"/>
      <c r="AE1139" s="583"/>
      <c r="AF1139" s="583"/>
      <c r="AG1139" s="583"/>
      <c r="AH1139" s="583"/>
      <c r="AI1139" s="583"/>
    </row>
    <row r="1140" spans="1:35" ht="76.5" customHeight="1">
      <c r="A1140" s="282" t="s">
        <v>1015</v>
      </c>
      <c r="B1140" s="283" t="s">
        <v>55</v>
      </c>
      <c r="C1140" s="151" t="s">
        <v>416</v>
      </c>
      <c r="D1140" s="151" t="s">
        <v>417</v>
      </c>
      <c r="E1140" s="151" t="s">
        <v>418</v>
      </c>
      <c r="F1140" s="151" t="s">
        <v>419</v>
      </c>
      <c r="G1140" s="151" t="s">
        <v>420</v>
      </c>
      <c r="H1140" s="151" t="s">
        <v>594</v>
      </c>
      <c r="I1140" s="151" t="s">
        <v>422</v>
      </c>
      <c r="J1140" s="151" t="s">
        <v>31</v>
      </c>
      <c r="K1140" s="455">
        <v>100</v>
      </c>
      <c r="L1140" s="138">
        <v>711000000</v>
      </c>
      <c r="M1140" s="34" t="s">
        <v>4618</v>
      </c>
      <c r="N1140" s="180" t="s">
        <v>91</v>
      </c>
      <c r="O1140" s="151" t="s">
        <v>388</v>
      </c>
      <c r="P1140" s="151"/>
      <c r="Q1140" s="151" t="s">
        <v>508</v>
      </c>
      <c r="R1140" s="151" t="s">
        <v>385</v>
      </c>
      <c r="S1140" s="151"/>
      <c r="T1140" s="289" t="s">
        <v>82</v>
      </c>
      <c r="U1140" s="456"/>
      <c r="V1140" s="456">
        <v>8328000</v>
      </c>
      <c r="W1140" s="456">
        <v>8328000</v>
      </c>
      <c r="X1140" s="290">
        <f t="shared" si="16"/>
        <v>9327360</v>
      </c>
      <c r="Y1140" s="151" t="s">
        <v>81</v>
      </c>
      <c r="Z1140" s="151">
        <v>2015</v>
      </c>
      <c r="AA1140" s="151" t="s">
        <v>482</v>
      </c>
      <c r="AB1140" s="559" t="s">
        <v>475</v>
      </c>
      <c r="AC1140" s="583"/>
      <c r="AD1140" s="583"/>
      <c r="AE1140" s="583"/>
      <c r="AF1140" s="583"/>
      <c r="AG1140" s="583"/>
      <c r="AH1140" s="583"/>
      <c r="AI1140" s="583"/>
    </row>
    <row r="1141" spans="1:35" ht="76.5" customHeight="1">
      <c r="A1141" s="282" t="s">
        <v>1014</v>
      </c>
      <c r="B1141" s="283" t="s">
        <v>55</v>
      </c>
      <c r="C1141" s="151" t="s">
        <v>416</v>
      </c>
      <c r="D1141" s="151" t="s">
        <v>417</v>
      </c>
      <c r="E1141" s="151" t="s">
        <v>418</v>
      </c>
      <c r="F1141" s="151" t="s">
        <v>419</v>
      </c>
      <c r="G1141" s="151" t="s">
        <v>420</v>
      </c>
      <c r="H1141" s="151" t="s">
        <v>594</v>
      </c>
      <c r="I1141" s="151" t="s">
        <v>422</v>
      </c>
      <c r="J1141" s="151" t="s">
        <v>31</v>
      </c>
      <c r="K1141" s="455">
        <v>100</v>
      </c>
      <c r="L1141" s="138">
        <v>711000000</v>
      </c>
      <c r="M1141" s="34" t="s">
        <v>4618</v>
      </c>
      <c r="N1141" s="180" t="s">
        <v>91</v>
      </c>
      <c r="O1141" s="151" t="s">
        <v>423</v>
      </c>
      <c r="P1141" s="151"/>
      <c r="Q1141" s="151" t="s">
        <v>508</v>
      </c>
      <c r="R1141" s="151" t="s">
        <v>385</v>
      </c>
      <c r="S1141" s="151"/>
      <c r="T1141" s="289" t="s">
        <v>82</v>
      </c>
      <c r="U1141" s="456"/>
      <c r="V1141" s="456">
        <v>5524500</v>
      </c>
      <c r="W1141" s="456">
        <v>5524500</v>
      </c>
      <c r="X1141" s="290">
        <f t="shared" si="16"/>
        <v>6187440.0000000009</v>
      </c>
      <c r="Y1141" s="151" t="s">
        <v>81</v>
      </c>
      <c r="Z1141" s="151">
        <v>2015</v>
      </c>
      <c r="AA1141" s="151" t="s">
        <v>482</v>
      </c>
      <c r="AB1141" s="559" t="s">
        <v>475</v>
      </c>
      <c r="AC1141" s="583"/>
      <c r="AD1141" s="583"/>
      <c r="AE1141" s="583"/>
      <c r="AF1141" s="583"/>
      <c r="AG1141" s="583"/>
      <c r="AH1141" s="583"/>
      <c r="AI1141" s="583"/>
    </row>
    <row r="1142" spans="1:35" ht="76.5" customHeight="1">
      <c r="A1142" s="282" t="s">
        <v>1013</v>
      </c>
      <c r="B1142" s="283" t="s">
        <v>55</v>
      </c>
      <c r="C1142" s="151" t="s">
        <v>416</v>
      </c>
      <c r="D1142" s="151" t="s">
        <v>417</v>
      </c>
      <c r="E1142" s="151" t="s">
        <v>418</v>
      </c>
      <c r="F1142" s="151" t="s">
        <v>419</v>
      </c>
      <c r="G1142" s="151" t="s">
        <v>420</v>
      </c>
      <c r="H1142" s="151" t="s">
        <v>594</v>
      </c>
      <c r="I1142" s="151" t="s">
        <v>422</v>
      </c>
      <c r="J1142" s="151" t="s">
        <v>31</v>
      </c>
      <c r="K1142" s="455">
        <v>100</v>
      </c>
      <c r="L1142" s="138">
        <v>711000000</v>
      </c>
      <c r="M1142" s="34" t="s">
        <v>4618</v>
      </c>
      <c r="N1142" s="180" t="s">
        <v>91</v>
      </c>
      <c r="O1142" s="151" t="s">
        <v>384</v>
      </c>
      <c r="P1142" s="151"/>
      <c r="Q1142" s="151" t="s">
        <v>508</v>
      </c>
      <c r="R1142" s="151" t="s">
        <v>385</v>
      </c>
      <c r="S1142" s="151"/>
      <c r="T1142" s="289" t="s">
        <v>82</v>
      </c>
      <c r="U1142" s="456"/>
      <c r="V1142" s="456">
        <v>972000</v>
      </c>
      <c r="W1142" s="456">
        <v>972000</v>
      </c>
      <c r="X1142" s="290">
        <f t="shared" si="16"/>
        <v>1088640</v>
      </c>
      <c r="Y1142" s="151" t="s">
        <v>81</v>
      </c>
      <c r="Z1142" s="151">
        <v>2015</v>
      </c>
      <c r="AA1142" s="151" t="s">
        <v>482</v>
      </c>
      <c r="AB1142" s="559" t="s">
        <v>475</v>
      </c>
      <c r="AC1142" s="583"/>
      <c r="AD1142" s="583"/>
      <c r="AE1142" s="583"/>
      <c r="AF1142" s="583"/>
      <c r="AG1142" s="583"/>
      <c r="AH1142" s="583"/>
      <c r="AI1142" s="583"/>
    </row>
    <row r="1143" spans="1:35" ht="76.5" customHeight="1">
      <c r="A1143" s="282" t="s">
        <v>1012</v>
      </c>
      <c r="B1143" s="283" t="s">
        <v>55</v>
      </c>
      <c r="C1143" s="151" t="s">
        <v>416</v>
      </c>
      <c r="D1143" s="151" t="s">
        <v>417</v>
      </c>
      <c r="E1143" s="151" t="s">
        <v>418</v>
      </c>
      <c r="F1143" s="151" t="s">
        <v>419</v>
      </c>
      <c r="G1143" s="151" t="s">
        <v>420</v>
      </c>
      <c r="H1143" s="151" t="s">
        <v>594</v>
      </c>
      <c r="I1143" s="151" t="s">
        <v>422</v>
      </c>
      <c r="J1143" s="151" t="s">
        <v>31</v>
      </c>
      <c r="K1143" s="455">
        <v>100</v>
      </c>
      <c r="L1143" s="138">
        <v>711000000</v>
      </c>
      <c r="M1143" s="34" t="s">
        <v>4618</v>
      </c>
      <c r="N1143" s="180" t="s">
        <v>91</v>
      </c>
      <c r="O1143" s="151" t="s">
        <v>498</v>
      </c>
      <c r="P1143" s="151"/>
      <c r="Q1143" s="151" t="s">
        <v>508</v>
      </c>
      <c r="R1143" s="151" t="s">
        <v>385</v>
      </c>
      <c r="S1143" s="151"/>
      <c r="T1143" s="289" t="s">
        <v>82</v>
      </c>
      <c r="U1143" s="456"/>
      <c r="V1143" s="456">
        <v>2832000</v>
      </c>
      <c r="W1143" s="456">
        <v>2832000</v>
      </c>
      <c r="X1143" s="290">
        <f t="shared" si="16"/>
        <v>3171840.0000000005</v>
      </c>
      <c r="Y1143" s="151" t="s">
        <v>81</v>
      </c>
      <c r="Z1143" s="151">
        <v>2015</v>
      </c>
      <c r="AA1143" s="151" t="s">
        <v>482</v>
      </c>
      <c r="AB1143" s="559" t="s">
        <v>475</v>
      </c>
      <c r="AC1143" s="583"/>
      <c r="AD1143" s="583"/>
      <c r="AE1143" s="583"/>
      <c r="AF1143" s="583"/>
      <c r="AG1143" s="583"/>
      <c r="AH1143" s="583"/>
      <c r="AI1143" s="583"/>
    </row>
    <row r="1144" spans="1:35" ht="76.5" customHeight="1">
      <c r="A1144" s="282" t="s">
        <v>1011</v>
      </c>
      <c r="B1144" s="283" t="s">
        <v>55</v>
      </c>
      <c r="C1144" s="151" t="s">
        <v>377</v>
      </c>
      <c r="D1144" s="151" t="s">
        <v>378</v>
      </c>
      <c r="E1144" s="151" t="s">
        <v>379</v>
      </c>
      <c r="F1144" s="151" t="s">
        <v>380</v>
      </c>
      <c r="G1144" s="151" t="s">
        <v>381</v>
      </c>
      <c r="H1144" s="151" t="s">
        <v>424</v>
      </c>
      <c r="I1144" s="151" t="s">
        <v>425</v>
      </c>
      <c r="J1144" s="151" t="s">
        <v>31</v>
      </c>
      <c r="K1144" s="455">
        <v>100</v>
      </c>
      <c r="L1144" s="138">
        <v>711000000</v>
      </c>
      <c r="M1144" s="34" t="s">
        <v>4618</v>
      </c>
      <c r="N1144" s="180" t="s">
        <v>91</v>
      </c>
      <c r="O1144" s="151" t="s">
        <v>499</v>
      </c>
      <c r="P1144" s="151"/>
      <c r="Q1144" s="151" t="s">
        <v>508</v>
      </c>
      <c r="R1144" s="151" t="s">
        <v>385</v>
      </c>
      <c r="S1144" s="151"/>
      <c r="T1144" s="289" t="s">
        <v>82</v>
      </c>
      <c r="U1144" s="456"/>
      <c r="V1144" s="456">
        <v>454545.28</v>
      </c>
      <c r="W1144" s="456">
        <v>454545.28</v>
      </c>
      <c r="X1144" s="290">
        <f t="shared" si="16"/>
        <v>509090.71360000008</v>
      </c>
      <c r="Y1144" s="151" t="s">
        <v>81</v>
      </c>
      <c r="Z1144" s="151">
        <v>2015</v>
      </c>
      <c r="AA1144" s="151" t="s">
        <v>482</v>
      </c>
      <c r="AB1144" s="559" t="s">
        <v>475</v>
      </c>
      <c r="AC1144" s="583"/>
      <c r="AD1144" s="583"/>
      <c r="AE1144" s="583"/>
      <c r="AF1144" s="583"/>
      <c r="AG1144" s="583"/>
      <c r="AH1144" s="583"/>
      <c r="AI1144" s="583"/>
    </row>
    <row r="1145" spans="1:35" ht="76.5" customHeight="1">
      <c r="A1145" s="282" t="s">
        <v>1010</v>
      </c>
      <c r="B1145" s="283" t="s">
        <v>55</v>
      </c>
      <c r="C1145" s="151" t="s">
        <v>377</v>
      </c>
      <c r="D1145" s="151" t="s">
        <v>378</v>
      </c>
      <c r="E1145" s="151" t="s">
        <v>379</v>
      </c>
      <c r="F1145" s="151" t="s">
        <v>380</v>
      </c>
      <c r="G1145" s="151" t="s">
        <v>381</v>
      </c>
      <c r="H1145" s="151" t="s">
        <v>424</v>
      </c>
      <c r="I1145" s="151" t="s">
        <v>425</v>
      </c>
      <c r="J1145" s="151" t="s">
        <v>31</v>
      </c>
      <c r="K1145" s="455">
        <v>100</v>
      </c>
      <c r="L1145" s="138">
        <v>711000000</v>
      </c>
      <c r="M1145" s="34" t="s">
        <v>4618</v>
      </c>
      <c r="N1145" s="180" t="s">
        <v>91</v>
      </c>
      <c r="O1145" s="151" t="s">
        <v>391</v>
      </c>
      <c r="P1145" s="151"/>
      <c r="Q1145" s="151" t="s">
        <v>508</v>
      </c>
      <c r="R1145" s="151" t="s">
        <v>385</v>
      </c>
      <c r="S1145" s="151"/>
      <c r="T1145" s="289" t="s">
        <v>82</v>
      </c>
      <c r="U1145" s="456"/>
      <c r="V1145" s="456">
        <v>3636363.72</v>
      </c>
      <c r="W1145" s="456">
        <v>3636363.72</v>
      </c>
      <c r="X1145" s="290">
        <f t="shared" si="16"/>
        <v>4072727.3664000006</v>
      </c>
      <c r="Y1145" s="151" t="s">
        <v>81</v>
      </c>
      <c r="Z1145" s="151">
        <v>2015</v>
      </c>
      <c r="AA1145" s="151" t="s">
        <v>482</v>
      </c>
      <c r="AB1145" s="559" t="s">
        <v>475</v>
      </c>
      <c r="AC1145" s="583"/>
      <c r="AD1145" s="583"/>
      <c r="AE1145" s="583"/>
      <c r="AF1145" s="583"/>
      <c r="AG1145" s="583"/>
      <c r="AH1145" s="583"/>
      <c r="AI1145" s="583"/>
    </row>
    <row r="1146" spans="1:35" ht="76.5" customHeight="1">
      <c r="A1146" s="282" t="s">
        <v>1009</v>
      </c>
      <c r="B1146" s="283" t="s">
        <v>55</v>
      </c>
      <c r="C1146" s="151" t="s">
        <v>377</v>
      </c>
      <c r="D1146" s="151" t="s">
        <v>378</v>
      </c>
      <c r="E1146" s="151" t="s">
        <v>379</v>
      </c>
      <c r="F1146" s="151" t="s">
        <v>380</v>
      </c>
      <c r="G1146" s="151" t="s">
        <v>381</v>
      </c>
      <c r="H1146" s="151" t="s">
        <v>424</v>
      </c>
      <c r="I1146" s="151" t="s">
        <v>425</v>
      </c>
      <c r="J1146" s="151" t="s">
        <v>31</v>
      </c>
      <c r="K1146" s="455">
        <v>100</v>
      </c>
      <c r="L1146" s="138">
        <v>711000000</v>
      </c>
      <c r="M1146" s="34" t="s">
        <v>4618</v>
      </c>
      <c r="N1146" s="180" t="s">
        <v>91</v>
      </c>
      <c r="O1146" s="151" t="s">
        <v>390</v>
      </c>
      <c r="P1146" s="151"/>
      <c r="Q1146" s="151" t="s">
        <v>508</v>
      </c>
      <c r="R1146" s="151" t="s">
        <v>385</v>
      </c>
      <c r="S1146" s="151"/>
      <c r="T1146" s="289" t="s">
        <v>82</v>
      </c>
      <c r="U1146" s="456"/>
      <c r="V1146" s="456">
        <v>5909091</v>
      </c>
      <c r="W1146" s="456">
        <v>5909091</v>
      </c>
      <c r="X1146" s="290">
        <f t="shared" si="16"/>
        <v>6618181.9200000009</v>
      </c>
      <c r="Y1146" s="151" t="s">
        <v>81</v>
      </c>
      <c r="Z1146" s="151">
        <v>2015</v>
      </c>
      <c r="AA1146" s="151" t="s">
        <v>482</v>
      </c>
      <c r="AB1146" s="559" t="s">
        <v>475</v>
      </c>
      <c r="AC1146" s="583"/>
      <c r="AD1146" s="583"/>
      <c r="AE1146" s="583"/>
      <c r="AF1146" s="583"/>
      <c r="AG1146" s="583"/>
      <c r="AH1146" s="583"/>
      <c r="AI1146" s="583"/>
    </row>
    <row r="1147" spans="1:35" ht="76.5" customHeight="1">
      <c r="A1147" s="282" t="s">
        <v>1008</v>
      </c>
      <c r="B1147" s="283" t="s">
        <v>55</v>
      </c>
      <c r="C1147" s="151" t="s">
        <v>377</v>
      </c>
      <c r="D1147" s="151" t="s">
        <v>378</v>
      </c>
      <c r="E1147" s="151" t="s">
        <v>379</v>
      </c>
      <c r="F1147" s="151" t="s">
        <v>380</v>
      </c>
      <c r="G1147" s="151" t="s">
        <v>381</v>
      </c>
      <c r="H1147" s="151" t="s">
        <v>424</v>
      </c>
      <c r="I1147" s="151" t="s">
        <v>425</v>
      </c>
      <c r="J1147" s="151" t="s">
        <v>31</v>
      </c>
      <c r="K1147" s="455">
        <v>100</v>
      </c>
      <c r="L1147" s="138">
        <v>711000000</v>
      </c>
      <c r="M1147" s="34" t="s">
        <v>4618</v>
      </c>
      <c r="N1147" s="180" t="s">
        <v>91</v>
      </c>
      <c r="O1147" s="151" t="s">
        <v>406</v>
      </c>
      <c r="P1147" s="151"/>
      <c r="Q1147" s="151" t="s">
        <v>508</v>
      </c>
      <c r="R1147" s="151" t="s">
        <v>385</v>
      </c>
      <c r="S1147" s="151"/>
      <c r="T1147" s="289" t="s">
        <v>82</v>
      </c>
      <c r="U1147" s="456"/>
      <c r="V1147" s="456">
        <v>463636.32</v>
      </c>
      <c r="W1147" s="456">
        <v>463636.32</v>
      </c>
      <c r="X1147" s="290">
        <f t="shared" si="16"/>
        <v>519272.67840000003</v>
      </c>
      <c r="Y1147" s="151" t="s">
        <v>81</v>
      </c>
      <c r="Z1147" s="151">
        <v>2015</v>
      </c>
      <c r="AA1147" s="151" t="s">
        <v>482</v>
      </c>
      <c r="AB1147" s="559" t="s">
        <v>475</v>
      </c>
      <c r="AC1147" s="583"/>
      <c r="AD1147" s="583"/>
      <c r="AE1147" s="583"/>
      <c r="AF1147" s="583"/>
      <c r="AG1147" s="583"/>
      <c r="AH1147" s="583"/>
      <c r="AI1147" s="583"/>
    </row>
    <row r="1148" spans="1:35" ht="76.5" customHeight="1">
      <c r="A1148" s="282" t="s">
        <v>1007</v>
      </c>
      <c r="B1148" s="283" t="s">
        <v>55</v>
      </c>
      <c r="C1148" s="151" t="s">
        <v>377</v>
      </c>
      <c r="D1148" s="151" t="s">
        <v>378</v>
      </c>
      <c r="E1148" s="151" t="s">
        <v>379</v>
      </c>
      <c r="F1148" s="151" t="s">
        <v>380</v>
      </c>
      <c r="G1148" s="151" t="s">
        <v>381</v>
      </c>
      <c r="H1148" s="151" t="s">
        <v>424</v>
      </c>
      <c r="I1148" s="151" t="s">
        <v>425</v>
      </c>
      <c r="J1148" s="151" t="s">
        <v>31</v>
      </c>
      <c r="K1148" s="455">
        <v>100</v>
      </c>
      <c r="L1148" s="138">
        <v>711000000</v>
      </c>
      <c r="M1148" s="34" t="s">
        <v>4618</v>
      </c>
      <c r="N1148" s="180" t="s">
        <v>91</v>
      </c>
      <c r="O1148" s="151" t="s">
        <v>384</v>
      </c>
      <c r="P1148" s="151"/>
      <c r="Q1148" s="151" t="s">
        <v>508</v>
      </c>
      <c r="R1148" s="151" t="s">
        <v>385</v>
      </c>
      <c r="S1148" s="151"/>
      <c r="T1148" s="289" t="s">
        <v>82</v>
      </c>
      <c r="U1148" s="456"/>
      <c r="V1148" s="456">
        <v>618181.80000000005</v>
      </c>
      <c r="W1148" s="456">
        <v>618181.80000000005</v>
      </c>
      <c r="X1148" s="290">
        <f t="shared" si="16"/>
        <v>692363.61600000015</v>
      </c>
      <c r="Y1148" s="151" t="s">
        <v>81</v>
      </c>
      <c r="Z1148" s="151">
        <v>2015</v>
      </c>
      <c r="AA1148" s="151" t="s">
        <v>482</v>
      </c>
      <c r="AB1148" s="559" t="s">
        <v>475</v>
      </c>
      <c r="AC1148" s="583"/>
      <c r="AD1148" s="583"/>
      <c r="AE1148" s="583"/>
      <c r="AF1148" s="583"/>
      <c r="AG1148" s="583"/>
      <c r="AH1148" s="583"/>
      <c r="AI1148" s="583"/>
    </row>
    <row r="1149" spans="1:35" ht="76.5" customHeight="1">
      <c r="A1149" s="282" t="s">
        <v>1006</v>
      </c>
      <c r="B1149" s="283" t="s">
        <v>55</v>
      </c>
      <c r="C1149" s="151" t="s">
        <v>377</v>
      </c>
      <c r="D1149" s="151" t="s">
        <v>378</v>
      </c>
      <c r="E1149" s="151" t="s">
        <v>379</v>
      </c>
      <c r="F1149" s="151" t="s">
        <v>380</v>
      </c>
      <c r="G1149" s="151" t="s">
        <v>381</v>
      </c>
      <c r="H1149" s="151" t="s">
        <v>424</v>
      </c>
      <c r="I1149" s="151" t="s">
        <v>425</v>
      </c>
      <c r="J1149" s="151" t="s">
        <v>31</v>
      </c>
      <c r="K1149" s="455">
        <v>100</v>
      </c>
      <c r="L1149" s="138">
        <v>711000000</v>
      </c>
      <c r="M1149" s="34" t="s">
        <v>4618</v>
      </c>
      <c r="N1149" s="180" t="s">
        <v>91</v>
      </c>
      <c r="O1149" s="151" t="s">
        <v>494</v>
      </c>
      <c r="P1149" s="151"/>
      <c r="Q1149" s="151" t="s">
        <v>508</v>
      </c>
      <c r="R1149" s="151" t="s">
        <v>385</v>
      </c>
      <c r="S1149" s="151"/>
      <c r="T1149" s="289" t="s">
        <v>82</v>
      </c>
      <c r="U1149" s="456"/>
      <c r="V1149" s="456">
        <v>463636.32</v>
      </c>
      <c r="W1149" s="456">
        <v>463636.32</v>
      </c>
      <c r="X1149" s="290">
        <f t="shared" si="16"/>
        <v>519272.67840000003</v>
      </c>
      <c r="Y1149" s="151" t="s">
        <v>81</v>
      </c>
      <c r="Z1149" s="151">
        <v>2015</v>
      </c>
      <c r="AA1149" s="151" t="s">
        <v>482</v>
      </c>
      <c r="AB1149" s="559" t="s">
        <v>475</v>
      </c>
      <c r="AC1149" s="583"/>
      <c r="AD1149" s="583"/>
      <c r="AE1149" s="583"/>
      <c r="AF1149" s="583"/>
      <c r="AG1149" s="583"/>
      <c r="AH1149" s="583"/>
      <c r="AI1149" s="583"/>
    </row>
    <row r="1150" spans="1:35" ht="76.5" customHeight="1">
      <c r="A1150" s="282" t="s">
        <v>1005</v>
      </c>
      <c r="B1150" s="283" t="s">
        <v>55</v>
      </c>
      <c r="C1150" s="151" t="s">
        <v>377</v>
      </c>
      <c r="D1150" s="151" t="s">
        <v>378</v>
      </c>
      <c r="E1150" s="151" t="s">
        <v>379</v>
      </c>
      <c r="F1150" s="151" t="s">
        <v>380</v>
      </c>
      <c r="G1150" s="151" t="s">
        <v>381</v>
      </c>
      <c r="H1150" s="151" t="s">
        <v>424</v>
      </c>
      <c r="I1150" s="151" t="s">
        <v>425</v>
      </c>
      <c r="J1150" s="151" t="s">
        <v>31</v>
      </c>
      <c r="K1150" s="455">
        <v>100</v>
      </c>
      <c r="L1150" s="138">
        <v>711000000</v>
      </c>
      <c r="M1150" s="34" t="s">
        <v>4618</v>
      </c>
      <c r="N1150" s="180" t="s">
        <v>91</v>
      </c>
      <c r="O1150" s="151" t="s">
        <v>510</v>
      </c>
      <c r="P1150" s="151"/>
      <c r="Q1150" s="151" t="s">
        <v>508</v>
      </c>
      <c r="R1150" s="151" t="s">
        <v>385</v>
      </c>
      <c r="S1150" s="151"/>
      <c r="T1150" s="289" t="s">
        <v>82</v>
      </c>
      <c r="U1150" s="456"/>
      <c r="V1150" s="456">
        <v>463636.32</v>
      </c>
      <c r="W1150" s="456">
        <v>463636.32</v>
      </c>
      <c r="X1150" s="290">
        <f t="shared" si="16"/>
        <v>519272.67840000003</v>
      </c>
      <c r="Y1150" s="151" t="s">
        <v>81</v>
      </c>
      <c r="Z1150" s="151">
        <v>2015</v>
      </c>
      <c r="AA1150" s="151" t="s">
        <v>482</v>
      </c>
      <c r="AB1150" s="559" t="s">
        <v>475</v>
      </c>
      <c r="AC1150" s="583"/>
      <c r="AD1150" s="583"/>
      <c r="AE1150" s="583"/>
      <c r="AF1150" s="583"/>
      <c r="AG1150" s="583"/>
      <c r="AH1150" s="583"/>
      <c r="AI1150" s="583"/>
    </row>
    <row r="1151" spans="1:35" ht="76.5" customHeight="1">
      <c r="A1151" s="282" t="s">
        <v>1004</v>
      </c>
      <c r="B1151" s="283" t="s">
        <v>55</v>
      </c>
      <c r="C1151" s="151" t="s">
        <v>377</v>
      </c>
      <c r="D1151" s="151" t="s">
        <v>378</v>
      </c>
      <c r="E1151" s="151" t="s">
        <v>379</v>
      </c>
      <c r="F1151" s="151" t="s">
        <v>380</v>
      </c>
      <c r="G1151" s="151" t="s">
        <v>381</v>
      </c>
      <c r="H1151" s="151" t="s">
        <v>424</v>
      </c>
      <c r="I1151" s="151" t="s">
        <v>425</v>
      </c>
      <c r="J1151" s="151" t="s">
        <v>31</v>
      </c>
      <c r="K1151" s="455">
        <v>100</v>
      </c>
      <c r="L1151" s="138">
        <v>711000000</v>
      </c>
      <c r="M1151" s="34" t="s">
        <v>4618</v>
      </c>
      <c r="N1151" s="180" t="s">
        <v>91</v>
      </c>
      <c r="O1151" s="151" t="s">
        <v>495</v>
      </c>
      <c r="P1151" s="151"/>
      <c r="Q1151" s="151" t="s">
        <v>508</v>
      </c>
      <c r="R1151" s="151" t="s">
        <v>385</v>
      </c>
      <c r="S1151" s="151"/>
      <c r="T1151" s="289" t="s">
        <v>82</v>
      </c>
      <c r="U1151" s="456"/>
      <c r="V1151" s="456">
        <v>154545.48000000001</v>
      </c>
      <c r="W1151" s="456">
        <v>154545.48000000001</v>
      </c>
      <c r="X1151" s="290">
        <f t="shared" si="16"/>
        <v>173090.93760000003</v>
      </c>
      <c r="Y1151" s="151" t="s">
        <v>81</v>
      </c>
      <c r="Z1151" s="151">
        <v>2015</v>
      </c>
      <c r="AA1151" s="151" t="s">
        <v>482</v>
      </c>
      <c r="AB1151" s="559" t="s">
        <v>475</v>
      </c>
      <c r="AC1151" s="583"/>
      <c r="AD1151" s="583"/>
      <c r="AE1151" s="583"/>
      <c r="AF1151" s="583"/>
      <c r="AG1151" s="583"/>
      <c r="AH1151" s="583"/>
      <c r="AI1151" s="583"/>
    </row>
    <row r="1152" spans="1:35" ht="76.5" customHeight="1">
      <c r="A1152" s="282" t="s">
        <v>1003</v>
      </c>
      <c r="B1152" s="283" t="s">
        <v>55</v>
      </c>
      <c r="C1152" s="151" t="s">
        <v>377</v>
      </c>
      <c r="D1152" s="151" t="s">
        <v>378</v>
      </c>
      <c r="E1152" s="151" t="s">
        <v>379</v>
      </c>
      <c r="F1152" s="151" t="s">
        <v>380</v>
      </c>
      <c r="G1152" s="151" t="s">
        <v>381</v>
      </c>
      <c r="H1152" s="151" t="s">
        <v>424</v>
      </c>
      <c r="I1152" s="151" t="s">
        <v>425</v>
      </c>
      <c r="J1152" s="151" t="s">
        <v>31</v>
      </c>
      <c r="K1152" s="455">
        <v>100</v>
      </c>
      <c r="L1152" s="138">
        <v>711000000</v>
      </c>
      <c r="M1152" s="34" t="s">
        <v>4618</v>
      </c>
      <c r="N1152" s="180" t="s">
        <v>91</v>
      </c>
      <c r="O1152" s="151" t="s">
        <v>386</v>
      </c>
      <c r="P1152" s="151"/>
      <c r="Q1152" s="151" t="s">
        <v>508</v>
      </c>
      <c r="R1152" s="151" t="s">
        <v>385</v>
      </c>
      <c r="S1152" s="151"/>
      <c r="T1152" s="289" t="s">
        <v>82</v>
      </c>
      <c r="U1152" s="456"/>
      <c r="V1152" s="456">
        <v>309090.96000000002</v>
      </c>
      <c r="W1152" s="456">
        <v>309090.96000000002</v>
      </c>
      <c r="X1152" s="290">
        <f t="shared" si="16"/>
        <v>346181.87520000007</v>
      </c>
      <c r="Y1152" s="151" t="s">
        <v>81</v>
      </c>
      <c r="Z1152" s="151">
        <v>2015</v>
      </c>
      <c r="AA1152" s="151" t="s">
        <v>482</v>
      </c>
      <c r="AB1152" s="559" t="s">
        <v>475</v>
      </c>
      <c r="AC1152" s="583"/>
      <c r="AD1152" s="583"/>
      <c r="AE1152" s="583"/>
      <c r="AF1152" s="583"/>
      <c r="AG1152" s="583"/>
      <c r="AH1152" s="583"/>
      <c r="AI1152" s="583"/>
    </row>
    <row r="1153" spans="1:35" ht="76.5" customHeight="1">
      <c r="A1153" s="282" t="s">
        <v>1002</v>
      </c>
      <c r="B1153" s="283" t="s">
        <v>55</v>
      </c>
      <c r="C1153" s="151" t="s">
        <v>377</v>
      </c>
      <c r="D1153" s="151" t="s">
        <v>378</v>
      </c>
      <c r="E1153" s="151" t="s">
        <v>379</v>
      </c>
      <c r="F1153" s="151" t="s">
        <v>380</v>
      </c>
      <c r="G1153" s="151" t="s">
        <v>381</v>
      </c>
      <c r="H1153" s="151" t="s">
        <v>424</v>
      </c>
      <c r="I1153" s="151" t="s">
        <v>425</v>
      </c>
      <c r="J1153" s="151" t="s">
        <v>31</v>
      </c>
      <c r="K1153" s="455">
        <v>100</v>
      </c>
      <c r="L1153" s="138">
        <v>711000000</v>
      </c>
      <c r="M1153" s="34" t="s">
        <v>4618</v>
      </c>
      <c r="N1153" s="180" t="s">
        <v>91</v>
      </c>
      <c r="O1153" s="47" t="s">
        <v>245</v>
      </c>
      <c r="P1153" s="151"/>
      <c r="Q1153" s="151" t="s">
        <v>508</v>
      </c>
      <c r="R1153" s="151" t="s">
        <v>385</v>
      </c>
      <c r="S1153" s="151"/>
      <c r="T1153" s="289" t="s">
        <v>82</v>
      </c>
      <c r="U1153" s="456"/>
      <c r="V1153" s="456">
        <v>309090.96000000002</v>
      </c>
      <c r="W1153" s="456">
        <v>309090.96000000002</v>
      </c>
      <c r="X1153" s="290">
        <f>#N/A</f>
        <v>346181.87520000007</v>
      </c>
      <c r="Y1153" s="151" t="s">
        <v>81</v>
      </c>
      <c r="Z1153" s="151">
        <v>2015</v>
      </c>
      <c r="AA1153" s="151" t="s">
        <v>482</v>
      </c>
      <c r="AB1153" s="559" t="s">
        <v>475</v>
      </c>
      <c r="AC1153" s="583"/>
      <c r="AD1153" s="583"/>
      <c r="AE1153" s="583"/>
      <c r="AF1153" s="583"/>
      <c r="AG1153" s="583"/>
      <c r="AH1153" s="583"/>
      <c r="AI1153" s="583"/>
    </row>
    <row r="1154" spans="1:35" ht="76.5" customHeight="1">
      <c r="A1154" s="282" t="s">
        <v>1001</v>
      </c>
      <c r="B1154" s="283" t="s">
        <v>55</v>
      </c>
      <c r="C1154" s="151" t="s">
        <v>377</v>
      </c>
      <c r="D1154" s="151" t="s">
        <v>378</v>
      </c>
      <c r="E1154" s="151" t="s">
        <v>379</v>
      </c>
      <c r="F1154" s="151" t="s">
        <v>380</v>
      </c>
      <c r="G1154" s="151" t="s">
        <v>381</v>
      </c>
      <c r="H1154" s="151" t="s">
        <v>424</v>
      </c>
      <c r="I1154" s="151" t="s">
        <v>425</v>
      </c>
      <c r="J1154" s="151" t="s">
        <v>31</v>
      </c>
      <c r="K1154" s="455">
        <v>100</v>
      </c>
      <c r="L1154" s="138">
        <v>711000000</v>
      </c>
      <c r="M1154" s="34" t="s">
        <v>4618</v>
      </c>
      <c r="N1154" s="180" t="s">
        <v>91</v>
      </c>
      <c r="O1154" s="151" t="s">
        <v>388</v>
      </c>
      <c r="P1154" s="151"/>
      <c r="Q1154" s="151" t="s">
        <v>508</v>
      </c>
      <c r="R1154" s="151" t="s">
        <v>385</v>
      </c>
      <c r="S1154" s="151"/>
      <c r="T1154" s="289" t="s">
        <v>82</v>
      </c>
      <c r="U1154" s="456"/>
      <c r="V1154" s="456">
        <v>463636.32</v>
      </c>
      <c r="W1154" s="456">
        <v>463636.32</v>
      </c>
      <c r="X1154" s="290">
        <f t="shared" ref="X1154:X1217" si="17">W1154*1.12</f>
        <v>519272.67840000003</v>
      </c>
      <c r="Y1154" s="151" t="s">
        <v>81</v>
      </c>
      <c r="Z1154" s="151">
        <v>2015</v>
      </c>
      <c r="AA1154" s="151" t="s">
        <v>482</v>
      </c>
      <c r="AB1154" s="559" t="s">
        <v>475</v>
      </c>
      <c r="AC1154" s="583"/>
      <c r="AD1154" s="583"/>
      <c r="AE1154" s="583"/>
      <c r="AF1154" s="583"/>
      <c r="AG1154" s="583"/>
      <c r="AH1154" s="583"/>
      <c r="AI1154" s="583"/>
    </row>
    <row r="1155" spans="1:35" ht="76.5" customHeight="1">
      <c r="A1155" s="282" t="s">
        <v>1000</v>
      </c>
      <c r="B1155" s="283" t="s">
        <v>55</v>
      </c>
      <c r="C1155" s="151" t="s">
        <v>377</v>
      </c>
      <c r="D1155" s="151" t="s">
        <v>378</v>
      </c>
      <c r="E1155" s="151" t="s">
        <v>379</v>
      </c>
      <c r="F1155" s="151" t="s">
        <v>380</v>
      </c>
      <c r="G1155" s="151" t="s">
        <v>381</v>
      </c>
      <c r="H1155" s="151" t="s">
        <v>424</v>
      </c>
      <c r="I1155" s="151" t="s">
        <v>425</v>
      </c>
      <c r="J1155" s="151" t="s">
        <v>31</v>
      </c>
      <c r="K1155" s="455">
        <v>100</v>
      </c>
      <c r="L1155" s="138">
        <v>711000000</v>
      </c>
      <c r="M1155" s="34" t="s">
        <v>4618</v>
      </c>
      <c r="N1155" s="180" t="s">
        <v>91</v>
      </c>
      <c r="O1155" s="151" t="s">
        <v>496</v>
      </c>
      <c r="P1155" s="151"/>
      <c r="Q1155" s="151" t="s">
        <v>508</v>
      </c>
      <c r="R1155" s="151" t="s">
        <v>385</v>
      </c>
      <c r="S1155" s="151"/>
      <c r="T1155" s="289" t="s">
        <v>82</v>
      </c>
      <c r="U1155" s="456"/>
      <c r="V1155" s="456">
        <v>154545.51999999999</v>
      </c>
      <c r="W1155" s="456">
        <v>154545.51999999999</v>
      </c>
      <c r="X1155" s="290">
        <f t="shared" si="17"/>
        <v>173090.98240000001</v>
      </c>
      <c r="Y1155" s="151" t="s">
        <v>81</v>
      </c>
      <c r="Z1155" s="151">
        <v>2015</v>
      </c>
      <c r="AA1155" s="151" t="s">
        <v>482</v>
      </c>
      <c r="AB1155" s="559" t="s">
        <v>475</v>
      </c>
      <c r="AC1155" s="583"/>
      <c r="AD1155" s="583"/>
      <c r="AE1155" s="583"/>
      <c r="AF1155" s="583"/>
      <c r="AG1155" s="583"/>
      <c r="AH1155" s="583"/>
      <c r="AI1155" s="583"/>
    </row>
    <row r="1156" spans="1:35" ht="76.5" customHeight="1">
      <c r="A1156" s="282" t="s">
        <v>999</v>
      </c>
      <c r="B1156" s="283" t="s">
        <v>55</v>
      </c>
      <c r="C1156" s="151" t="s">
        <v>426</v>
      </c>
      <c r="D1156" s="151" t="s">
        <v>427</v>
      </c>
      <c r="E1156" s="151" t="s">
        <v>428</v>
      </c>
      <c r="F1156" s="151" t="s">
        <v>429</v>
      </c>
      <c r="G1156" s="151" t="s">
        <v>430</v>
      </c>
      <c r="H1156" s="151" t="s">
        <v>431</v>
      </c>
      <c r="I1156" s="151" t="s">
        <v>432</v>
      </c>
      <c r="J1156" s="151" t="s">
        <v>31</v>
      </c>
      <c r="K1156" s="455">
        <v>100</v>
      </c>
      <c r="L1156" s="138">
        <v>711000000</v>
      </c>
      <c r="M1156" s="34" t="s">
        <v>4618</v>
      </c>
      <c r="N1156" s="180" t="s">
        <v>91</v>
      </c>
      <c r="O1156" s="151" t="s">
        <v>406</v>
      </c>
      <c r="P1156" s="151"/>
      <c r="Q1156" s="151" t="s">
        <v>508</v>
      </c>
      <c r="R1156" s="151" t="s">
        <v>385</v>
      </c>
      <c r="S1156" s="151"/>
      <c r="T1156" s="289" t="s">
        <v>82</v>
      </c>
      <c r="U1156" s="456"/>
      <c r="V1156" s="456">
        <v>2000000</v>
      </c>
      <c r="W1156" s="456">
        <v>2000000</v>
      </c>
      <c r="X1156" s="290">
        <f t="shared" si="17"/>
        <v>2240000</v>
      </c>
      <c r="Y1156" s="151" t="s">
        <v>81</v>
      </c>
      <c r="Z1156" s="151">
        <v>2015</v>
      </c>
      <c r="AA1156" s="151" t="s">
        <v>482</v>
      </c>
      <c r="AB1156" s="559" t="s">
        <v>475</v>
      </c>
      <c r="AC1156" s="583"/>
      <c r="AD1156" s="583"/>
      <c r="AE1156" s="583"/>
      <c r="AF1156" s="583"/>
      <c r="AG1156" s="583"/>
      <c r="AH1156" s="583"/>
      <c r="AI1156" s="583"/>
    </row>
    <row r="1157" spans="1:35" ht="76.5" customHeight="1">
      <c r="A1157" s="282" t="s">
        <v>998</v>
      </c>
      <c r="B1157" s="283" t="s">
        <v>55</v>
      </c>
      <c r="C1157" s="151" t="s">
        <v>426</v>
      </c>
      <c r="D1157" s="151" t="s">
        <v>427</v>
      </c>
      <c r="E1157" s="151" t="s">
        <v>428</v>
      </c>
      <c r="F1157" s="151" t="s">
        <v>429</v>
      </c>
      <c r="G1157" s="151" t="s">
        <v>430</v>
      </c>
      <c r="H1157" s="151" t="s">
        <v>431</v>
      </c>
      <c r="I1157" s="151" t="s">
        <v>432</v>
      </c>
      <c r="J1157" s="151" t="s">
        <v>31</v>
      </c>
      <c r="K1157" s="455">
        <v>100</v>
      </c>
      <c r="L1157" s="138">
        <v>711000000</v>
      </c>
      <c r="M1157" s="34" t="s">
        <v>4618</v>
      </c>
      <c r="N1157" s="180" t="s">
        <v>91</v>
      </c>
      <c r="O1157" s="151" t="s">
        <v>510</v>
      </c>
      <c r="P1157" s="151"/>
      <c r="Q1157" s="151" t="s">
        <v>508</v>
      </c>
      <c r="R1157" s="151" t="s">
        <v>385</v>
      </c>
      <c r="S1157" s="151"/>
      <c r="T1157" s="289" t="s">
        <v>82</v>
      </c>
      <c r="U1157" s="456"/>
      <c r="V1157" s="456">
        <v>800000</v>
      </c>
      <c r="W1157" s="456">
        <v>800000</v>
      </c>
      <c r="X1157" s="290">
        <f t="shared" si="17"/>
        <v>896000.00000000012</v>
      </c>
      <c r="Y1157" s="151" t="s">
        <v>81</v>
      </c>
      <c r="Z1157" s="151">
        <v>2015</v>
      </c>
      <c r="AA1157" s="151" t="s">
        <v>482</v>
      </c>
      <c r="AB1157" s="559" t="s">
        <v>475</v>
      </c>
      <c r="AC1157" s="583"/>
      <c r="AD1157" s="583"/>
      <c r="AE1157" s="583"/>
      <c r="AF1157" s="583"/>
      <c r="AG1157" s="583"/>
      <c r="AH1157" s="583"/>
      <c r="AI1157" s="583"/>
    </row>
    <row r="1158" spans="1:35" ht="76.5" customHeight="1">
      <c r="A1158" s="282" t="s">
        <v>997</v>
      </c>
      <c r="B1158" s="283" t="s">
        <v>55</v>
      </c>
      <c r="C1158" s="151" t="s">
        <v>426</v>
      </c>
      <c r="D1158" s="151" t="s">
        <v>427</v>
      </c>
      <c r="E1158" s="151" t="s">
        <v>428</v>
      </c>
      <c r="F1158" s="151" t="s">
        <v>429</v>
      </c>
      <c r="G1158" s="151" t="s">
        <v>430</v>
      </c>
      <c r="H1158" s="151" t="s">
        <v>431</v>
      </c>
      <c r="I1158" s="151" t="s">
        <v>432</v>
      </c>
      <c r="J1158" s="151" t="s">
        <v>31</v>
      </c>
      <c r="K1158" s="455">
        <v>100</v>
      </c>
      <c r="L1158" s="138">
        <v>711000000</v>
      </c>
      <c r="M1158" s="34" t="s">
        <v>4618</v>
      </c>
      <c r="N1158" s="180" t="s">
        <v>91</v>
      </c>
      <c r="O1158" s="151" t="s">
        <v>423</v>
      </c>
      <c r="P1158" s="151"/>
      <c r="Q1158" s="151" t="s">
        <v>508</v>
      </c>
      <c r="R1158" s="151" t="s">
        <v>385</v>
      </c>
      <c r="S1158" s="151"/>
      <c r="T1158" s="289" t="s">
        <v>82</v>
      </c>
      <c r="U1158" s="456"/>
      <c r="V1158" s="456">
        <v>200000</v>
      </c>
      <c r="W1158" s="456">
        <v>200000</v>
      </c>
      <c r="X1158" s="290">
        <f t="shared" si="17"/>
        <v>224000.00000000003</v>
      </c>
      <c r="Y1158" s="151" t="s">
        <v>81</v>
      </c>
      <c r="Z1158" s="151">
        <v>2015</v>
      </c>
      <c r="AA1158" s="151" t="s">
        <v>482</v>
      </c>
      <c r="AB1158" s="559" t="s">
        <v>475</v>
      </c>
      <c r="AC1158" s="583"/>
      <c r="AD1158" s="583"/>
      <c r="AE1158" s="583"/>
      <c r="AF1158" s="583"/>
      <c r="AG1158" s="583"/>
      <c r="AH1158" s="583"/>
      <c r="AI1158" s="583"/>
    </row>
    <row r="1159" spans="1:35" ht="76.5" customHeight="1">
      <c r="A1159" s="282" t="s">
        <v>996</v>
      </c>
      <c r="B1159" s="283" t="s">
        <v>55</v>
      </c>
      <c r="C1159" s="151" t="s">
        <v>426</v>
      </c>
      <c r="D1159" s="151" t="s">
        <v>427</v>
      </c>
      <c r="E1159" s="151" t="s">
        <v>428</v>
      </c>
      <c r="F1159" s="151" t="s">
        <v>429</v>
      </c>
      <c r="G1159" s="151" t="s">
        <v>430</v>
      </c>
      <c r="H1159" s="151" t="s">
        <v>433</v>
      </c>
      <c r="I1159" s="151" t="s">
        <v>434</v>
      </c>
      <c r="J1159" s="151" t="s">
        <v>31</v>
      </c>
      <c r="K1159" s="455">
        <v>100</v>
      </c>
      <c r="L1159" s="138">
        <v>711000000</v>
      </c>
      <c r="M1159" s="34" t="s">
        <v>4618</v>
      </c>
      <c r="N1159" s="180" t="s">
        <v>91</v>
      </c>
      <c r="O1159" s="151" t="s">
        <v>406</v>
      </c>
      <c r="P1159" s="151"/>
      <c r="Q1159" s="151" t="s">
        <v>508</v>
      </c>
      <c r="R1159" s="151" t="s">
        <v>385</v>
      </c>
      <c r="S1159" s="151"/>
      <c r="T1159" s="289" t="s">
        <v>82</v>
      </c>
      <c r="U1159" s="456"/>
      <c r="V1159" s="456">
        <v>3000000</v>
      </c>
      <c r="W1159" s="456">
        <v>3000000</v>
      </c>
      <c r="X1159" s="290">
        <f t="shared" si="17"/>
        <v>3360000.0000000005</v>
      </c>
      <c r="Y1159" s="151" t="s">
        <v>81</v>
      </c>
      <c r="Z1159" s="151">
        <v>2015</v>
      </c>
      <c r="AA1159" s="151" t="s">
        <v>482</v>
      </c>
      <c r="AB1159" s="559" t="s">
        <v>475</v>
      </c>
      <c r="AC1159" s="583"/>
      <c r="AD1159" s="583"/>
      <c r="AE1159" s="583"/>
      <c r="AF1159" s="583"/>
      <c r="AG1159" s="583"/>
      <c r="AH1159" s="583"/>
      <c r="AI1159" s="583"/>
    </row>
    <row r="1160" spans="1:35" ht="76.5" customHeight="1">
      <c r="A1160" s="282" t="s">
        <v>995</v>
      </c>
      <c r="B1160" s="283" t="s">
        <v>55</v>
      </c>
      <c r="C1160" s="151" t="s">
        <v>426</v>
      </c>
      <c r="D1160" s="151" t="s">
        <v>427</v>
      </c>
      <c r="E1160" s="151" t="s">
        <v>428</v>
      </c>
      <c r="F1160" s="151" t="s">
        <v>429</v>
      </c>
      <c r="G1160" s="151" t="s">
        <v>430</v>
      </c>
      <c r="H1160" s="151" t="s">
        <v>435</v>
      </c>
      <c r="I1160" s="151" t="s">
        <v>436</v>
      </c>
      <c r="J1160" s="151" t="s">
        <v>31</v>
      </c>
      <c r="K1160" s="455">
        <v>100</v>
      </c>
      <c r="L1160" s="138">
        <v>711000000</v>
      </c>
      <c r="M1160" s="34" t="s">
        <v>4618</v>
      </c>
      <c r="N1160" s="180" t="s">
        <v>91</v>
      </c>
      <c r="O1160" s="151" t="s">
        <v>496</v>
      </c>
      <c r="P1160" s="458"/>
      <c r="Q1160" s="151" t="s">
        <v>508</v>
      </c>
      <c r="R1160" s="151" t="s">
        <v>385</v>
      </c>
      <c r="S1160" s="151"/>
      <c r="T1160" s="289" t="s">
        <v>82</v>
      </c>
      <c r="U1160" s="456"/>
      <c r="V1160" s="456">
        <v>5709600</v>
      </c>
      <c r="W1160" s="456">
        <v>5709600</v>
      </c>
      <c r="X1160" s="290">
        <f t="shared" si="17"/>
        <v>6394752.0000000009</v>
      </c>
      <c r="Y1160" s="151" t="s">
        <v>81</v>
      </c>
      <c r="Z1160" s="151">
        <v>2015</v>
      </c>
      <c r="AA1160" s="151" t="s">
        <v>482</v>
      </c>
      <c r="AB1160" s="559" t="s">
        <v>475</v>
      </c>
      <c r="AC1160" s="583"/>
      <c r="AD1160" s="583"/>
      <c r="AE1160" s="583"/>
      <c r="AF1160" s="583"/>
      <c r="AG1160" s="583"/>
      <c r="AH1160" s="583"/>
      <c r="AI1160" s="583"/>
    </row>
    <row r="1161" spans="1:35" ht="76.5" customHeight="1">
      <c r="A1161" s="282" t="s">
        <v>994</v>
      </c>
      <c r="B1161" s="283" t="s">
        <v>55</v>
      </c>
      <c r="C1161" s="151" t="s">
        <v>426</v>
      </c>
      <c r="D1161" s="151" t="s">
        <v>427</v>
      </c>
      <c r="E1161" s="151" t="s">
        <v>428</v>
      </c>
      <c r="F1161" s="151" t="s">
        <v>429</v>
      </c>
      <c r="G1161" s="151" t="s">
        <v>430</v>
      </c>
      <c r="H1161" s="151" t="s">
        <v>437</v>
      </c>
      <c r="I1161" s="459" t="s">
        <v>438</v>
      </c>
      <c r="J1161" s="151" t="s">
        <v>31</v>
      </c>
      <c r="K1161" s="455">
        <v>100</v>
      </c>
      <c r="L1161" s="138">
        <v>711000000</v>
      </c>
      <c r="M1161" s="34" t="s">
        <v>4618</v>
      </c>
      <c r="N1161" s="180" t="s">
        <v>91</v>
      </c>
      <c r="O1161" s="151" t="s">
        <v>495</v>
      </c>
      <c r="P1161" s="458"/>
      <c r="Q1161" s="151" t="s">
        <v>508</v>
      </c>
      <c r="R1161" s="151" t="s">
        <v>385</v>
      </c>
      <c r="S1161" s="151"/>
      <c r="T1161" s="289" t="s">
        <v>82</v>
      </c>
      <c r="U1161" s="456"/>
      <c r="V1161" s="456">
        <v>714285.72</v>
      </c>
      <c r="W1161" s="456">
        <v>714285.72</v>
      </c>
      <c r="X1161" s="290">
        <f t="shared" si="17"/>
        <v>800000.00640000007</v>
      </c>
      <c r="Y1161" s="151" t="s">
        <v>81</v>
      </c>
      <c r="Z1161" s="151">
        <v>2015</v>
      </c>
      <c r="AA1161" s="151" t="s">
        <v>482</v>
      </c>
      <c r="AB1161" s="559" t="s">
        <v>475</v>
      </c>
      <c r="AC1161" s="583"/>
      <c r="AD1161" s="583"/>
      <c r="AE1161" s="583"/>
      <c r="AF1161" s="583"/>
      <c r="AG1161" s="583"/>
      <c r="AH1161" s="583"/>
      <c r="AI1161" s="583"/>
    </row>
    <row r="1162" spans="1:35" ht="76.5" customHeight="1">
      <c r="A1162" s="282" t="s">
        <v>993</v>
      </c>
      <c r="B1162" s="283" t="s">
        <v>55</v>
      </c>
      <c r="C1162" s="151" t="s">
        <v>426</v>
      </c>
      <c r="D1162" s="151" t="s">
        <v>427</v>
      </c>
      <c r="E1162" s="151" t="s">
        <v>428</v>
      </c>
      <c r="F1162" s="151" t="s">
        <v>429</v>
      </c>
      <c r="G1162" s="151" t="s">
        <v>430</v>
      </c>
      <c r="H1162" s="151" t="s">
        <v>437</v>
      </c>
      <c r="I1162" s="459" t="s">
        <v>438</v>
      </c>
      <c r="J1162" s="151" t="s">
        <v>31</v>
      </c>
      <c r="K1162" s="455">
        <v>100</v>
      </c>
      <c r="L1162" s="138">
        <v>711000000</v>
      </c>
      <c r="M1162" s="34" t="s">
        <v>4618</v>
      </c>
      <c r="N1162" s="180" t="s">
        <v>91</v>
      </c>
      <c r="O1162" s="151" t="s">
        <v>386</v>
      </c>
      <c r="P1162" s="458"/>
      <c r="Q1162" s="151" t="s">
        <v>508</v>
      </c>
      <c r="R1162" s="151" t="s">
        <v>385</v>
      </c>
      <c r="S1162" s="151"/>
      <c r="T1162" s="289" t="s">
        <v>82</v>
      </c>
      <c r="U1162" s="456"/>
      <c r="V1162" s="456">
        <v>1285714.32</v>
      </c>
      <c r="W1162" s="456">
        <v>1285714.32</v>
      </c>
      <c r="X1162" s="290">
        <f t="shared" si="17"/>
        <v>1440000.0384000002</v>
      </c>
      <c r="Y1162" s="151" t="s">
        <v>81</v>
      </c>
      <c r="Z1162" s="151">
        <v>2015</v>
      </c>
      <c r="AA1162" s="151" t="s">
        <v>482</v>
      </c>
      <c r="AB1162" s="559" t="s">
        <v>475</v>
      </c>
      <c r="AC1162" s="583"/>
      <c r="AD1162" s="583"/>
      <c r="AE1162" s="583"/>
      <c r="AF1162" s="583"/>
      <c r="AG1162" s="583"/>
      <c r="AH1162" s="583"/>
      <c r="AI1162" s="583"/>
    </row>
    <row r="1163" spans="1:35" ht="76.5" customHeight="1">
      <c r="A1163" s="282" t="s">
        <v>992</v>
      </c>
      <c r="B1163" s="283" t="s">
        <v>55</v>
      </c>
      <c r="C1163" s="151" t="s">
        <v>426</v>
      </c>
      <c r="D1163" s="151" t="s">
        <v>427</v>
      </c>
      <c r="E1163" s="151" t="s">
        <v>428</v>
      </c>
      <c r="F1163" s="151" t="s">
        <v>429</v>
      </c>
      <c r="G1163" s="151" t="s">
        <v>430</v>
      </c>
      <c r="H1163" s="151" t="s">
        <v>437</v>
      </c>
      <c r="I1163" s="459" t="s">
        <v>438</v>
      </c>
      <c r="J1163" s="151" t="s">
        <v>31</v>
      </c>
      <c r="K1163" s="455">
        <v>100</v>
      </c>
      <c r="L1163" s="138">
        <v>711000000</v>
      </c>
      <c r="M1163" s="34" t="s">
        <v>4618</v>
      </c>
      <c r="N1163" s="180" t="s">
        <v>91</v>
      </c>
      <c r="O1163" s="151" t="s">
        <v>387</v>
      </c>
      <c r="P1163" s="458"/>
      <c r="Q1163" s="151" t="s">
        <v>508</v>
      </c>
      <c r="R1163" s="151" t="s">
        <v>385</v>
      </c>
      <c r="S1163" s="151"/>
      <c r="T1163" s="289" t="s">
        <v>82</v>
      </c>
      <c r="U1163" s="456"/>
      <c r="V1163" s="456">
        <v>571428.6</v>
      </c>
      <c r="W1163" s="456">
        <v>571428.6</v>
      </c>
      <c r="X1163" s="290">
        <f t="shared" si="17"/>
        <v>640000.03200000001</v>
      </c>
      <c r="Y1163" s="151" t="s">
        <v>81</v>
      </c>
      <c r="Z1163" s="151">
        <v>2015</v>
      </c>
      <c r="AA1163" s="151" t="s">
        <v>482</v>
      </c>
      <c r="AB1163" s="559" t="s">
        <v>475</v>
      </c>
      <c r="AC1163" s="583"/>
      <c r="AD1163" s="583"/>
      <c r="AE1163" s="583"/>
      <c r="AF1163" s="583"/>
      <c r="AG1163" s="583"/>
      <c r="AH1163" s="583"/>
      <c r="AI1163" s="583"/>
    </row>
    <row r="1164" spans="1:35" ht="76.5" customHeight="1">
      <c r="A1164" s="282" t="s">
        <v>991</v>
      </c>
      <c r="B1164" s="283" t="s">
        <v>55</v>
      </c>
      <c r="C1164" s="151" t="s">
        <v>426</v>
      </c>
      <c r="D1164" s="151" t="s">
        <v>427</v>
      </c>
      <c r="E1164" s="151" t="s">
        <v>428</v>
      </c>
      <c r="F1164" s="151" t="s">
        <v>429</v>
      </c>
      <c r="G1164" s="151" t="s">
        <v>430</v>
      </c>
      <c r="H1164" s="151" t="s">
        <v>437</v>
      </c>
      <c r="I1164" s="459" t="s">
        <v>438</v>
      </c>
      <c r="J1164" s="151" t="s">
        <v>31</v>
      </c>
      <c r="K1164" s="455">
        <v>100</v>
      </c>
      <c r="L1164" s="138">
        <v>711000000</v>
      </c>
      <c r="M1164" s="34" t="s">
        <v>4618</v>
      </c>
      <c r="N1164" s="180" t="s">
        <v>91</v>
      </c>
      <c r="O1164" s="151" t="s">
        <v>384</v>
      </c>
      <c r="P1164" s="458"/>
      <c r="Q1164" s="151" t="s">
        <v>508</v>
      </c>
      <c r="R1164" s="151" t="s">
        <v>385</v>
      </c>
      <c r="S1164" s="151"/>
      <c r="T1164" s="289" t="s">
        <v>82</v>
      </c>
      <c r="U1164" s="456"/>
      <c r="V1164" s="456">
        <v>428571.36</v>
      </c>
      <c r="W1164" s="456">
        <v>428571.36</v>
      </c>
      <c r="X1164" s="290">
        <f t="shared" si="17"/>
        <v>479999.92320000002</v>
      </c>
      <c r="Y1164" s="151" t="s">
        <v>81</v>
      </c>
      <c r="Z1164" s="151">
        <v>2015</v>
      </c>
      <c r="AA1164" s="151" t="s">
        <v>482</v>
      </c>
      <c r="AB1164" s="559" t="s">
        <v>475</v>
      </c>
      <c r="AC1164" s="583"/>
      <c r="AD1164" s="583"/>
      <c r="AE1164" s="583"/>
      <c r="AF1164" s="583"/>
      <c r="AG1164" s="583"/>
      <c r="AH1164" s="583"/>
      <c r="AI1164" s="583"/>
    </row>
    <row r="1165" spans="1:35" ht="76.5" customHeight="1">
      <c r="A1165" s="282" t="s">
        <v>990</v>
      </c>
      <c r="B1165" s="283" t="s">
        <v>55</v>
      </c>
      <c r="C1165" s="151" t="s">
        <v>377</v>
      </c>
      <c r="D1165" s="151" t="s">
        <v>378</v>
      </c>
      <c r="E1165" s="151" t="s">
        <v>379</v>
      </c>
      <c r="F1165" s="151" t="s">
        <v>380</v>
      </c>
      <c r="G1165" s="151" t="s">
        <v>381</v>
      </c>
      <c r="H1165" s="151" t="s">
        <v>439</v>
      </c>
      <c r="I1165" s="151" t="s">
        <v>440</v>
      </c>
      <c r="J1165" s="151" t="s">
        <v>31</v>
      </c>
      <c r="K1165" s="455">
        <v>100</v>
      </c>
      <c r="L1165" s="138">
        <v>711000000</v>
      </c>
      <c r="M1165" s="34" t="s">
        <v>4618</v>
      </c>
      <c r="N1165" s="180" t="s">
        <v>91</v>
      </c>
      <c r="O1165" s="151" t="s">
        <v>441</v>
      </c>
      <c r="P1165" s="151"/>
      <c r="Q1165" s="151" t="s">
        <v>508</v>
      </c>
      <c r="R1165" s="151" t="s">
        <v>385</v>
      </c>
      <c r="S1165" s="151"/>
      <c r="T1165" s="289" t="s">
        <v>82</v>
      </c>
      <c r="U1165" s="456"/>
      <c r="V1165" s="456">
        <v>4285714.32</v>
      </c>
      <c r="W1165" s="456">
        <v>4285714.32</v>
      </c>
      <c r="X1165" s="290">
        <f t="shared" si="17"/>
        <v>4800000.0384000009</v>
      </c>
      <c r="Y1165" s="151" t="s">
        <v>81</v>
      </c>
      <c r="Z1165" s="151">
        <v>2015</v>
      </c>
      <c r="AA1165" s="151" t="s">
        <v>482</v>
      </c>
      <c r="AB1165" s="559" t="s">
        <v>475</v>
      </c>
      <c r="AC1165" s="583"/>
      <c r="AD1165" s="583"/>
      <c r="AE1165" s="583"/>
      <c r="AF1165" s="583"/>
      <c r="AG1165" s="583"/>
      <c r="AH1165" s="583"/>
      <c r="AI1165" s="583"/>
    </row>
    <row r="1166" spans="1:35" ht="76.5" customHeight="1">
      <c r="A1166" s="282" t="s">
        <v>989</v>
      </c>
      <c r="B1166" s="283" t="s">
        <v>55</v>
      </c>
      <c r="C1166" s="151" t="s">
        <v>377</v>
      </c>
      <c r="D1166" s="151" t="s">
        <v>378</v>
      </c>
      <c r="E1166" s="151" t="s">
        <v>379</v>
      </c>
      <c r="F1166" s="151" t="s">
        <v>380</v>
      </c>
      <c r="G1166" s="151" t="s">
        <v>381</v>
      </c>
      <c r="H1166" s="151" t="s">
        <v>439</v>
      </c>
      <c r="I1166" s="151" t="s">
        <v>440</v>
      </c>
      <c r="J1166" s="151" t="s">
        <v>31</v>
      </c>
      <c r="K1166" s="455">
        <v>100</v>
      </c>
      <c r="L1166" s="138">
        <v>711000000</v>
      </c>
      <c r="M1166" s="34" t="s">
        <v>4618</v>
      </c>
      <c r="N1166" s="180" t="s">
        <v>91</v>
      </c>
      <c r="O1166" s="151" t="s">
        <v>500</v>
      </c>
      <c r="P1166" s="151"/>
      <c r="Q1166" s="151" t="s">
        <v>508</v>
      </c>
      <c r="R1166" s="151" t="s">
        <v>385</v>
      </c>
      <c r="S1166" s="151"/>
      <c r="T1166" s="289" t="s">
        <v>82</v>
      </c>
      <c r="U1166" s="456"/>
      <c r="V1166" s="456">
        <v>1714285.68</v>
      </c>
      <c r="W1166" s="456">
        <v>1714285.68</v>
      </c>
      <c r="X1166" s="290">
        <f t="shared" si="17"/>
        <v>1919999.9616</v>
      </c>
      <c r="Y1166" s="151" t="s">
        <v>81</v>
      </c>
      <c r="Z1166" s="151">
        <v>2015</v>
      </c>
      <c r="AA1166" s="151" t="s">
        <v>482</v>
      </c>
      <c r="AB1166" s="559" t="s">
        <v>475</v>
      </c>
      <c r="AC1166" s="583"/>
      <c r="AD1166" s="583"/>
      <c r="AE1166" s="583"/>
      <c r="AF1166" s="583"/>
      <c r="AG1166" s="583"/>
      <c r="AH1166" s="583"/>
      <c r="AI1166" s="583"/>
    </row>
    <row r="1167" spans="1:35" s="71" customFormat="1" ht="76.5" customHeight="1">
      <c r="A1167" s="374" t="s">
        <v>988</v>
      </c>
      <c r="B1167" s="283" t="s">
        <v>55</v>
      </c>
      <c r="C1167" s="151" t="s">
        <v>442</v>
      </c>
      <c r="D1167" s="151" t="s">
        <v>443</v>
      </c>
      <c r="E1167" s="151" t="s">
        <v>444</v>
      </c>
      <c r="F1167" s="151" t="s">
        <v>445</v>
      </c>
      <c r="G1167" s="151" t="s">
        <v>446</v>
      </c>
      <c r="H1167" s="151" t="s">
        <v>447</v>
      </c>
      <c r="I1167" s="151" t="s">
        <v>448</v>
      </c>
      <c r="J1167" s="151" t="s">
        <v>83</v>
      </c>
      <c r="K1167" s="455">
        <v>96</v>
      </c>
      <c r="L1167" s="138">
        <v>711000000</v>
      </c>
      <c r="M1167" s="34" t="s">
        <v>4618</v>
      </c>
      <c r="N1167" s="460" t="s">
        <v>91</v>
      </c>
      <c r="O1167" s="151" t="s">
        <v>501</v>
      </c>
      <c r="P1167" s="151"/>
      <c r="Q1167" s="151" t="s">
        <v>508</v>
      </c>
      <c r="R1167" s="151" t="s">
        <v>385</v>
      </c>
      <c r="S1167" s="151"/>
      <c r="T1167" s="289" t="s">
        <v>82</v>
      </c>
      <c r="U1167" s="456"/>
      <c r="V1167" s="456">
        <v>206209311.36000001</v>
      </c>
      <c r="W1167" s="456">
        <v>206209311.36000001</v>
      </c>
      <c r="X1167" s="290">
        <f t="shared" si="17"/>
        <v>230954428.72320002</v>
      </c>
      <c r="Y1167" s="151" t="s">
        <v>81</v>
      </c>
      <c r="Z1167" s="151">
        <v>2015</v>
      </c>
      <c r="AA1167" s="461"/>
      <c r="AB1167" s="559" t="s">
        <v>475</v>
      </c>
      <c r="AC1167" s="678"/>
      <c r="AD1167" s="678"/>
      <c r="AE1167" s="678"/>
      <c r="AF1167" s="678"/>
      <c r="AG1167" s="678"/>
      <c r="AH1167" s="678"/>
      <c r="AI1167" s="678"/>
    </row>
    <row r="1168" spans="1:35" s="71" customFormat="1" ht="76.5" customHeight="1">
      <c r="A1168" s="374" t="s">
        <v>987</v>
      </c>
      <c r="B1168" s="283" t="s">
        <v>55</v>
      </c>
      <c r="C1168" s="151" t="s">
        <v>442</v>
      </c>
      <c r="D1168" s="151" t="s">
        <v>443</v>
      </c>
      <c r="E1168" s="151" t="s">
        <v>444</v>
      </c>
      <c r="F1168" s="151" t="s">
        <v>445</v>
      </c>
      <c r="G1168" s="151" t="s">
        <v>446</v>
      </c>
      <c r="H1168" s="151" t="s">
        <v>449</v>
      </c>
      <c r="I1168" s="151" t="s">
        <v>450</v>
      </c>
      <c r="J1168" s="151" t="s">
        <v>83</v>
      </c>
      <c r="K1168" s="455">
        <v>96</v>
      </c>
      <c r="L1168" s="138">
        <v>711000000</v>
      </c>
      <c r="M1168" s="34" t="s">
        <v>4618</v>
      </c>
      <c r="N1168" s="460" t="s">
        <v>91</v>
      </c>
      <c r="O1168" s="151" t="s">
        <v>502</v>
      </c>
      <c r="P1168" s="151"/>
      <c r="Q1168" s="151" t="s">
        <v>508</v>
      </c>
      <c r="R1168" s="151" t="s">
        <v>385</v>
      </c>
      <c r="S1168" s="151"/>
      <c r="T1168" s="289" t="s">
        <v>82</v>
      </c>
      <c r="U1168" s="456"/>
      <c r="V1168" s="456">
        <v>58326595.68</v>
      </c>
      <c r="W1168" s="456">
        <v>58326595.68</v>
      </c>
      <c r="X1168" s="290">
        <f t="shared" si="17"/>
        <v>65325787.161600009</v>
      </c>
      <c r="Y1168" s="151" t="s">
        <v>81</v>
      </c>
      <c r="Z1168" s="151">
        <v>2015</v>
      </c>
      <c r="AA1168" s="461"/>
      <c r="AB1168" s="559" t="s">
        <v>475</v>
      </c>
      <c r="AC1168" s="678"/>
      <c r="AD1168" s="678"/>
      <c r="AE1168" s="678"/>
      <c r="AF1168" s="678"/>
      <c r="AG1168" s="678"/>
      <c r="AH1168" s="678"/>
      <c r="AI1168" s="678"/>
    </row>
    <row r="1169" spans="1:35" s="71" customFormat="1" ht="76.5" customHeight="1">
      <c r="A1169" s="374" t="s">
        <v>986</v>
      </c>
      <c r="B1169" s="283" t="s">
        <v>55</v>
      </c>
      <c r="C1169" s="151" t="s">
        <v>442</v>
      </c>
      <c r="D1169" s="151" t="s">
        <v>443</v>
      </c>
      <c r="E1169" s="151" t="s">
        <v>444</v>
      </c>
      <c r="F1169" s="151" t="s">
        <v>445</v>
      </c>
      <c r="G1169" s="151" t="s">
        <v>446</v>
      </c>
      <c r="H1169" s="151" t="s">
        <v>451</v>
      </c>
      <c r="I1169" s="151" t="s">
        <v>452</v>
      </c>
      <c r="J1169" s="151" t="s">
        <v>83</v>
      </c>
      <c r="K1169" s="455">
        <v>96</v>
      </c>
      <c r="L1169" s="138">
        <v>711000000</v>
      </c>
      <c r="M1169" s="34" t="s">
        <v>4618</v>
      </c>
      <c r="N1169" s="460" t="s">
        <v>91</v>
      </c>
      <c r="O1169" s="151" t="s">
        <v>503</v>
      </c>
      <c r="P1169" s="151"/>
      <c r="Q1169" s="151" t="s">
        <v>508</v>
      </c>
      <c r="R1169" s="151" t="s">
        <v>385</v>
      </c>
      <c r="S1169" s="151"/>
      <c r="T1169" s="289" t="s">
        <v>82</v>
      </c>
      <c r="U1169" s="456"/>
      <c r="V1169" s="456">
        <v>29221067.760000002</v>
      </c>
      <c r="W1169" s="456">
        <v>29221067.760000002</v>
      </c>
      <c r="X1169" s="290">
        <f t="shared" si="17"/>
        <v>32727595.891200006</v>
      </c>
      <c r="Y1169" s="151" t="s">
        <v>81</v>
      </c>
      <c r="Z1169" s="151">
        <v>2015</v>
      </c>
      <c r="AA1169" s="461"/>
      <c r="AB1169" s="559" t="s">
        <v>475</v>
      </c>
      <c r="AC1169" s="678"/>
      <c r="AD1169" s="678"/>
      <c r="AE1169" s="678"/>
      <c r="AF1169" s="678"/>
      <c r="AG1169" s="678"/>
      <c r="AH1169" s="678"/>
      <c r="AI1169" s="678"/>
    </row>
    <row r="1170" spans="1:35" s="71" customFormat="1" ht="76.5" customHeight="1">
      <c r="A1170" s="374" t="s">
        <v>985</v>
      </c>
      <c r="B1170" s="283" t="s">
        <v>55</v>
      </c>
      <c r="C1170" s="151" t="s">
        <v>442</v>
      </c>
      <c r="D1170" s="151" t="s">
        <v>443</v>
      </c>
      <c r="E1170" s="151" t="s">
        <v>444</v>
      </c>
      <c r="F1170" s="151" t="s">
        <v>445</v>
      </c>
      <c r="G1170" s="151" t="s">
        <v>446</v>
      </c>
      <c r="H1170" s="151" t="s">
        <v>453</v>
      </c>
      <c r="I1170" s="151" t="s">
        <v>454</v>
      </c>
      <c r="J1170" s="151" t="s">
        <v>83</v>
      </c>
      <c r="K1170" s="455">
        <v>96</v>
      </c>
      <c r="L1170" s="138">
        <v>711000000</v>
      </c>
      <c r="M1170" s="34" t="s">
        <v>4618</v>
      </c>
      <c r="N1170" s="460" t="s">
        <v>91</v>
      </c>
      <c r="O1170" s="151" t="s">
        <v>504</v>
      </c>
      <c r="P1170" s="151"/>
      <c r="Q1170" s="151" t="s">
        <v>508</v>
      </c>
      <c r="R1170" s="151" t="s">
        <v>385</v>
      </c>
      <c r="S1170" s="151"/>
      <c r="T1170" s="289" t="s">
        <v>82</v>
      </c>
      <c r="U1170" s="456"/>
      <c r="V1170" s="456">
        <v>3578316</v>
      </c>
      <c r="W1170" s="456">
        <v>3578316</v>
      </c>
      <c r="X1170" s="290">
        <f t="shared" si="17"/>
        <v>4007713.9200000004</v>
      </c>
      <c r="Y1170" s="151" t="s">
        <v>81</v>
      </c>
      <c r="Z1170" s="151">
        <v>2015</v>
      </c>
      <c r="AA1170" s="461"/>
      <c r="AB1170" s="559" t="s">
        <v>475</v>
      </c>
      <c r="AC1170" s="678"/>
      <c r="AD1170" s="678"/>
      <c r="AE1170" s="678"/>
      <c r="AF1170" s="678"/>
      <c r="AG1170" s="678"/>
      <c r="AH1170" s="678"/>
      <c r="AI1170" s="678"/>
    </row>
    <row r="1171" spans="1:35" s="71" customFormat="1" ht="76.5" customHeight="1">
      <c r="A1171" s="374" t="s">
        <v>984</v>
      </c>
      <c r="B1171" s="283" t="s">
        <v>55</v>
      </c>
      <c r="C1171" s="151" t="s">
        <v>442</v>
      </c>
      <c r="D1171" s="151" t="s">
        <v>443</v>
      </c>
      <c r="E1171" s="151" t="s">
        <v>444</v>
      </c>
      <c r="F1171" s="151" t="s">
        <v>445</v>
      </c>
      <c r="G1171" s="151" t="s">
        <v>446</v>
      </c>
      <c r="H1171" s="151" t="s">
        <v>455</v>
      </c>
      <c r="I1171" s="151" t="s">
        <v>456</v>
      </c>
      <c r="J1171" s="151" t="s">
        <v>83</v>
      </c>
      <c r="K1171" s="455">
        <v>96</v>
      </c>
      <c r="L1171" s="138">
        <v>711000000</v>
      </c>
      <c r="M1171" s="34" t="s">
        <v>4618</v>
      </c>
      <c r="N1171" s="460" t="s">
        <v>91</v>
      </c>
      <c r="O1171" s="151" t="s">
        <v>505</v>
      </c>
      <c r="P1171" s="151"/>
      <c r="Q1171" s="151" t="s">
        <v>508</v>
      </c>
      <c r="R1171" s="151" t="s">
        <v>385</v>
      </c>
      <c r="S1171" s="151"/>
      <c r="T1171" s="289" t="s">
        <v>82</v>
      </c>
      <c r="U1171" s="456"/>
      <c r="V1171" s="456">
        <v>50797307.880000003</v>
      </c>
      <c r="W1171" s="456">
        <v>50797307.880000003</v>
      </c>
      <c r="X1171" s="290">
        <f t="shared" si="17"/>
        <v>56892984.825600006</v>
      </c>
      <c r="Y1171" s="151" t="s">
        <v>81</v>
      </c>
      <c r="Z1171" s="151">
        <v>2015</v>
      </c>
      <c r="AA1171" s="461"/>
      <c r="AB1171" s="559" t="s">
        <v>475</v>
      </c>
      <c r="AC1171" s="678"/>
      <c r="AD1171" s="678"/>
      <c r="AE1171" s="678"/>
      <c r="AF1171" s="678"/>
      <c r="AG1171" s="678"/>
      <c r="AH1171" s="678"/>
      <c r="AI1171" s="678"/>
    </row>
    <row r="1172" spans="1:35" s="71" customFormat="1" ht="76.5" customHeight="1">
      <c r="A1172" s="374" t="s">
        <v>983</v>
      </c>
      <c r="B1172" s="283" t="s">
        <v>55</v>
      </c>
      <c r="C1172" s="151" t="s">
        <v>442</v>
      </c>
      <c r="D1172" s="151" t="s">
        <v>443</v>
      </c>
      <c r="E1172" s="151" t="s">
        <v>444</v>
      </c>
      <c r="F1172" s="151" t="s">
        <v>445</v>
      </c>
      <c r="G1172" s="151" t="s">
        <v>446</v>
      </c>
      <c r="H1172" s="151" t="s">
        <v>457</v>
      </c>
      <c r="I1172" s="151" t="s">
        <v>458</v>
      </c>
      <c r="J1172" s="151" t="s">
        <v>83</v>
      </c>
      <c r="K1172" s="455">
        <v>96</v>
      </c>
      <c r="L1172" s="138">
        <v>711000000</v>
      </c>
      <c r="M1172" s="34" t="s">
        <v>4618</v>
      </c>
      <c r="N1172" s="460" t="s">
        <v>91</v>
      </c>
      <c r="O1172" s="151" t="s">
        <v>406</v>
      </c>
      <c r="P1172" s="151"/>
      <c r="Q1172" s="151" t="s">
        <v>508</v>
      </c>
      <c r="R1172" s="151" t="s">
        <v>385</v>
      </c>
      <c r="S1172" s="151"/>
      <c r="T1172" s="289" t="s">
        <v>82</v>
      </c>
      <c r="U1172" s="456"/>
      <c r="V1172" s="456">
        <v>3279240</v>
      </c>
      <c r="W1172" s="456">
        <v>3279240</v>
      </c>
      <c r="X1172" s="290">
        <f t="shared" si="17"/>
        <v>3672748.8000000003</v>
      </c>
      <c r="Y1172" s="151" t="s">
        <v>81</v>
      </c>
      <c r="Z1172" s="151">
        <v>2015</v>
      </c>
      <c r="AA1172" s="151"/>
      <c r="AB1172" s="559" t="s">
        <v>475</v>
      </c>
      <c r="AC1172" s="678"/>
      <c r="AD1172" s="678"/>
      <c r="AE1172" s="678"/>
      <c r="AF1172" s="678"/>
      <c r="AG1172" s="678"/>
      <c r="AH1172" s="678"/>
      <c r="AI1172" s="678"/>
    </row>
    <row r="1173" spans="1:35" s="43" customFormat="1" ht="76.5" customHeight="1">
      <c r="A1173" s="291" t="s">
        <v>982</v>
      </c>
      <c r="B1173" s="185" t="s">
        <v>1615</v>
      </c>
      <c r="C1173" s="170" t="s">
        <v>459</v>
      </c>
      <c r="D1173" s="170" t="s">
        <v>460</v>
      </c>
      <c r="E1173" s="170" t="s">
        <v>461</v>
      </c>
      <c r="F1173" s="170" t="s">
        <v>462</v>
      </c>
      <c r="G1173" s="170" t="s">
        <v>463</v>
      </c>
      <c r="H1173" s="170" t="s">
        <v>464</v>
      </c>
      <c r="I1173" s="170" t="s">
        <v>465</v>
      </c>
      <c r="J1173" s="170" t="s">
        <v>83</v>
      </c>
      <c r="K1173" s="462">
        <v>96</v>
      </c>
      <c r="L1173" s="684">
        <v>711000000</v>
      </c>
      <c r="M1173" s="39" t="s">
        <v>4618</v>
      </c>
      <c r="N1173" s="187" t="s">
        <v>91</v>
      </c>
      <c r="O1173" s="170" t="s">
        <v>593</v>
      </c>
      <c r="P1173" s="170"/>
      <c r="Q1173" s="170" t="s">
        <v>508</v>
      </c>
      <c r="R1173" s="170" t="s">
        <v>385</v>
      </c>
      <c r="S1173" s="170"/>
      <c r="T1173" s="463" t="s">
        <v>82</v>
      </c>
      <c r="U1173" s="464"/>
      <c r="V1173" s="464">
        <v>26729760</v>
      </c>
      <c r="W1173" s="464">
        <v>0</v>
      </c>
      <c r="X1173" s="510">
        <f t="shared" si="17"/>
        <v>0</v>
      </c>
      <c r="Y1173" s="170" t="s">
        <v>81</v>
      </c>
      <c r="Z1173" s="170">
        <v>2015</v>
      </c>
      <c r="AA1173" s="465"/>
      <c r="AB1173" s="600" t="s">
        <v>475</v>
      </c>
      <c r="AC1173" s="677"/>
      <c r="AD1173" s="677"/>
      <c r="AE1173" s="677"/>
      <c r="AF1173" s="677"/>
      <c r="AG1173" s="677"/>
      <c r="AH1173" s="677"/>
      <c r="AI1173" s="677"/>
    </row>
    <row r="1174" spans="1:35" ht="76.5" customHeight="1">
      <c r="A1174" s="291" t="s">
        <v>1854</v>
      </c>
      <c r="B1174" s="185" t="s">
        <v>1615</v>
      </c>
      <c r="C1174" s="170" t="s">
        <v>459</v>
      </c>
      <c r="D1174" s="170" t="s">
        <v>460</v>
      </c>
      <c r="E1174" s="170" t="s">
        <v>461</v>
      </c>
      <c r="F1174" s="170" t="s">
        <v>462</v>
      </c>
      <c r="G1174" s="170" t="s">
        <v>463</v>
      </c>
      <c r="H1174" s="170" t="s">
        <v>464</v>
      </c>
      <c r="I1174" s="170" t="s">
        <v>465</v>
      </c>
      <c r="J1174" s="170" t="s">
        <v>83</v>
      </c>
      <c r="K1174" s="462">
        <v>96</v>
      </c>
      <c r="L1174" s="684">
        <v>711000000</v>
      </c>
      <c r="M1174" s="39" t="s">
        <v>4618</v>
      </c>
      <c r="N1174" s="187" t="s">
        <v>1487</v>
      </c>
      <c r="O1174" s="170" t="s">
        <v>593</v>
      </c>
      <c r="P1174" s="170"/>
      <c r="Q1174" s="170" t="s">
        <v>508</v>
      </c>
      <c r="R1174" s="170" t="s">
        <v>385</v>
      </c>
      <c r="S1174" s="170"/>
      <c r="T1174" s="463" t="s">
        <v>82</v>
      </c>
      <c r="U1174" s="464"/>
      <c r="V1174" s="464">
        <v>14056784</v>
      </c>
      <c r="W1174" s="464">
        <v>0</v>
      </c>
      <c r="X1174" s="510">
        <f t="shared" si="17"/>
        <v>0</v>
      </c>
      <c r="Y1174" s="170" t="s">
        <v>81</v>
      </c>
      <c r="Z1174" s="170">
        <v>2015</v>
      </c>
      <c r="AA1174" s="465"/>
      <c r="AB1174" s="600" t="s">
        <v>475</v>
      </c>
      <c r="AC1174" s="677"/>
      <c r="AD1174" s="677"/>
      <c r="AE1174" s="677"/>
      <c r="AF1174" s="677"/>
      <c r="AG1174" s="677"/>
      <c r="AH1174" s="677"/>
      <c r="AI1174" s="583"/>
    </row>
    <row r="1175" spans="1:35" s="43" customFormat="1" ht="76.5" customHeight="1">
      <c r="A1175" s="291" t="s">
        <v>1855</v>
      </c>
      <c r="B1175" s="185" t="s">
        <v>1615</v>
      </c>
      <c r="C1175" s="170" t="s">
        <v>459</v>
      </c>
      <c r="D1175" s="170" t="s">
        <v>460</v>
      </c>
      <c r="E1175" s="170" t="s">
        <v>461</v>
      </c>
      <c r="F1175" s="170" t="s">
        <v>462</v>
      </c>
      <c r="G1175" s="170" t="s">
        <v>463</v>
      </c>
      <c r="H1175" s="170" t="s">
        <v>464</v>
      </c>
      <c r="I1175" s="170" t="s">
        <v>465</v>
      </c>
      <c r="J1175" s="170" t="s">
        <v>83</v>
      </c>
      <c r="K1175" s="462">
        <v>96</v>
      </c>
      <c r="L1175" s="684">
        <v>711000000</v>
      </c>
      <c r="M1175" s="39" t="s">
        <v>4618</v>
      </c>
      <c r="N1175" s="187" t="s">
        <v>613</v>
      </c>
      <c r="O1175" s="170" t="s">
        <v>593</v>
      </c>
      <c r="P1175" s="170"/>
      <c r="Q1175" s="170" t="s">
        <v>508</v>
      </c>
      <c r="R1175" s="170" t="s">
        <v>385</v>
      </c>
      <c r="S1175" s="170"/>
      <c r="T1175" s="463" t="s">
        <v>82</v>
      </c>
      <c r="U1175" s="464"/>
      <c r="V1175" s="464">
        <v>14056784</v>
      </c>
      <c r="W1175" s="464">
        <v>0</v>
      </c>
      <c r="X1175" s="510">
        <f t="shared" si="17"/>
        <v>0</v>
      </c>
      <c r="Y1175" s="170" t="s">
        <v>81</v>
      </c>
      <c r="Z1175" s="170">
        <v>2015</v>
      </c>
      <c r="AA1175" s="465">
        <v>11</v>
      </c>
      <c r="AB1175" s="600" t="s">
        <v>475</v>
      </c>
      <c r="AC1175" s="677"/>
      <c r="AD1175" s="677"/>
      <c r="AE1175" s="677"/>
      <c r="AF1175" s="677"/>
      <c r="AG1175" s="677"/>
      <c r="AH1175" s="677"/>
      <c r="AI1175" s="677"/>
    </row>
    <row r="1176" spans="1:35" ht="76.5" customHeight="1">
      <c r="A1176" s="282" t="s">
        <v>4559</v>
      </c>
      <c r="B1176" s="283" t="s">
        <v>1615</v>
      </c>
      <c r="C1176" s="151" t="s">
        <v>459</v>
      </c>
      <c r="D1176" s="151" t="s">
        <v>460</v>
      </c>
      <c r="E1176" s="151" t="s">
        <v>461</v>
      </c>
      <c r="F1176" s="151" t="s">
        <v>462</v>
      </c>
      <c r="G1176" s="151" t="s">
        <v>463</v>
      </c>
      <c r="H1176" s="151" t="s">
        <v>464</v>
      </c>
      <c r="I1176" s="151" t="s">
        <v>465</v>
      </c>
      <c r="J1176" s="151" t="s">
        <v>83</v>
      </c>
      <c r="K1176" s="455">
        <v>96</v>
      </c>
      <c r="L1176" s="138">
        <v>711000000</v>
      </c>
      <c r="M1176" s="139" t="s">
        <v>4617</v>
      </c>
      <c r="N1176" s="180" t="s">
        <v>2276</v>
      </c>
      <c r="O1176" s="151" t="s">
        <v>4624</v>
      </c>
      <c r="P1176" s="151"/>
      <c r="Q1176" s="151" t="s">
        <v>508</v>
      </c>
      <c r="R1176" s="151" t="s">
        <v>385</v>
      </c>
      <c r="S1176" s="151"/>
      <c r="T1176" s="289" t="s">
        <v>82</v>
      </c>
      <c r="U1176" s="456"/>
      <c r="V1176" s="456">
        <v>3881280</v>
      </c>
      <c r="W1176" s="456">
        <v>3881280</v>
      </c>
      <c r="X1176" s="290">
        <f t="shared" ref="X1176" si="18">W1176*1.12</f>
        <v>4347033.6000000006</v>
      </c>
      <c r="Y1176" s="151" t="s">
        <v>81</v>
      </c>
      <c r="Z1176" s="151">
        <v>2015</v>
      </c>
      <c r="AA1176" s="461" t="s">
        <v>4560</v>
      </c>
      <c r="AB1176" s="559" t="s">
        <v>475</v>
      </c>
      <c r="AC1176" s="583"/>
      <c r="AD1176" s="583"/>
      <c r="AE1176" s="583"/>
      <c r="AF1176" s="583"/>
      <c r="AG1176" s="583"/>
      <c r="AH1176" s="583"/>
      <c r="AI1176" s="583"/>
    </row>
    <row r="1177" spans="1:35" s="43" customFormat="1" ht="76.5" customHeight="1">
      <c r="A1177" s="291" t="s">
        <v>981</v>
      </c>
      <c r="B1177" s="185" t="s">
        <v>55</v>
      </c>
      <c r="C1177" s="170" t="s">
        <v>459</v>
      </c>
      <c r="D1177" s="170" t="s">
        <v>460</v>
      </c>
      <c r="E1177" s="170" t="s">
        <v>461</v>
      </c>
      <c r="F1177" s="170" t="s">
        <v>462</v>
      </c>
      <c r="G1177" s="170" t="s">
        <v>463</v>
      </c>
      <c r="H1177" s="170" t="s">
        <v>464</v>
      </c>
      <c r="I1177" s="170" t="s">
        <v>465</v>
      </c>
      <c r="J1177" s="170" t="s">
        <v>83</v>
      </c>
      <c r="K1177" s="462">
        <v>96</v>
      </c>
      <c r="L1177" s="684">
        <v>711000000</v>
      </c>
      <c r="M1177" s="39" t="s">
        <v>4618</v>
      </c>
      <c r="N1177" s="187" t="s">
        <v>91</v>
      </c>
      <c r="O1177" s="170" t="s">
        <v>388</v>
      </c>
      <c r="P1177" s="170"/>
      <c r="Q1177" s="170" t="s">
        <v>508</v>
      </c>
      <c r="R1177" s="170" t="s">
        <v>385</v>
      </c>
      <c r="S1177" s="170"/>
      <c r="T1177" s="463" t="s">
        <v>82</v>
      </c>
      <c r="U1177" s="464"/>
      <c r="V1177" s="464">
        <v>9638400</v>
      </c>
      <c r="W1177" s="464">
        <v>0</v>
      </c>
      <c r="X1177" s="510">
        <f t="shared" si="17"/>
        <v>0</v>
      </c>
      <c r="Y1177" s="170" t="s">
        <v>81</v>
      </c>
      <c r="Z1177" s="170">
        <v>2015</v>
      </c>
      <c r="AA1177" s="465"/>
      <c r="AB1177" s="600" t="s">
        <v>475</v>
      </c>
      <c r="AC1177" s="677"/>
      <c r="AD1177" s="677"/>
      <c r="AE1177" s="677"/>
      <c r="AF1177" s="677"/>
      <c r="AG1177" s="677"/>
      <c r="AH1177" s="677"/>
      <c r="AI1177" s="677"/>
    </row>
    <row r="1178" spans="1:35" s="43" customFormat="1" ht="76.5" customHeight="1">
      <c r="A1178" s="291" t="s">
        <v>980</v>
      </c>
      <c r="B1178" s="185" t="s">
        <v>55</v>
      </c>
      <c r="C1178" s="170" t="s">
        <v>459</v>
      </c>
      <c r="D1178" s="170" t="s">
        <v>460</v>
      </c>
      <c r="E1178" s="170" t="s">
        <v>461</v>
      </c>
      <c r="F1178" s="170" t="s">
        <v>462</v>
      </c>
      <c r="G1178" s="170" t="s">
        <v>463</v>
      </c>
      <c r="H1178" s="170" t="s">
        <v>464</v>
      </c>
      <c r="I1178" s="170" t="s">
        <v>465</v>
      </c>
      <c r="J1178" s="170" t="s">
        <v>83</v>
      </c>
      <c r="K1178" s="462">
        <v>96</v>
      </c>
      <c r="L1178" s="684">
        <v>711000000</v>
      </c>
      <c r="M1178" s="39" t="s">
        <v>4618</v>
      </c>
      <c r="N1178" s="187" t="s">
        <v>91</v>
      </c>
      <c r="O1178" s="170" t="s">
        <v>506</v>
      </c>
      <c r="P1178" s="170"/>
      <c r="Q1178" s="170" t="s">
        <v>508</v>
      </c>
      <c r="R1178" s="170" t="s">
        <v>385</v>
      </c>
      <c r="S1178" s="170"/>
      <c r="T1178" s="463" t="s">
        <v>82</v>
      </c>
      <c r="U1178" s="464"/>
      <c r="V1178" s="464">
        <v>252000</v>
      </c>
      <c r="W1178" s="464">
        <v>0</v>
      </c>
      <c r="X1178" s="510">
        <f t="shared" si="17"/>
        <v>0</v>
      </c>
      <c r="Y1178" s="170" t="s">
        <v>81</v>
      </c>
      <c r="Z1178" s="170">
        <v>2015</v>
      </c>
      <c r="AA1178" s="465"/>
      <c r="AB1178" s="600" t="s">
        <v>475</v>
      </c>
      <c r="AC1178" s="677"/>
      <c r="AD1178" s="677"/>
      <c r="AE1178" s="677"/>
      <c r="AF1178" s="677"/>
      <c r="AG1178" s="677"/>
      <c r="AH1178" s="677"/>
      <c r="AI1178" s="677"/>
    </row>
    <row r="1179" spans="1:35" ht="76.5" customHeight="1">
      <c r="A1179" s="282" t="s">
        <v>979</v>
      </c>
      <c r="B1179" s="283" t="s">
        <v>55</v>
      </c>
      <c r="C1179" s="151" t="s">
        <v>588</v>
      </c>
      <c r="D1179" s="151" t="s">
        <v>589</v>
      </c>
      <c r="E1179" s="151" t="s">
        <v>590</v>
      </c>
      <c r="F1179" s="151" t="s">
        <v>591</v>
      </c>
      <c r="G1179" s="151" t="s">
        <v>592</v>
      </c>
      <c r="H1179" s="151" t="s">
        <v>466</v>
      </c>
      <c r="I1179" s="151" t="s">
        <v>467</v>
      </c>
      <c r="J1179" s="151" t="s">
        <v>83</v>
      </c>
      <c r="K1179" s="455">
        <v>100</v>
      </c>
      <c r="L1179" s="138">
        <v>711000000</v>
      </c>
      <c r="M1179" s="34" t="s">
        <v>4618</v>
      </c>
      <c r="N1179" s="180" t="s">
        <v>91</v>
      </c>
      <c r="O1179" s="151" t="s">
        <v>406</v>
      </c>
      <c r="P1179" s="151"/>
      <c r="Q1179" s="151" t="s">
        <v>508</v>
      </c>
      <c r="R1179" s="151" t="s">
        <v>385</v>
      </c>
      <c r="S1179" s="151"/>
      <c r="T1179" s="289" t="s">
        <v>82</v>
      </c>
      <c r="U1179" s="456"/>
      <c r="V1179" s="456">
        <v>166050000</v>
      </c>
      <c r="W1179" s="456">
        <v>166050000</v>
      </c>
      <c r="X1179" s="290">
        <f t="shared" si="17"/>
        <v>185976000.00000003</v>
      </c>
      <c r="Y1179" s="151" t="s">
        <v>81</v>
      </c>
      <c r="Z1179" s="151">
        <v>2015</v>
      </c>
      <c r="AA1179" s="151"/>
      <c r="AB1179" s="559" t="s">
        <v>475</v>
      </c>
      <c r="AC1179" s="583"/>
      <c r="AD1179" s="583"/>
      <c r="AE1179" s="583"/>
      <c r="AF1179" s="583"/>
      <c r="AG1179" s="583"/>
      <c r="AH1179" s="583"/>
      <c r="AI1179" s="583"/>
    </row>
    <row r="1180" spans="1:35" ht="76.5" customHeight="1">
      <c r="A1180" s="282" t="s">
        <v>978</v>
      </c>
      <c r="B1180" s="283" t="s">
        <v>55</v>
      </c>
      <c r="C1180" s="283" t="s">
        <v>468</v>
      </c>
      <c r="D1180" s="283" t="s">
        <v>469</v>
      </c>
      <c r="E1180" s="283" t="s">
        <v>470</v>
      </c>
      <c r="F1180" s="283" t="s">
        <v>471</v>
      </c>
      <c r="G1180" s="283" t="s">
        <v>472</v>
      </c>
      <c r="H1180" s="283" t="s">
        <v>507</v>
      </c>
      <c r="I1180" s="283" t="s">
        <v>2103</v>
      </c>
      <c r="J1180" s="151" t="s">
        <v>83</v>
      </c>
      <c r="K1180" s="466">
        <v>50</v>
      </c>
      <c r="L1180" s="138">
        <v>711000000</v>
      </c>
      <c r="M1180" s="34" t="s">
        <v>4618</v>
      </c>
      <c r="N1180" s="180" t="s">
        <v>91</v>
      </c>
      <c r="O1180" s="467" t="s">
        <v>511</v>
      </c>
      <c r="P1180" s="283"/>
      <c r="Q1180" s="151" t="s">
        <v>508</v>
      </c>
      <c r="R1180" s="151" t="s">
        <v>385</v>
      </c>
      <c r="S1180" s="283"/>
      <c r="T1180" s="289" t="s">
        <v>82</v>
      </c>
      <c r="U1180" s="290"/>
      <c r="V1180" s="290">
        <v>122797200</v>
      </c>
      <c r="W1180" s="290">
        <v>122797200</v>
      </c>
      <c r="X1180" s="290">
        <f t="shared" si="17"/>
        <v>137532864</v>
      </c>
      <c r="Y1180" s="151" t="s">
        <v>81</v>
      </c>
      <c r="Z1180" s="151">
        <v>2015</v>
      </c>
      <c r="AA1180" s="461"/>
      <c r="AB1180" s="559" t="s">
        <v>475</v>
      </c>
      <c r="AC1180" s="583"/>
      <c r="AD1180" s="583"/>
      <c r="AE1180" s="583"/>
      <c r="AF1180" s="583"/>
      <c r="AG1180" s="583"/>
      <c r="AH1180" s="583"/>
      <c r="AI1180" s="583"/>
    </row>
    <row r="1181" spans="1:35" ht="76.5" customHeight="1">
      <c r="A1181" s="282" t="s">
        <v>977</v>
      </c>
      <c r="B1181" s="283" t="s">
        <v>55</v>
      </c>
      <c r="C1181" s="468" t="s">
        <v>547</v>
      </c>
      <c r="D1181" s="179" t="s">
        <v>548</v>
      </c>
      <c r="E1181" s="179" t="s">
        <v>549</v>
      </c>
      <c r="F1181" s="179" t="s">
        <v>550</v>
      </c>
      <c r="G1181" s="179" t="s">
        <v>551</v>
      </c>
      <c r="H1181" s="468" t="s">
        <v>473</v>
      </c>
      <c r="I1181" s="179" t="s">
        <v>474</v>
      </c>
      <c r="J1181" s="151" t="s">
        <v>83</v>
      </c>
      <c r="K1181" s="455">
        <v>100</v>
      </c>
      <c r="L1181" s="138">
        <v>711000000</v>
      </c>
      <c r="M1181" s="34" t="s">
        <v>4618</v>
      </c>
      <c r="N1181" s="460" t="s">
        <v>91</v>
      </c>
      <c r="O1181" s="151" t="s">
        <v>406</v>
      </c>
      <c r="P1181" s="183"/>
      <c r="Q1181" s="151" t="s">
        <v>508</v>
      </c>
      <c r="R1181" s="283" t="s">
        <v>385</v>
      </c>
      <c r="S1181" s="183"/>
      <c r="T1181" s="289" t="s">
        <v>82</v>
      </c>
      <c r="U1181" s="290"/>
      <c r="V1181" s="290">
        <v>62478660</v>
      </c>
      <c r="W1181" s="290">
        <v>62478660</v>
      </c>
      <c r="X1181" s="290">
        <f t="shared" si="17"/>
        <v>69976099.200000003</v>
      </c>
      <c r="Y1181" s="151" t="s">
        <v>81</v>
      </c>
      <c r="Z1181" s="151">
        <v>2015</v>
      </c>
      <c r="AA1181" s="461"/>
      <c r="AB1181" s="559" t="s">
        <v>475</v>
      </c>
      <c r="AC1181" s="583"/>
      <c r="AD1181" s="583"/>
      <c r="AE1181" s="583"/>
      <c r="AF1181" s="583"/>
      <c r="AG1181" s="583"/>
      <c r="AH1181" s="583"/>
      <c r="AI1181" s="583"/>
    </row>
    <row r="1182" spans="1:35" ht="76.5" customHeight="1">
      <c r="A1182" s="282" t="s">
        <v>976</v>
      </c>
      <c r="B1182" s="283" t="s">
        <v>169</v>
      </c>
      <c r="C1182" s="178" t="s">
        <v>476</v>
      </c>
      <c r="D1182" s="178" t="s">
        <v>477</v>
      </c>
      <c r="E1182" s="178" t="s">
        <v>478</v>
      </c>
      <c r="F1182" s="178" t="s">
        <v>477</v>
      </c>
      <c r="G1182" s="178" t="s">
        <v>478</v>
      </c>
      <c r="H1182" s="469" t="s">
        <v>479</v>
      </c>
      <c r="I1182" s="469" t="s">
        <v>480</v>
      </c>
      <c r="J1182" s="470" t="s">
        <v>31</v>
      </c>
      <c r="K1182" s="470">
        <v>100</v>
      </c>
      <c r="L1182" s="283">
        <v>151010000</v>
      </c>
      <c r="M1182" s="604" t="s">
        <v>3157</v>
      </c>
      <c r="N1182" s="180" t="s">
        <v>91</v>
      </c>
      <c r="O1182" s="248" t="s">
        <v>484</v>
      </c>
      <c r="P1182" s="178"/>
      <c r="Q1182" s="151" t="s">
        <v>508</v>
      </c>
      <c r="R1182" s="471" t="s">
        <v>481</v>
      </c>
      <c r="S1182" s="178"/>
      <c r="T1182" s="289" t="s">
        <v>82</v>
      </c>
      <c r="U1182" s="472"/>
      <c r="V1182" s="181">
        <v>170400</v>
      </c>
      <c r="W1182" s="181">
        <v>170400</v>
      </c>
      <c r="X1182" s="290">
        <f t="shared" si="17"/>
        <v>190848.00000000003</v>
      </c>
      <c r="Y1182" s="470" t="s">
        <v>81</v>
      </c>
      <c r="Z1182" s="469">
        <v>2015</v>
      </c>
      <c r="AA1182" s="151" t="s">
        <v>482</v>
      </c>
      <c r="AB1182" s="604" t="s">
        <v>483</v>
      </c>
      <c r="AC1182" s="583"/>
      <c r="AD1182" s="583"/>
      <c r="AE1182" s="583"/>
      <c r="AF1182" s="583"/>
      <c r="AG1182" s="583"/>
      <c r="AH1182" s="583"/>
      <c r="AI1182" s="583"/>
    </row>
    <row r="1183" spans="1:35" ht="76.5" customHeight="1">
      <c r="A1183" s="282" t="s">
        <v>975</v>
      </c>
      <c r="B1183" s="473" t="s">
        <v>55</v>
      </c>
      <c r="C1183" s="474" t="s">
        <v>537</v>
      </c>
      <c r="D1183" s="474" t="s">
        <v>538</v>
      </c>
      <c r="E1183" s="474" t="s">
        <v>539</v>
      </c>
      <c r="F1183" s="475" t="s">
        <v>538</v>
      </c>
      <c r="G1183" s="474" t="s">
        <v>539</v>
      </c>
      <c r="H1183" s="474" t="s">
        <v>540</v>
      </c>
      <c r="I1183" s="476" t="s">
        <v>541</v>
      </c>
      <c r="J1183" s="477" t="s">
        <v>31</v>
      </c>
      <c r="K1183" s="478">
        <v>100</v>
      </c>
      <c r="L1183" s="138">
        <v>711000000</v>
      </c>
      <c r="M1183" s="34" t="s">
        <v>4618</v>
      </c>
      <c r="N1183" s="479" t="s">
        <v>91</v>
      </c>
      <c r="O1183" s="474" t="s">
        <v>542</v>
      </c>
      <c r="P1183" s="474"/>
      <c r="Q1183" s="480" t="s">
        <v>627</v>
      </c>
      <c r="R1183" s="474" t="s">
        <v>36</v>
      </c>
      <c r="S1183" s="474"/>
      <c r="T1183" s="481" t="s">
        <v>82</v>
      </c>
      <c r="U1183" s="482"/>
      <c r="V1183" s="483">
        <v>15081193.619999999</v>
      </c>
      <c r="W1183" s="483">
        <v>15081193.619999999</v>
      </c>
      <c r="X1183" s="290">
        <f t="shared" si="17"/>
        <v>16890936.854400001</v>
      </c>
      <c r="Y1183" s="484" t="s">
        <v>81</v>
      </c>
      <c r="Z1183" s="485">
        <v>2015</v>
      </c>
      <c r="AA1183" s="378" t="s">
        <v>626</v>
      </c>
      <c r="AB1183" s="589" t="s">
        <v>62</v>
      </c>
      <c r="AC1183" s="583"/>
      <c r="AD1183" s="583"/>
      <c r="AE1183" s="583"/>
      <c r="AF1183" s="583"/>
      <c r="AG1183" s="583"/>
      <c r="AH1183" s="583"/>
      <c r="AI1183" s="583"/>
    </row>
    <row r="1184" spans="1:35" ht="76.5" customHeight="1">
      <c r="A1184" s="282" t="s">
        <v>974</v>
      </c>
      <c r="B1184" s="473" t="s">
        <v>55</v>
      </c>
      <c r="C1184" s="474" t="s">
        <v>537</v>
      </c>
      <c r="D1184" s="474" t="s">
        <v>538</v>
      </c>
      <c r="E1184" s="474" t="s">
        <v>539</v>
      </c>
      <c r="F1184" s="475" t="s">
        <v>538</v>
      </c>
      <c r="G1184" s="474" t="s">
        <v>539</v>
      </c>
      <c r="H1184" s="474" t="s">
        <v>540</v>
      </c>
      <c r="I1184" s="476" t="s">
        <v>541</v>
      </c>
      <c r="J1184" s="477" t="s">
        <v>31</v>
      </c>
      <c r="K1184" s="478">
        <v>100</v>
      </c>
      <c r="L1184" s="138">
        <v>711000000</v>
      </c>
      <c r="M1184" s="34" t="s">
        <v>4618</v>
      </c>
      <c r="N1184" s="479" t="s">
        <v>91</v>
      </c>
      <c r="O1184" s="480" t="s">
        <v>510</v>
      </c>
      <c r="P1184" s="474"/>
      <c r="Q1184" s="480" t="s">
        <v>627</v>
      </c>
      <c r="R1184" s="474" t="s">
        <v>36</v>
      </c>
      <c r="S1184" s="474"/>
      <c r="T1184" s="481" t="s">
        <v>82</v>
      </c>
      <c r="U1184" s="482"/>
      <c r="V1184" s="483">
        <v>18934301.52</v>
      </c>
      <c r="W1184" s="483">
        <v>18934301.52</v>
      </c>
      <c r="X1184" s="290">
        <f t="shared" si="17"/>
        <v>21206417.702400003</v>
      </c>
      <c r="Y1184" s="484" t="s">
        <v>81</v>
      </c>
      <c r="Z1184" s="474">
        <v>2015</v>
      </c>
      <c r="AA1184" s="378" t="s">
        <v>626</v>
      </c>
      <c r="AB1184" s="589" t="s">
        <v>62</v>
      </c>
      <c r="AC1184" s="583"/>
      <c r="AD1184" s="583"/>
      <c r="AE1184" s="583"/>
      <c r="AF1184" s="583"/>
      <c r="AG1184" s="583"/>
      <c r="AH1184" s="583"/>
      <c r="AI1184" s="583"/>
    </row>
    <row r="1185" spans="1:35" ht="76.5" customHeight="1">
      <c r="A1185" s="282" t="s">
        <v>973</v>
      </c>
      <c r="B1185" s="473" t="s">
        <v>55</v>
      </c>
      <c r="C1185" s="474" t="s">
        <v>537</v>
      </c>
      <c r="D1185" s="474" t="s">
        <v>538</v>
      </c>
      <c r="E1185" s="474" t="s">
        <v>539</v>
      </c>
      <c r="F1185" s="475" t="s">
        <v>538</v>
      </c>
      <c r="G1185" s="474" t="s">
        <v>539</v>
      </c>
      <c r="H1185" s="474" t="s">
        <v>540</v>
      </c>
      <c r="I1185" s="476" t="s">
        <v>541</v>
      </c>
      <c r="J1185" s="477" t="s">
        <v>31</v>
      </c>
      <c r="K1185" s="478">
        <v>100</v>
      </c>
      <c r="L1185" s="138">
        <v>711000000</v>
      </c>
      <c r="M1185" s="34" t="s">
        <v>4618</v>
      </c>
      <c r="N1185" s="479" t="s">
        <v>91</v>
      </c>
      <c r="O1185" s="474" t="s">
        <v>543</v>
      </c>
      <c r="P1185" s="474"/>
      <c r="Q1185" s="480" t="s">
        <v>627</v>
      </c>
      <c r="R1185" s="474" t="s">
        <v>36</v>
      </c>
      <c r="S1185" s="474"/>
      <c r="T1185" s="481" t="s">
        <v>82</v>
      </c>
      <c r="U1185" s="482"/>
      <c r="V1185" s="483">
        <v>25388443.059999999</v>
      </c>
      <c r="W1185" s="483">
        <v>25388443.059999999</v>
      </c>
      <c r="X1185" s="290">
        <f t="shared" si="17"/>
        <v>28435056.227200001</v>
      </c>
      <c r="Y1185" s="484" t="s">
        <v>81</v>
      </c>
      <c r="Z1185" s="485">
        <v>2015</v>
      </c>
      <c r="AA1185" s="378" t="s">
        <v>626</v>
      </c>
      <c r="AB1185" s="589" t="s">
        <v>62</v>
      </c>
      <c r="AC1185" s="583"/>
      <c r="AD1185" s="583"/>
      <c r="AE1185" s="583"/>
      <c r="AF1185" s="583"/>
      <c r="AG1185" s="583"/>
      <c r="AH1185" s="583"/>
      <c r="AI1185" s="583"/>
    </row>
    <row r="1186" spans="1:35" ht="76.5" customHeight="1">
      <c r="A1186" s="282" t="s">
        <v>972</v>
      </c>
      <c r="B1186" s="473" t="s">
        <v>55</v>
      </c>
      <c r="C1186" s="474" t="s">
        <v>537</v>
      </c>
      <c r="D1186" s="474" t="s">
        <v>538</v>
      </c>
      <c r="E1186" s="474" t="s">
        <v>539</v>
      </c>
      <c r="F1186" s="475" t="s">
        <v>538</v>
      </c>
      <c r="G1186" s="474" t="s">
        <v>539</v>
      </c>
      <c r="H1186" s="474" t="s">
        <v>540</v>
      </c>
      <c r="I1186" s="476" t="s">
        <v>541</v>
      </c>
      <c r="J1186" s="477" t="s">
        <v>31</v>
      </c>
      <c r="K1186" s="478">
        <v>100</v>
      </c>
      <c r="L1186" s="138">
        <v>711000000</v>
      </c>
      <c r="M1186" s="34" t="s">
        <v>4618</v>
      </c>
      <c r="N1186" s="479" t="s">
        <v>91</v>
      </c>
      <c r="O1186" s="474" t="s">
        <v>1489</v>
      </c>
      <c r="P1186" s="474"/>
      <c r="Q1186" s="480" t="s">
        <v>627</v>
      </c>
      <c r="R1186" s="474" t="s">
        <v>36</v>
      </c>
      <c r="S1186" s="474"/>
      <c r="T1186" s="481" t="s">
        <v>82</v>
      </c>
      <c r="U1186" s="482"/>
      <c r="V1186" s="483">
        <v>19378572.140000001</v>
      </c>
      <c r="W1186" s="483">
        <v>19378572.140000001</v>
      </c>
      <c r="X1186" s="290">
        <f t="shared" si="17"/>
        <v>21704000.796800002</v>
      </c>
      <c r="Y1186" s="484" t="s">
        <v>81</v>
      </c>
      <c r="Z1186" s="474">
        <v>2015</v>
      </c>
      <c r="AA1186" s="378" t="s">
        <v>626</v>
      </c>
      <c r="AB1186" s="589" t="s">
        <v>62</v>
      </c>
      <c r="AC1186" s="583"/>
      <c r="AD1186" s="583"/>
      <c r="AE1186" s="583"/>
      <c r="AF1186" s="583"/>
      <c r="AG1186" s="583"/>
      <c r="AH1186" s="583"/>
      <c r="AI1186" s="583"/>
    </row>
    <row r="1187" spans="1:35" ht="76.5" customHeight="1">
      <c r="A1187" s="282" t="s">
        <v>971</v>
      </c>
      <c r="B1187" s="473" t="s">
        <v>55</v>
      </c>
      <c r="C1187" s="474" t="s">
        <v>537</v>
      </c>
      <c r="D1187" s="474" t="s">
        <v>538</v>
      </c>
      <c r="E1187" s="474" t="s">
        <v>539</v>
      </c>
      <c r="F1187" s="475" t="s">
        <v>538</v>
      </c>
      <c r="G1187" s="474" t="s">
        <v>539</v>
      </c>
      <c r="H1187" s="474" t="s">
        <v>540</v>
      </c>
      <c r="I1187" s="476" t="s">
        <v>541</v>
      </c>
      <c r="J1187" s="477" t="s">
        <v>31</v>
      </c>
      <c r="K1187" s="478">
        <v>100</v>
      </c>
      <c r="L1187" s="138">
        <v>711000000</v>
      </c>
      <c r="M1187" s="34" t="s">
        <v>4618</v>
      </c>
      <c r="N1187" s="479" t="s">
        <v>91</v>
      </c>
      <c r="O1187" s="486" t="s">
        <v>307</v>
      </c>
      <c r="P1187" s="474"/>
      <c r="Q1187" s="480" t="s">
        <v>627</v>
      </c>
      <c r="R1187" s="474" t="s">
        <v>36</v>
      </c>
      <c r="S1187" s="474"/>
      <c r="T1187" s="481" t="s">
        <v>82</v>
      </c>
      <c r="U1187" s="482"/>
      <c r="V1187" s="483">
        <v>1712492.3999999985</v>
      </c>
      <c r="W1187" s="483">
        <v>1712492.3999999985</v>
      </c>
      <c r="X1187" s="290">
        <f t="shared" si="17"/>
        <v>1917991.4879999985</v>
      </c>
      <c r="Y1187" s="484" t="s">
        <v>81</v>
      </c>
      <c r="Z1187" s="474">
        <v>2015</v>
      </c>
      <c r="AA1187" s="378" t="s">
        <v>626</v>
      </c>
      <c r="AB1187" s="589" t="s">
        <v>62</v>
      </c>
      <c r="AC1187" s="583"/>
      <c r="AD1187" s="583"/>
      <c r="AE1187" s="583"/>
      <c r="AF1187" s="583"/>
      <c r="AG1187" s="583"/>
      <c r="AH1187" s="583"/>
      <c r="AI1187" s="583"/>
    </row>
    <row r="1188" spans="1:35" s="43" customFormat="1" ht="76.5" customHeight="1">
      <c r="A1188" s="487" t="s">
        <v>970</v>
      </c>
      <c r="B1188" s="488" t="s">
        <v>55</v>
      </c>
      <c r="C1188" s="489" t="s">
        <v>617</v>
      </c>
      <c r="D1188" s="489" t="s">
        <v>618</v>
      </c>
      <c r="E1188" s="489" t="s">
        <v>619</v>
      </c>
      <c r="F1188" s="489" t="s">
        <v>620</v>
      </c>
      <c r="G1188" s="489" t="s">
        <v>621</v>
      </c>
      <c r="H1188" s="489" t="s">
        <v>622</v>
      </c>
      <c r="I1188" s="489" t="s">
        <v>623</v>
      </c>
      <c r="J1188" s="489" t="s">
        <v>80</v>
      </c>
      <c r="K1188" s="489">
        <v>100</v>
      </c>
      <c r="L1188" s="490">
        <v>231010000</v>
      </c>
      <c r="M1188" s="712" t="s">
        <v>4158</v>
      </c>
      <c r="N1188" s="492" t="s">
        <v>624</v>
      </c>
      <c r="O1188" s="489" t="s">
        <v>92</v>
      </c>
      <c r="P1188" s="489"/>
      <c r="Q1188" s="493" t="s">
        <v>508</v>
      </c>
      <c r="R1188" s="489" t="s">
        <v>93</v>
      </c>
      <c r="S1188" s="489"/>
      <c r="T1188" s="489" t="s">
        <v>30</v>
      </c>
      <c r="U1188" s="494"/>
      <c r="V1188" s="494">
        <v>3186669.96</v>
      </c>
      <c r="W1188" s="494">
        <v>0</v>
      </c>
      <c r="X1188" s="510">
        <f t="shared" si="17"/>
        <v>0</v>
      </c>
      <c r="Y1188" s="489" t="s">
        <v>81</v>
      </c>
      <c r="Z1188" s="489">
        <v>2015</v>
      </c>
      <c r="AA1188" s="491"/>
      <c r="AB1188" s="594" t="s">
        <v>63</v>
      </c>
      <c r="AC1188" s="677"/>
      <c r="AD1188" s="677"/>
      <c r="AE1188" s="677"/>
      <c r="AF1188" s="677"/>
      <c r="AG1188" s="677"/>
      <c r="AH1188" s="677"/>
      <c r="AI1188" s="677"/>
    </row>
    <row r="1189" spans="1:35" ht="76.5" customHeight="1">
      <c r="A1189" s="495" t="s">
        <v>969</v>
      </c>
      <c r="B1189" s="473" t="s">
        <v>55</v>
      </c>
      <c r="C1189" s="474" t="s">
        <v>537</v>
      </c>
      <c r="D1189" s="474" t="s">
        <v>538</v>
      </c>
      <c r="E1189" s="474" t="s">
        <v>539</v>
      </c>
      <c r="F1189" s="475" t="s">
        <v>538</v>
      </c>
      <c r="G1189" s="474" t="s">
        <v>539</v>
      </c>
      <c r="H1189" s="474" t="s">
        <v>540</v>
      </c>
      <c r="I1189" s="476" t="s">
        <v>541</v>
      </c>
      <c r="J1189" s="477" t="s">
        <v>31</v>
      </c>
      <c r="K1189" s="478">
        <v>100</v>
      </c>
      <c r="L1189" s="138">
        <v>711000000</v>
      </c>
      <c r="M1189" s="34" t="s">
        <v>4618</v>
      </c>
      <c r="N1189" s="479" t="s">
        <v>91</v>
      </c>
      <c r="O1189" s="496" t="s">
        <v>245</v>
      </c>
      <c r="P1189" s="474"/>
      <c r="Q1189" s="480" t="s">
        <v>627</v>
      </c>
      <c r="R1189" s="474" t="s">
        <v>36</v>
      </c>
      <c r="S1189" s="474"/>
      <c r="T1189" s="481" t="s">
        <v>82</v>
      </c>
      <c r="U1189" s="482"/>
      <c r="V1189" s="483">
        <v>3013009.2199999988</v>
      </c>
      <c r="W1189" s="483">
        <v>3013009.2199999988</v>
      </c>
      <c r="X1189" s="290">
        <f t="shared" si="17"/>
        <v>3374570.3263999992</v>
      </c>
      <c r="Y1189" s="484" t="s">
        <v>81</v>
      </c>
      <c r="Z1189" s="474">
        <v>2015</v>
      </c>
      <c r="AA1189" s="378" t="s">
        <v>626</v>
      </c>
      <c r="AB1189" s="589" t="s">
        <v>62</v>
      </c>
      <c r="AC1189" s="583"/>
      <c r="AD1189" s="583"/>
      <c r="AE1189" s="583"/>
      <c r="AF1189" s="583"/>
      <c r="AG1189" s="583"/>
      <c r="AH1189" s="583"/>
      <c r="AI1189" s="583"/>
    </row>
    <row r="1190" spans="1:35" ht="76.5" customHeight="1">
      <c r="A1190" s="495" t="s">
        <v>968</v>
      </c>
      <c r="B1190" s="473" t="s">
        <v>55</v>
      </c>
      <c r="C1190" s="474" t="s">
        <v>537</v>
      </c>
      <c r="D1190" s="474" t="s">
        <v>538</v>
      </c>
      <c r="E1190" s="474" t="s">
        <v>539</v>
      </c>
      <c r="F1190" s="475" t="s">
        <v>538</v>
      </c>
      <c r="G1190" s="474" t="s">
        <v>539</v>
      </c>
      <c r="H1190" s="474" t="s">
        <v>540</v>
      </c>
      <c r="I1190" s="476" t="s">
        <v>541</v>
      </c>
      <c r="J1190" s="477" t="s">
        <v>31</v>
      </c>
      <c r="K1190" s="478">
        <v>100</v>
      </c>
      <c r="L1190" s="138">
        <v>711000000</v>
      </c>
      <c r="M1190" s="34" t="s">
        <v>4618</v>
      </c>
      <c r="N1190" s="479" t="s">
        <v>91</v>
      </c>
      <c r="O1190" s="496" t="s">
        <v>509</v>
      </c>
      <c r="P1190" s="474"/>
      <c r="Q1190" s="480" t="s">
        <v>627</v>
      </c>
      <c r="R1190" s="474" t="s">
        <v>36</v>
      </c>
      <c r="S1190" s="474"/>
      <c r="T1190" s="481" t="s">
        <v>82</v>
      </c>
      <c r="U1190" s="482"/>
      <c r="V1190" s="483">
        <v>11623913.780000016</v>
      </c>
      <c r="W1190" s="483">
        <v>11623913.780000016</v>
      </c>
      <c r="X1190" s="290">
        <f t="shared" si="17"/>
        <v>13018783.43360002</v>
      </c>
      <c r="Y1190" s="484" t="s">
        <v>81</v>
      </c>
      <c r="Z1190" s="474">
        <v>2015</v>
      </c>
      <c r="AA1190" s="378" t="s">
        <v>626</v>
      </c>
      <c r="AB1190" s="589" t="s">
        <v>62</v>
      </c>
      <c r="AC1190" s="583"/>
      <c r="AD1190" s="583"/>
      <c r="AE1190" s="583"/>
      <c r="AF1190" s="583"/>
      <c r="AG1190" s="583"/>
      <c r="AH1190" s="583"/>
      <c r="AI1190" s="583"/>
    </row>
    <row r="1191" spans="1:35" ht="76.5" customHeight="1">
      <c r="A1191" s="495" t="s">
        <v>967</v>
      </c>
      <c r="B1191" s="473" t="s">
        <v>55</v>
      </c>
      <c r="C1191" s="474" t="s">
        <v>537</v>
      </c>
      <c r="D1191" s="474" t="s">
        <v>538</v>
      </c>
      <c r="E1191" s="474" t="s">
        <v>539</v>
      </c>
      <c r="F1191" s="475" t="s">
        <v>538</v>
      </c>
      <c r="G1191" s="474" t="s">
        <v>539</v>
      </c>
      <c r="H1191" s="474" t="s">
        <v>540</v>
      </c>
      <c r="I1191" s="476" t="s">
        <v>541</v>
      </c>
      <c r="J1191" s="477" t="s">
        <v>31</v>
      </c>
      <c r="K1191" s="478">
        <v>100</v>
      </c>
      <c r="L1191" s="138">
        <v>711000000</v>
      </c>
      <c r="M1191" s="34" t="s">
        <v>4618</v>
      </c>
      <c r="N1191" s="479" t="s">
        <v>91</v>
      </c>
      <c r="O1191" s="474" t="s">
        <v>545</v>
      </c>
      <c r="P1191" s="474"/>
      <c r="Q1191" s="480" t="s">
        <v>627</v>
      </c>
      <c r="R1191" s="474" t="s">
        <v>36</v>
      </c>
      <c r="S1191" s="474"/>
      <c r="T1191" s="481" t="s">
        <v>82</v>
      </c>
      <c r="U1191" s="482"/>
      <c r="V1191" s="483">
        <v>9927568.900000006</v>
      </c>
      <c r="W1191" s="483">
        <v>9927568.900000006</v>
      </c>
      <c r="X1191" s="290">
        <f t="shared" si="17"/>
        <v>11118877.168000007</v>
      </c>
      <c r="Y1191" s="484" t="s">
        <v>81</v>
      </c>
      <c r="Z1191" s="474">
        <v>2015</v>
      </c>
      <c r="AA1191" s="378" t="s">
        <v>626</v>
      </c>
      <c r="AB1191" s="589" t="s">
        <v>62</v>
      </c>
      <c r="AC1191" s="583"/>
      <c r="AD1191" s="583"/>
      <c r="AE1191" s="583"/>
      <c r="AF1191" s="583"/>
      <c r="AG1191" s="583"/>
      <c r="AH1191" s="583"/>
      <c r="AI1191" s="583"/>
    </row>
    <row r="1192" spans="1:35" ht="76.5" customHeight="1">
      <c r="A1192" s="495" t="s">
        <v>966</v>
      </c>
      <c r="B1192" s="473" t="s">
        <v>55</v>
      </c>
      <c r="C1192" s="474" t="s">
        <v>537</v>
      </c>
      <c r="D1192" s="474" t="s">
        <v>538</v>
      </c>
      <c r="E1192" s="474" t="s">
        <v>539</v>
      </c>
      <c r="F1192" s="475" t="s">
        <v>538</v>
      </c>
      <c r="G1192" s="474" t="s">
        <v>539</v>
      </c>
      <c r="H1192" s="474" t="s">
        <v>540</v>
      </c>
      <c r="I1192" s="476" t="s">
        <v>541</v>
      </c>
      <c r="J1192" s="477" t="s">
        <v>31</v>
      </c>
      <c r="K1192" s="478">
        <v>100</v>
      </c>
      <c r="L1192" s="138">
        <v>711000000</v>
      </c>
      <c r="M1192" s="34" t="s">
        <v>4618</v>
      </c>
      <c r="N1192" s="479" t="s">
        <v>91</v>
      </c>
      <c r="O1192" s="475" t="s">
        <v>131</v>
      </c>
      <c r="P1192" s="474"/>
      <c r="Q1192" s="480" t="s">
        <v>627</v>
      </c>
      <c r="R1192" s="474" t="s">
        <v>36</v>
      </c>
      <c r="S1192" s="474"/>
      <c r="T1192" s="481" t="s">
        <v>82</v>
      </c>
      <c r="U1192" s="482"/>
      <c r="V1192" s="483">
        <v>1712492.4000000022</v>
      </c>
      <c r="W1192" s="483">
        <v>1712492.4000000022</v>
      </c>
      <c r="X1192" s="290">
        <f t="shared" si="17"/>
        <v>1917991.4880000027</v>
      </c>
      <c r="Y1192" s="484" t="s">
        <v>81</v>
      </c>
      <c r="Z1192" s="474">
        <v>2015</v>
      </c>
      <c r="AA1192" s="378" t="s">
        <v>626</v>
      </c>
      <c r="AB1192" s="589" t="s">
        <v>62</v>
      </c>
      <c r="AC1192" s="583"/>
      <c r="AD1192" s="583"/>
      <c r="AE1192" s="583"/>
      <c r="AF1192" s="583"/>
      <c r="AG1192" s="583"/>
      <c r="AH1192" s="583"/>
      <c r="AI1192" s="583"/>
    </row>
    <row r="1193" spans="1:35" ht="76.5" customHeight="1">
      <c r="A1193" s="495" t="s">
        <v>965</v>
      </c>
      <c r="B1193" s="473" t="s">
        <v>55</v>
      </c>
      <c r="C1193" s="474" t="s">
        <v>537</v>
      </c>
      <c r="D1193" s="474" t="s">
        <v>538</v>
      </c>
      <c r="E1193" s="474" t="s">
        <v>539</v>
      </c>
      <c r="F1193" s="475" t="s">
        <v>538</v>
      </c>
      <c r="G1193" s="474" t="s">
        <v>539</v>
      </c>
      <c r="H1193" s="474" t="s">
        <v>540</v>
      </c>
      <c r="I1193" s="476" t="s">
        <v>541</v>
      </c>
      <c r="J1193" s="477" t="s">
        <v>31</v>
      </c>
      <c r="K1193" s="478">
        <v>100</v>
      </c>
      <c r="L1193" s="138">
        <v>711000000</v>
      </c>
      <c r="M1193" s="34" t="s">
        <v>4618</v>
      </c>
      <c r="N1193" s="479" t="s">
        <v>91</v>
      </c>
      <c r="O1193" s="474" t="s">
        <v>546</v>
      </c>
      <c r="P1193" s="474"/>
      <c r="Q1193" s="480" t="s">
        <v>627</v>
      </c>
      <c r="R1193" s="474" t="s">
        <v>36</v>
      </c>
      <c r="S1193" s="474"/>
      <c r="T1193" s="481" t="s">
        <v>82</v>
      </c>
      <c r="U1193" s="482"/>
      <c r="V1193" s="483">
        <v>428123.10000000056</v>
      </c>
      <c r="W1193" s="483">
        <v>428123.10000000056</v>
      </c>
      <c r="X1193" s="290">
        <f t="shared" si="17"/>
        <v>479497.87200000067</v>
      </c>
      <c r="Y1193" s="484" t="s">
        <v>81</v>
      </c>
      <c r="Z1193" s="474">
        <v>2015</v>
      </c>
      <c r="AA1193" s="378" t="s">
        <v>626</v>
      </c>
      <c r="AB1193" s="589" t="s">
        <v>62</v>
      </c>
      <c r="AC1193" s="583"/>
      <c r="AD1193" s="583"/>
      <c r="AE1193" s="583"/>
      <c r="AF1193" s="583"/>
      <c r="AG1193" s="583"/>
      <c r="AH1193" s="583"/>
      <c r="AI1193" s="583"/>
    </row>
    <row r="1194" spans="1:35" ht="76.5" customHeight="1">
      <c r="A1194" s="495" t="s">
        <v>964</v>
      </c>
      <c r="B1194" s="473" t="s">
        <v>55</v>
      </c>
      <c r="C1194" s="474" t="s">
        <v>537</v>
      </c>
      <c r="D1194" s="474" t="s">
        <v>538</v>
      </c>
      <c r="E1194" s="474" t="s">
        <v>539</v>
      </c>
      <c r="F1194" s="475" t="s">
        <v>538</v>
      </c>
      <c r="G1194" s="474" t="s">
        <v>539</v>
      </c>
      <c r="H1194" s="474" t="s">
        <v>540</v>
      </c>
      <c r="I1194" s="476" t="s">
        <v>541</v>
      </c>
      <c r="J1194" s="477" t="s">
        <v>31</v>
      </c>
      <c r="K1194" s="478">
        <v>100</v>
      </c>
      <c r="L1194" s="138">
        <v>711000000</v>
      </c>
      <c r="M1194" s="34" t="s">
        <v>4618</v>
      </c>
      <c r="N1194" s="479" t="s">
        <v>91</v>
      </c>
      <c r="O1194" s="480" t="s">
        <v>406</v>
      </c>
      <c r="P1194" s="474"/>
      <c r="Q1194" s="480" t="s">
        <v>627</v>
      </c>
      <c r="R1194" s="474" t="s">
        <v>36</v>
      </c>
      <c r="S1194" s="474"/>
      <c r="T1194" s="481" t="s">
        <v>82</v>
      </c>
      <c r="U1194" s="482"/>
      <c r="V1194" s="483">
        <v>2568738.599999994</v>
      </c>
      <c r="W1194" s="483">
        <v>2568738.599999994</v>
      </c>
      <c r="X1194" s="290">
        <f t="shared" si="17"/>
        <v>2876987.2319999938</v>
      </c>
      <c r="Y1194" s="484" t="s">
        <v>81</v>
      </c>
      <c r="Z1194" s="474">
        <v>2015</v>
      </c>
      <c r="AA1194" s="378" t="s">
        <v>626</v>
      </c>
      <c r="AB1194" s="589" t="s">
        <v>62</v>
      </c>
      <c r="AC1194" s="583"/>
      <c r="AD1194" s="583"/>
      <c r="AE1194" s="583"/>
      <c r="AF1194" s="583"/>
      <c r="AG1194" s="583"/>
      <c r="AH1194" s="583"/>
      <c r="AI1194" s="583"/>
    </row>
    <row r="1195" spans="1:35" s="43" customFormat="1" ht="76.5" customHeight="1">
      <c r="A1195" s="291" t="s">
        <v>1218</v>
      </c>
      <c r="B1195" s="185" t="s">
        <v>55</v>
      </c>
      <c r="C1195" s="170" t="s">
        <v>442</v>
      </c>
      <c r="D1195" s="170" t="s">
        <v>443</v>
      </c>
      <c r="E1195" s="170" t="s">
        <v>444</v>
      </c>
      <c r="F1195" s="170" t="s">
        <v>445</v>
      </c>
      <c r="G1195" s="170" t="s">
        <v>446</v>
      </c>
      <c r="H1195" s="170" t="s">
        <v>447</v>
      </c>
      <c r="I1195" s="170" t="s">
        <v>448</v>
      </c>
      <c r="J1195" s="170" t="s">
        <v>83</v>
      </c>
      <c r="K1195" s="462">
        <v>96</v>
      </c>
      <c r="L1195" s="684">
        <v>711000000</v>
      </c>
      <c r="M1195" s="39" t="s">
        <v>4618</v>
      </c>
      <c r="N1195" s="187" t="s">
        <v>91</v>
      </c>
      <c r="O1195" s="170" t="s">
        <v>501</v>
      </c>
      <c r="P1195" s="170"/>
      <c r="Q1195" s="170" t="s">
        <v>508</v>
      </c>
      <c r="R1195" s="170" t="s">
        <v>385</v>
      </c>
      <c r="S1195" s="170"/>
      <c r="T1195" s="463" t="s">
        <v>82</v>
      </c>
      <c r="U1195" s="464"/>
      <c r="V1195" s="464">
        <v>206209311.36000001</v>
      </c>
      <c r="W1195" s="464">
        <v>0</v>
      </c>
      <c r="X1195" s="510">
        <f t="shared" si="17"/>
        <v>0</v>
      </c>
      <c r="Y1195" s="170" t="s">
        <v>81</v>
      </c>
      <c r="Z1195" s="170">
        <v>2015</v>
      </c>
      <c r="AA1195" s="465"/>
      <c r="AB1195" s="600" t="s">
        <v>475</v>
      </c>
      <c r="AC1195" s="677"/>
      <c r="AD1195" s="677"/>
      <c r="AE1195" s="677"/>
      <c r="AF1195" s="677"/>
      <c r="AG1195" s="677"/>
      <c r="AH1195" s="677"/>
      <c r="AI1195" s="677"/>
    </row>
    <row r="1196" spans="1:35" s="43" customFormat="1" ht="76.5" customHeight="1">
      <c r="A1196" s="291" t="s">
        <v>1227</v>
      </c>
      <c r="B1196" s="185" t="s">
        <v>55</v>
      </c>
      <c r="C1196" s="170" t="s">
        <v>442</v>
      </c>
      <c r="D1196" s="170" t="s">
        <v>443</v>
      </c>
      <c r="E1196" s="170" t="s">
        <v>444</v>
      </c>
      <c r="F1196" s="170" t="s">
        <v>445</v>
      </c>
      <c r="G1196" s="170" t="s">
        <v>446</v>
      </c>
      <c r="H1196" s="170" t="s">
        <v>449</v>
      </c>
      <c r="I1196" s="170" t="s">
        <v>450</v>
      </c>
      <c r="J1196" s="170" t="s">
        <v>83</v>
      </c>
      <c r="K1196" s="462">
        <v>96</v>
      </c>
      <c r="L1196" s="684">
        <v>711000000</v>
      </c>
      <c r="M1196" s="39" t="s">
        <v>4618</v>
      </c>
      <c r="N1196" s="187" t="s">
        <v>91</v>
      </c>
      <c r="O1196" s="170" t="s">
        <v>502</v>
      </c>
      <c r="P1196" s="170"/>
      <c r="Q1196" s="170" t="s">
        <v>508</v>
      </c>
      <c r="R1196" s="170" t="s">
        <v>385</v>
      </c>
      <c r="S1196" s="170"/>
      <c r="T1196" s="463" t="s">
        <v>82</v>
      </c>
      <c r="U1196" s="464"/>
      <c r="V1196" s="464">
        <v>58326595.68</v>
      </c>
      <c r="W1196" s="464">
        <v>0</v>
      </c>
      <c r="X1196" s="510">
        <f t="shared" si="17"/>
        <v>0</v>
      </c>
      <c r="Y1196" s="170" t="s">
        <v>81</v>
      </c>
      <c r="Z1196" s="170">
        <v>2015</v>
      </c>
      <c r="AA1196" s="465"/>
      <c r="AB1196" s="600" t="s">
        <v>475</v>
      </c>
      <c r="AC1196" s="677"/>
      <c r="AD1196" s="677"/>
      <c r="AE1196" s="677"/>
      <c r="AF1196" s="677"/>
      <c r="AG1196" s="677"/>
      <c r="AH1196" s="677"/>
      <c r="AI1196" s="677"/>
    </row>
    <row r="1197" spans="1:35" s="43" customFormat="1" ht="76.5" customHeight="1">
      <c r="A1197" s="291" t="s">
        <v>1236</v>
      </c>
      <c r="B1197" s="185" t="s">
        <v>55</v>
      </c>
      <c r="C1197" s="170" t="s">
        <v>442</v>
      </c>
      <c r="D1197" s="170" t="s">
        <v>443</v>
      </c>
      <c r="E1197" s="170" t="s">
        <v>444</v>
      </c>
      <c r="F1197" s="170" t="s">
        <v>445</v>
      </c>
      <c r="G1197" s="170" t="s">
        <v>446</v>
      </c>
      <c r="H1197" s="170" t="s">
        <v>451</v>
      </c>
      <c r="I1197" s="170" t="s">
        <v>452</v>
      </c>
      <c r="J1197" s="170" t="s">
        <v>83</v>
      </c>
      <c r="K1197" s="462">
        <v>96</v>
      </c>
      <c r="L1197" s="684">
        <v>711000000</v>
      </c>
      <c r="M1197" s="39" t="s">
        <v>4618</v>
      </c>
      <c r="N1197" s="187" t="s">
        <v>91</v>
      </c>
      <c r="O1197" s="170" t="s">
        <v>503</v>
      </c>
      <c r="P1197" s="170"/>
      <c r="Q1197" s="170" t="s">
        <v>508</v>
      </c>
      <c r="R1197" s="170" t="s">
        <v>385</v>
      </c>
      <c r="S1197" s="170"/>
      <c r="T1197" s="463" t="s">
        <v>82</v>
      </c>
      <c r="U1197" s="464"/>
      <c r="V1197" s="464">
        <v>29221067.760000002</v>
      </c>
      <c r="W1197" s="464">
        <v>0</v>
      </c>
      <c r="X1197" s="510">
        <f t="shared" si="17"/>
        <v>0</v>
      </c>
      <c r="Y1197" s="170" t="s">
        <v>81</v>
      </c>
      <c r="Z1197" s="170">
        <v>2015</v>
      </c>
      <c r="AA1197" s="465"/>
      <c r="AB1197" s="600" t="s">
        <v>475</v>
      </c>
      <c r="AC1197" s="677"/>
      <c r="AD1197" s="677"/>
      <c r="AE1197" s="677"/>
      <c r="AF1197" s="677"/>
      <c r="AG1197" s="677"/>
      <c r="AH1197" s="677"/>
      <c r="AI1197" s="677"/>
    </row>
    <row r="1198" spans="1:35" s="43" customFormat="1" ht="76.5" customHeight="1">
      <c r="A1198" s="291" t="s">
        <v>1239</v>
      </c>
      <c r="B1198" s="185" t="s">
        <v>55</v>
      </c>
      <c r="C1198" s="170" t="s">
        <v>442</v>
      </c>
      <c r="D1198" s="170" t="s">
        <v>443</v>
      </c>
      <c r="E1198" s="170" t="s">
        <v>444</v>
      </c>
      <c r="F1198" s="170" t="s">
        <v>445</v>
      </c>
      <c r="G1198" s="170" t="s">
        <v>446</v>
      </c>
      <c r="H1198" s="170" t="s">
        <v>453</v>
      </c>
      <c r="I1198" s="170" t="s">
        <v>454</v>
      </c>
      <c r="J1198" s="170" t="s">
        <v>83</v>
      </c>
      <c r="K1198" s="462">
        <v>96</v>
      </c>
      <c r="L1198" s="684">
        <v>711000000</v>
      </c>
      <c r="M1198" s="39" t="s">
        <v>4618</v>
      </c>
      <c r="N1198" s="187" t="s">
        <v>91</v>
      </c>
      <c r="O1198" s="170" t="s">
        <v>504</v>
      </c>
      <c r="P1198" s="170"/>
      <c r="Q1198" s="170" t="s">
        <v>508</v>
      </c>
      <c r="R1198" s="170" t="s">
        <v>385</v>
      </c>
      <c r="S1198" s="170"/>
      <c r="T1198" s="463" t="s">
        <v>82</v>
      </c>
      <c r="U1198" s="464"/>
      <c r="V1198" s="464">
        <v>3578316</v>
      </c>
      <c r="W1198" s="464">
        <v>0</v>
      </c>
      <c r="X1198" s="510">
        <f t="shared" si="17"/>
        <v>0</v>
      </c>
      <c r="Y1198" s="170" t="s">
        <v>81</v>
      </c>
      <c r="Z1198" s="170">
        <v>2015</v>
      </c>
      <c r="AA1198" s="465"/>
      <c r="AB1198" s="600" t="s">
        <v>475</v>
      </c>
      <c r="AC1198" s="677"/>
      <c r="AD1198" s="677"/>
      <c r="AE1198" s="677"/>
      <c r="AF1198" s="677"/>
      <c r="AG1198" s="677"/>
      <c r="AH1198" s="677"/>
      <c r="AI1198" s="677"/>
    </row>
    <row r="1199" spans="1:35" s="43" customFormat="1" ht="76.5" customHeight="1">
      <c r="A1199" s="291" t="s">
        <v>1456</v>
      </c>
      <c r="B1199" s="185" t="s">
        <v>55</v>
      </c>
      <c r="C1199" s="170" t="s">
        <v>442</v>
      </c>
      <c r="D1199" s="170" t="s">
        <v>443</v>
      </c>
      <c r="E1199" s="170" t="s">
        <v>444</v>
      </c>
      <c r="F1199" s="170" t="s">
        <v>445</v>
      </c>
      <c r="G1199" s="170" t="s">
        <v>446</v>
      </c>
      <c r="H1199" s="170" t="s">
        <v>455</v>
      </c>
      <c r="I1199" s="170" t="s">
        <v>456</v>
      </c>
      <c r="J1199" s="170" t="s">
        <v>83</v>
      </c>
      <c r="K1199" s="462">
        <v>96</v>
      </c>
      <c r="L1199" s="684">
        <v>711000000</v>
      </c>
      <c r="M1199" s="39" t="s">
        <v>4618</v>
      </c>
      <c r="N1199" s="187" t="s">
        <v>91</v>
      </c>
      <c r="O1199" s="170" t="s">
        <v>505</v>
      </c>
      <c r="P1199" s="170"/>
      <c r="Q1199" s="170" t="s">
        <v>508</v>
      </c>
      <c r="R1199" s="170" t="s">
        <v>385</v>
      </c>
      <c r="S1199" s="170"/>
      <c r="T1199" s="463" t="s">
        <v>82</v>
      </c>
      <c r="U1199" s="464"/>
      <c r="V1199" s="464">
        <v>50797307.880000003</v>
      </c>
      <c r="W1199" s="464">
        <v>0</v>
      </c>
      <c r="X1199" s="510">
        <f t="shared" si="17"/>
        <v>0</v>
      </c>
      <c r="Y1199" s="170" t="s">
        <v>81</v>
      </c>
      <c r="Z1199" s="170">
        <v>2015</v>
      </c>
      <c r="AA1199" s="465"/>
      <c r="AB1199" s="600" t="s">
        <v>475</v>
      </c>
      <c r="AC1199" s="677"/>
      <c r="AD1199" s="677"/>
      <c r="AE1199" s="677"/>
      <c r="AF1199" s="677"/>
      <c r="AG1199" s="677"/>
      <c r="AH1199" s="677"/>
      <c r="AI1199" s="677"/>
    </row>
    <row r="1200" spans="1:35" s="43" customFormat="1" ht="76.5" customHeight="1">
      <c r="A1200" s="291" t="s">
        <v>1459</v>
      </c>
      <c r="B1200" s="185" t="s">
        <v>55</v>
      </c>
      <c r="C1200" s="170" t="s">
        <v>442</v>
      </c>
      <c r="D1200" s="170" t="s">
        <v>443</v>
      </c>
      <c r="E1200" s="170" t="s">
        <v>444</v>
      </c>
      <c r="F1200" s="170" t="s">
        <v>445</v>
      </c>
      <c r="G1200" s="170" t="s">
        <v>446</v>
      </c>
      <c r="H1200" s="170" t="s">
        <v>457</v>
      </c>
      <c r="I1200" s="170" t="s">
        <v>458</v>
      </c>
      <c r="J1200" s="170" t="s">
        <v>83</v>
      </c>
      <c r="K1200" s="462">
        <v>96</v>
      </c>
      <c r="L1200" s="684">
        <v>711000000</v>
      </c>
      <c r="M1200" s="39" t="s">
        <v>4618</v>
      </c>
      <c r="N1200" s="187" t="s">
        <v>91</v>
      </c>
      <c r="O1200" s="170" t="s">
        <v>406</v>
      </c>
      <c r="P1200" s="170"/>
      <c r="Q1200" s="170" t="s">
        <v>508</v>
      </c>
      <c r="R1200" s="170" t="s">
        <v>385</v>
      </c>
      <c r="S1200" s="170"/>
      <c r="T1200" s="463" t="s">
        <v>82</v>
      </c>
      <c r="U1200" s="464"/>
      <c r="V1200" s="464">
        <v>3279240</v>
      </c>
      <c r="W1200" s="464">
        <v>0</v>
      </c>
      <c r="X1200" s="510">
        <f t="shared" si="17"/>
        <v>0</v>
      </c>
      <c r="Y1200" s="170" t="s">
        <v>81</v>
      </c>
      <c r="Z1200" s="170">
        <v>2015</v>
      </c>
      <c r="AA1200" s="170"/>
      <c r="AB1200" s="600" t="s">
        <v>475</v>
      </c>
      <c r="AC1200" s="677"/>
      <c r="AD1200" s="677"/>
      <c r="AE1200" s="677"/>
      <c r="AF1200" s="677"/>
      <c r="AG1200" s="677"/>
      <c r="AH1200" s="677"/>
      <c r="AI1200" s="677"/>
    </row>
    <row r="1201" spans="1:41" s="502" customFormat="1" ht="76.5" customHeight="1">
      <c r="A1201" s="497" t="s">
        <v>1460</v>
      </c>
      <c r="B1201" s="242" t="s">
        <v>55</v>
      </c>
      <c r="C1201" s="95" t="s">
        <v>1219</v>
      </c>
      <c r="D1201" s="95" t="s">
        <v>1220</v>
      </c>
      <c r="E1201" s="95" t="s">
        <v>1221</v>
      </c>
      <c r="F1201" s="95" t="s">
        <v>1222</v>
      </c>
      <c r="G1201" s="95" t="s">
        <v>1223</v>
      </c>
      <c r="H1201" s="95" t="s">
        <v>1222</v>
      </c>
      <c r="I1201" s="95" t="s">
        <v>1223</v>
      </c>
      <c r="J1201" s="95" t="s">
        <v>31</v>
      </c>
      <c r="K1201" s="95">
        <v>100</v>
      </c>
      <c r="L1201" s="138">
        <v>711000000</v>
      </c>
      <c r="M1201" s="34" t="s">
        <v>4618</v>
      </c>
      <c r="N1201" s="498" t="s">
        <v>607</v>
      </c>
      <c r="O1201" s="242" t="s">
        <v>60</v>
      </c>
      <c r="P1201" s="95"/>
      <c r="Q1201" s="95" t="s">
        <v>1224</v>
      </c>
      <c r="R1201" s="95" t="s">
        <v>1225</v>
      </c>
      <c r="S1201" s="95"/>
      <c r="T1201" s="95" t="s">
        <v>82</v>
      </c>
      <c r="U1201" s="499"/>
      <c r="V1201" s="499">
        <v>3400000</v>
      </c>
      <c r="W1201" s="499">
        <v>3400000</v>
      </c>
      <c r="X1201" s="290">
        <f t="shared" si="17"/>
        <v>3808000.0000000005</v>
      </c>
      <c r="Y1201" s="500" t="s">
        <v>203</v>
      </c>
      <c r="Z1201" s="95">
        <v>2015</v>
      </c>
      <c r="AA1201" s="501" t="s">
        <v>491</v>
      </c>
      <c r="AB1201" s="683" t="s">
        <v>1226</v>
      </c>
      <c r="AC1201" s="683"/>
      <c r="AD1201" s="683"/>
      <c r="AE1201" s="683"/>
      <c r="AF1201" s="683"/>
      <c r="AG1201" s="683"/>
      <c r="AH1201" s="683"/>
      <c r="AI1201" s="683"/>
    </row>
    <row r="1202" spans="1:41" s="85" customFormat="1" ht="76.5" customHeight="1">
      <c r="A1202" s="497" t="s">
        <v>1461</v>
      </c>
      <c r="B1202" s="400" t="s">
        <v>169</v>
      </c>
      <c r="C1202" s="400" t="s">
        <v>1228</v>
      </c>
      <c r="D1202" s="400" t="s">
        <v>1229</v>
      </c>
      <c r="E1202" s="400" t="s">
        <v>1230</v>
      </c>
      <c r="F1202" s="400" t="s">
        <v>1229</v>
      </c>
      <c r="G1202" s="400" t="s">
        <v>1230</v>
      </c>
      <c r="H1202" s="400" t="s">
        <v>1231</v>
      </c>
      <c r="I1202" s="400" t="s">
        <v>1232</v>
      </c>
      <c r="J1202" s="87" t="s">
        <v>83</v>
      </c>
      <c r="K1202" s="87">
        <v>100</v>
      </c>
      <c r="L1202" s="138">
        <v>711000000</v>
      </c>
      <c r="M1202" s="139" t="s">
        <v>4616</v>
      </c>
      <c r="N1202" s="106" t="s">
        <v>1234</v>
      </c>
      <c r="O1202" s="106" t="s">
        <v>1233</v>
      </c>
      <c r="P1202" s="503"/>
      <c r="Q1202" s="95" t="s">
        <v>1224</v>
      </c>
      <c r="R1202" s="94" t="s">
        <v>1235</v>
      </c>
      <c r="S1202" s="504"/>
      <c r="T1202" s="400" t="s">
        <v>82</v>
      </c>
      <c r="U1202" s="246"/>
      <c r="V1202" s="246">
        <v>12540900</v>
      </c>
      <c r="W1202" s="246">
        <v>12540900</v>
      </c>
      <c r="X1202" s="290">
        <f t="shared" si="17"/>
        <v>14045808.000000002</v>
      </c>
      <c r="Y1202" s="407" t="s">
        <v>81</v>
      </c>
      <c r="Z1202" s="406">
        <v>2015</v>
      </c>
      <c r="AA1202" s="505"/>
      <c r="AB1202" s="8" t="s">
        <v>268</v>
      </c>
      <c r="AC1202" s="8"/>
      <c r="AD1202" s="8"/>
      <c r="AE1202" s="8"/>
      <c r="AF1202" s="8"/>
      <c r="AG1202" s="8"/>
      <c r="AH1202" s="8"/>
      <c r="AI1202" s="8"/>
      <c r="AJ1202" s="506"/>
      <c r="AK1202" s="506"/>
      <c r="AL1202" s="506"/>
      <c r="AM1202" s="506"/>
      <c r="AN1202" s="506"/>
      <c r="AO1202" s="506"/>
    </row>
    <row r="1203" spans="1:41" s="85" customFormat="1" ht="76.5" customHeight="1">
      <c r="A1203" s="497" t="s">
        <v>1463</v>
      </c>
      <c r="B1203" s="400" t="s">
        <v>169</v>
      </c>
      <c r="C1203" s="400" t="s">
        <v>1228</v>
      </c>
      <c r="D1203" s="400" t="s">
        <v>1229</v>
      </c>
      <c r="E1203" s="400" t="s">
        <v>1230</v>
      </c>
      <c r="F1203" s="400" t="s">
        <v>1229</v>
      </c>
      <c r="G1203" s="400" t="s">
        <v>1230</v>
      </c>
      <c r="H1203" s="400" t="s">
        <v>1237</v>
      </c>
      <c r="I1203" s="400" t="s">
        <v>1238</v>
      </c>
      <c r="J1203" s="87" t="s">
        <v>83</v>
      </c>
      <c r="K1203" s="87">
        <v>100</v>
      </c>
      <c r="L1203" s="138">
        <v>711000000</v>
      </c>
      <c r="M1203" s="139" t="s">
        <v>4616</v>
      </c>
      <c r="N1203" s="106" t="s">
        <v>1234</v>
      </c>
      <c r="O1203" s="106" t="s">
        <v>1233</v>
      </c>
      <c r="P1203" s="106"/>
      <c r="Q1203" s="95" t="s">
        <v>1224</v>
      </c>
      <c r="R1203" s="94" t="s">
        <v>1235</v>
      </c>
      <c r="S1203" s="400"/>
      <c r="T1203" s="400" t="s">
        <v>82</v>
      </c>
      <c r="U1203" s="246"/>
      <c r="V1203" s="246">
        <v>2949720</v>
      </c>
      <c r="W1203" s="246">
        <v>2949720</v>
      </c>
      <c r="X1203" s="290">
        <f t="shared" si="17"/>
        <v>3303686.4000000004</v>
      </c>
      <c r="Y1203" s="407" t="s">
        <v>81</v>
      </c>
      <c r="Z1203" s="406">
        <v>2015</v>
      </c>
      <c r="AA1203" s="505" t="s">
        <v>608</v>
      </c>
      <c r="AB1203" s="8" t="s">
        <v>268</v>
      </c>
      <c r="AC1203" s="8"/>
      <c r="AD1203" s="8"/>
      <c r="AE1203" s="8"/>
      <c r="AF1203" s="8"/>
      <c r="AG1203" s="8"/>
      <c r="AH1203" s="8"/>
      <c r="AI1203" s="8"/>
      <c r="AJ1203" s="506"/>
      <c r="AK1203" s="506"/>
      <c r="AL1203" s="506"/>
      <c r="AM1203" s="506"/>
      <c r="AN1203" s="506"/>
      <c r="AO1203" s="506"/>
    </row>
    <row r="1204" spans="1:41" s="85" customFormat="1" ht="76.5" customHeight="1">
      <c r="A1204" s="304" t="s">
        <v>1464</v>
      </c>
      <c r="B1204" s="507" t="s">
        <v>169</v>
      </c>
      <c r="C1204" s="507" t="s">
        <v>1240</v>
      </c>
      <c r="D1204" s="507" t="s">
        <v>1241</v>
      </c>
      <c r="E1204" s="507" t="s">
        <v>1242</v>
      </c>
      <c r="F1204" s="507" t="s">
        <v>1241</v>
      </c>
      <c r="G1204" s="507" t="s">
        <v>1242</v>
      </c>
      <c r="H1204" s="507" t="s">
        <v>1243</v>
      </c>
      <c r="I1204" s="507" t="s">
        <v>1244</v>
      </c>
      <c r="J1204" s="116" t="s">
        <v>83</v>
      </c>
      <c r="K1204" s="116">
        <v>100</v>
      </c>
      <c r="L1204" s="684">
        <v>711000000</v>
      </c>
      <c r="M1204" s="689" t="s">
        <v>4616</v>
      </c>
      <c r="N1204" s="508" t="s">
        <v>1234</v>
      </c>
      <c r="O1204" s="508" t="s">
        <v>1233</v>
      </c>
      <c r="P1204" s="508"/>
      <c r="Q1204" s="305" t="s">
        <v>1224</v>
      </c>
      <c r="R1204" s="509" t="s">
        <v>1235</v>
      </c>
      <c r="S1204" s="507"/>
      <c r="T1204" s="507" t="s">
        <v>82</v>
      </c>
      <c r="U1204" s="311"/>
      <c r="V1204" s="311">
        <v>9259878</v>
      </c>
      <c r="W1204" s="311">
        <v>0</v>
      </c>
      <c r="X1204" s="510">
        <f t="shared" si="17"/>
        <v>0</v>
      </c>
      <c r="Y1204" s="511" t="s">
        <v>81</v>
      </c>
      <c r="Z1204" s="512">
        <v>2015</v>
      </c>
      <c r="AA1204" s="512"/>
      <c r="AB1204" s="681" t="s">
        <v>268</v>
      </c>
      <c r="AC1204" s="681"/>
      <c r="AD1204" s="681"/>
      <c r="AE1204" s="681"/>
      <c r="AF1204" s="681"/>
      <c r="AG1204" s="681"/>
      <c r="AH1204" s="681"/>
      <c r="AI1204" s="8"/>
      <c r="AJ1204" s="506"/>
      <c r="AK1204" s="506"/>
      <c r="AL1204" s="506"/>
      <c r="AM1204" s="506"/>
      <c r="AN1204" s="506"/>
      <c r="AO1204" s="506"/>
    </row>
    <row r="1205" spans="1:41" s="85" customFormat="1" ht="76.5" customHeight="1">
      <c r="A1205" s="497" t="s">
        <v>1860</v>
      </c>
      <c r="B1205" s="400" t="s">
        <v>169</v>
      </c>
      <c r="C1205" s="400" t="s">
        <v>1240</v>
      </c>
      <c r="D1205" s="400" t="s">
        <v>1241</v>
      </c>
      <c r="E1205" s="400" t="s">
        <v>1242</v>
      </c>
      <c r="F1205" s="400" t="s">
        <v>1241</v>
      </c>
      <c r="G1205" s="400" t="s">
        <v>1242</v>
      </c>
      <c r="H1205" s="400" t="s">
        <v>1243</v>
      </c>
      <c r="I1205" s="400" t="s">
        <v>1244</v>
      </c>
      <c r="J1205" s="87" t="s">
        <v>83</v>
      </c>
      <c r="K1205" s="87">
        <v>100</v>
      </c>
      <c r="L1205" s="138">
        <v>711000000</v>
      </c>
      <c r="M1205" s="139" t="s">
        <v>4616</v>
      </c>
      <c r="N1205" s="106" t="s">
        <v>613</v>
      </c>
      <c r="O1205" s="106" t="s">
        <v>1861</v>
      </c>
      <c r="P1205" s="106"/>
      <c r="Q1205" s="95" t="s">
        <v>1862</v>
      </c>
      <c r="R1205" s="94" t="s">
        <v>1235</v>
      </c>
      <c r="S1205" s="400"/>
      <c r="T1205" s="400" t="s">
        <v>82</v>
      </c>
      <c r="U1205" s="246"/>
      <c r="V1205" s="404">
        <v>9259878</v>
      </c>
      <c r="W1205" s="404">
        <v>9259878</v>
      </c>
      <c r="X1205" s="290">
        <f t="shared" si="17"/>
        <v>10371063.360000001</v>
      </c>
      <c r="Y1205" s="407" t="s">
        <v>81</v>
      </c>
      <c r="Z1205" s="406">
        <v>2015</v>
      </c>
      <c r="AA1205" s="513">
        <v>11</v>
      </c>
      <c r="AB1205" s="8" t="s">
        <v>268</v>
      </c>
      <c r="AC1205" s="8"/>
      <c r="AD1205" s="8"/>
      <c r="AE1205" s="8"/>
      <c r="AF1205" s="8"/>
      <c r="AG1205" s="8"/>
      <c r="AH1205" s="8"/>
      <c r="AI1205" s="8"/>
      <c r="AJ1205" s="506"/>
      <c r="AK1205" s="506"/>
      <c r="AL1205" s="506"/>
      <c r="AM1205" s="506"/>
      <c r="AN1205" s="506"/>
      <c r="AO1205" s="506"/>
    </row>
    <row r="1206" spans="1:41" ht="76.5" customHeight="1">
      <c r="A1206" s="497" t="s">
        <v>1465</v>
      </c>
      <c r="B1206" s="242" t="s">
        <v>55</v>
      </c>
      <c r="C1206" s="87" t="s">
        <v>537</v>
      </c>
      <c r="D1206" s="87" t="s">
        <v>538</v>
      </c>
      <c r="E1206" s="87" t="s">
        <v>539</v>
      </c>
      <c r="F1206" s="514" t="s">
        <v>538</v>
      </c>
      <c r="G1206" s="87" t="s">
        <v>539</v>
      </c>
      <c r="H1206" s="87" t="s">
        <v>540</v>
      </c>
      <c r="I1206" s="515" t="s">
        <v>541</v>
      </c>
      <c r="J1206" s="314" t="s">
        <v>31</v>
      </c>
      <c r="K1206" s="401">
        <v>100</v>
      </c>
      <c r="L1206" s="138">
        <v>711000000</v>
      </c>
      <c r="M1206" s="34" t="s">
        <v>4618</v>
      </c>
      <c r="N1206" s="402" t="s">
        <v>1457</v>
      </c>
      <c r="O1206" s="87" t="s">
        <v>542</v>
      </c>
      <c r="P1206" s="87"/>
      <c r="Q1206" s="403" t="s">
        <v>1458</v>
      </c>
      <c r="R1206" s="87" t="s">
        <v>36</v>
      </c>
      <c r="S1206" s="87"/>
      <c r="T1206" s="314" t="s">
        <v>82</v>
      </c>
      <c r="U1206" s="516"/>
      <c r="V1206" s="517">
        <v>15081193.619999999</v>
      </c>
      <c r="W1206" s="517">
        <v>15081193.619999999</v>
      </c>
      <c r="X1206" s="290">
        <f t="shared" si="17"/>
        <v>16890936.854400001</v>
      </c>
      <c r="Y1206" s="407" t="s">
        <v>81</v>
      </c>
      <c r="Z1206" s="87">
        <v>2015</v>
      </c>
      <c r="AA1206" s="501" t="s">
        <v>626</v>
      </c>
      <c r="AB1206" s="589" t="s">
        <v>62</v>
      </c>
      <c r="AC1206" s="583"/>
      <c r="AD1206" s="583"/>
      <c r="AE1206" s="583"/>
      <c r="AF1206" s="583"/>
      <c r="AG1206" s="583"/>
      <c r="AH1206" s="583"/>
      <c r="AI1206" s="583"/>
    </row>
    <row r="1207" spans="1:41" ht="76.5" customHeight="1">
      <c r="A1207" s="497" t="s">
        <v>1466</v>
      </c>
      <c r="B1207" s="242" t="s">
        <v>55</v>
      </c>
      <c r="C1207" s="87" t="s">
        <v>537</v>
      </c>
      <c r="D1207" s="87" t="s">
        <v>538</v>
      </c>
      <c r="E1207" s="87" t="s">
        <v>539</v>
      </c>
      <c r="F1207" s="514" t="s">
        <v>538</v>
      </c>
      <c r="G1207" s="87" t="s">
        <v>539</v>
      </c>
      <c r="H1207" s="87" t="s">
        <v>540</v>
      </c>
      <c r="I1207" s="515" t="s">
        <v>541</v>
      </c>
      <c r="J1207" s="314" t="s">
        <v>31</v>
      </c>
      <c r="K1207" s="401">
        <v>100</v>
      </c>
      <c r="L1207" s="138">
        <v>711000000</v>
      </c>
      <c r="M1207" s="34" t="s">
        <v>4618</v>
      </c>
      <c r="N1207" s="402" t="s">
        <v>1457</v>
      </c>
      <c r="O1207" s="403" t="s">
        <v>510</v>
      </c>
      <c r="P1207" s="87"/>
      <c r="Q1207" s="403" t="s">
        <v>1458</v>
      </c>
      <c r="R1207" s="87" t="s">
        <v>36</v>
      </c>
      <c r="S1207" s="87"/>
      <c r="T1207" s="314" t="s">
        <v>82</v>
      </c>
      <c r="U1207" s="516"/>
      <c r="V1207" s="517">
        <v>18934301.52</v>
      </c>
      <c r="W1207" s="517">
        <v>18934301.52</v>
      </c>
      <c r="X1207" s="290">
        <f t="shared" si="17"/>
        <v>21206417.702400003</v>
      </c>
      <c r="Y1207" s="407" t="s">
        <v>81</v>
      </c>
      <c r="Z1207" s="87">
        <v>2015</v>
      </c>
      <c r="AA1207" s="501" t="s">
        <v>626</v>
      </c>
      <c r="AB1207" s="589" t="s">
        <v>62</v>
      </c>
      <c r="AC1207" s="583"/>
      <c r="AD1207" s="583"/>
      <c r="AE1207" s="583"/>
      <c r="AF1207" s="583"/>
      <c r="AG1207" s="583"/>
      <c r="AH1207" s="583"/>
      <c r="AI1207" s="583"/>
    </row>
    <row r="1208" spans="1:41" ht="76.5" customHeight="1">
      <c r="A1208" s="497" t="s">
        <v>1467</v>
      </c>
      <c r="B1208" s="242" t="s">
        <v>55</v>
      </c>
      <c r="C1208" s="87" t="s">
        <v>537</v>
      </c>
      <c r="D1208" s="87" t="s">
        <v>538</v>
      </c>
      <c r="E1208" s="87" t="s">
        <v>539</v>
      </c>
      <c r="F1208" s="514" t="s">
        <v>538</v>
      </c>
      <c r="G1208" s="87" t="s">
        <v>539</v>
      </c>
      <c r="H1208" s="87" t="s">
        <v>540</v>
      </c>
      <c r="I1208" s="515" t="s">
        <v>541</v>
      </c>
      <c r="J1208" s="314" t="s">
        <v>31</v>
      </c>
      <c r="K1208" s="401">
        <v>100</v>
      </c>
      <c r="L1208" s="138">
        <v>711000000</v>
      </c>
      <c r="M1208" s="34" t="s">
        <v>4618</v>
      </c>
      <c r="N1208" s="402" t="s">
        <v>1457</v>
      </c>
      <c r="O1208" s="87" t="s">
        <v>543</v>
      </c>
      <c r="P1208" s="87"/>
      <c r="Q1208" s="403" t="s">
        <v>1458</v>
      </c>
      <c r="R1208" s="87" t="s">
        <v>36</v>
      </c>
      <c r="S1208" s="87"/>
      <c r="T1208" s="314" t="s">
        <v>82</v>
      </c>
      <c r="U1208" s="516"/>
      <c r="V1208" s="517">
        <v>25388443.059999999</v>
      </c>
      <c r="W1208" s="517">
        <v>25388443.059999999</v>
      </c>
      <c r="X1208" s="290">
        <f t="shared" si="17"/>
        <v>28435056.227200001</v>
      </c>
      <c r="Y1208" s="407" t="s">
        <v>81</v>
      </c>
      <c r="Z1208" s="87">
        <v>2015</v>
      </c>
      <c r="AA1208" s="501" t="s">
        <v>626</v>
      </c>
      <c r="AB1208" s="589" t="s">
        <v>62</v>
      </c>
      <c r="AC1208" s="583"/>
      <c r="AD1208" s="583"/>
      <c r="AE1208" s="583"/>
      <c r="AF1208" s="583"/>
      <c r="AG1208" s="583"/>
      <c r="AH1208" s="583"/>
      <c r="AI1208" s="583"/>
    </row>
    <row r="1209" spans="1:41" ht="76.5" customHeight="1">
      <c r="A1209" s="497" t="s">
        <v>1468</v>
      </c>
      <c r="B1209" s="242" t="s">
        <v>55</v>
      </c>
      <c r="C1209" s="87" t="s">
        <v>537</v>
      </c>
      <c r="D1209" s="87" t="s">
        <v>538</v>
      </c>
      <c r="E1209" s="87" t="s">
        <v>539</v>
      </c>
      <c r="F1209" s="514" t="s">
        <v>538</v>
      </c>
      <c r="G1209" s="87" t="s">
        <v>539</v>
      </c>
      <c r="H1209" s="87" t="s">
        <v>540</v>
      </c>
      <c r="I1209" s="515" t="s">
        <v>541</v>
      </c>
      <c r="J1209" s="314" t="s">
        <v>31</v>
      </c>
      <c r="K1209" s="401">
        <v>100</v>
      </c>
      <c r="L1209" s="138">
        <v>711000000</v>
      </c>
      <c r="M1209" s="34" t="s">
        <v>4618</v>
      </c>
      <c r="N1209" s="402" t="s">
        <v>1457</v>
      </c>
      <c r="O1209" s="87" t="s">
        <v>1462</v>
      </c>
      <c r="P1209" s="87"/>
      <c r="Q1209" s="403" t="s">
        <v>1458</v>
      </c>
      <c r="R1209" s="87" t="s">
        <v>36</v>
      </c>
      <c r="S1209" s="87"/>
      <c r="T1209" s="314" t="s">
        <v>82</v>
      </c>
      <c r="U1209" s="516"/>
      <c r="V1209" s="517">
        <v>19378572.140000001</v>
      </c>
      <c r="W1209" s="517">
        <v>19378572.140000001</v>
      </c>
      <c r="X1209" s="290">
        <f t="shared" si="17"/>
        <v>21704000.796800002</v>
      </c>
      <c r="Y1209" s="407" t="s">
        <v>81</v>
      </c>
      <c r="Z1209" s="87">
        <v>2015</v>
      </c>
      <c r="AA1209" s="501" t="s">
        <v>626</v>
      </c>
      <c r="AB1209" s="589" t="s">
        <v>62</v>
      </c>
      <c r="AC1209" s="583"/>
      <c r="AD1209" s="583"/>
      <c r="AE1209" s="583"/>
      <c r="AF1209" s="583"/>
      <c r="AG1209" s="583"/>
      <c r="AH1209" s="583"/>
      <c r="AI1209" s="583"/>
    </row>
    <row r="1210" spans="1:41" ht="76.5" customHeight="1">
      <c r="A1210" s="497" t="s">
        <v>1485</v>
      </c>
      <c r="B1210" s="242" t="s">
        <v>55</v>
      </c>
      <c r="C1210" s="87" t="s">
        <v>537</v>
      </c>
      <c r="D1210" s="87" t="s">
        <v>538</v>
      </c>
      <c r="E1210" s="87" t="s">
        <v>539</v>
      </c>
      <c r="F1210" s="514" t="s">
        <v>538</v>
      </c>
      <c r="G1210" s="87" t="s">
        <v>539</v>
      </c>
      <c r="H1210" s="87" t="s">
        <v>540</v>
      </c>
      <c r="I1210" s="515" t="s">
        <v>541</v>
      </c>
      <c r="J1210" s="314" t="s">
        <v>31</v>
      </c>
      <c r="K1210" s="401">
        <v>100</v>
      </c>
      <c r="L1210" s="138">
        <v>711000000</v>
      </c>
      <c r="M1210" s="34" t="s">
        <v>4618</v>
      </c>
      <c r="N1210" s="402" t="s">
        <v>1457</v>
      </c>
      <c r="O1210" s="518" t="s">
        <v>307</v>
      </c>
      <c r="P1210" s="87"/>
      <c r="Q1210" s="403" t="s">
        <v>1458</v>
      </c>
      <c r="R1210" s="87" t="s">
        <v>36</v>
      </c>
      <c r="S1210" s="87"/>
      <c r="T1210" s="314" t="s">
        <v>82</v>
      </c>
      <c r="U1210" s="516"/>
      <c r="V1210" s="517">
        <v>1712492.4</v>
      </c>
      <c r="W1210" s="517">
        <v>1712492.4</v>
      </c>
      <c r="X1210" s="290">
        <f t="shared" si="17"/>
        <v>1917991.4880000001</v>
      </c>
      <c r="Y1210" s="407" t="s">
        <v>81</v>
      </c>
      <c r="Z1210" s="87">
        <v>2015</v>
      </c>
      <c r="AA1210" s="501" t="s">
        <v>626</v>
      </c>
      <c r="AB1210" s="589" t="s">
        <v>62</v>
      </c>
      <c r="AC1210" s="583"/>
      <c r="AD1210" s="583"/>
      <c r="AE1210" s="583"/>
      <c r="AF1210" s="583"/>
      <c r="AG1210" s="583"/>
      <c r="AH1210" s="583"/>
      <c r="AI1210" s="583"/>
    </row>
    <row r="1211" spans="1:41" ht="76.5" customHeight="1">
      <c r="A1211" s="497" t="s">
        <v>1492</v>
      </c>
      <c r="B1211" s="242" t="s">
        <v>55</v>
      </c>
      <c r="C1211" s="87" t="s">
        <v>537</v>
      </c>
      <c r="D1211" s="87" t="s">
        <v>538</v>
      </c>
      <c r="E1211" s="87" t="s">
        <v>539</v>
      </c>
      <c r="F1211" s="514" t="s">
        <v>538</v>
      </c>
      <c r="G1211" s="87" t="s">
        <v>539</v>
      </c>
      <c r="H1211" s="87" t="s">
        <v>540</v>
      </c>
      <c r="I1211" s="515" t="s">
        <v>541</v>
      </c>
      <c r="J1211" s="314" t="s">
        <v>31</v>
      </c>
      <c r="K1211" s="401">
        <v>100</v>
      </c>
      <c r="L1211" s="138">
        <v>711000000</v>
      </c>
      <c r="M1211" s="34" t="s">
        <v>4618</v>
      </c>
      <c r="N1211" s="402" t="s">
        <v>1457</v>
      </c>
      <c r="O1211" s="519" t="s">
        <v>245</v>
      </c>
      <c r="P1211" s="87"/>
      <c r="Q1211" s="403" t="s">
        <v>1458</v>
      </c>
      <c r="R1211" s="87" t="s">
        <v>36</v>
      </c>
      <c r="S1211" s="87"/>
      <c r="T1211" s="314" t="s">
        <v>82</v>
      </c>
      <c r="U1211" s="516"/>
      <c r="V1211" s="520">
        <v>3013009.22</v>
      </c>
      <c r="W1211" s="520">
        <v>3013009.22</v>
      </c>
      <c r="X1211" s="290">
        <f t="shared" si="17"/>
        <v>3374570.3264000006</v>
      </c>
      <c r="Y1211" s="407" t="s">
        <v>81</v>
      </c>
      <c r="Z1211" s="87">
        <v>2015</v>
      </c>
      <c r="AA1211" s="501" t="s">
        <v>626</v>
      </c>
      <c r="AB1211" s="589" t="s">
        <v>62</v>
      </c>
      <c r="AC1211" s="583"/>
      <c r="AD1211" s="583"/>
      <c r="AE1211" s="583"/>
      <c r="AF1211" s="583"/>
      <c r="AG1211" s="583"/>
      <c r="AH1211" s="583"/>
      <c r="AI1211" s="583"/>
    </row>
    <row r="1212" spans="1:41" ht="76.5" customHeight="1">
      <c r="A1212" s="497" t="s">
        <v>1501</v>
      </c>
      <c r="B1212" s="242" t="s">
        <v>55</v>
      </c>
      <c r="C1212" s="87" t="s">
        <v>537</v>
      </c>
      <c r="D1212" s="87" t="s">
        <v>538</v>
      </c>
      <c r="E1212" s="87" t="s">
        <v>539</v>
      </c>
      <c r="F1212" s="514" t="s">
        <v>538</v>
      </c>
      <c r="G1212" s="87" t="s">
        <v>539</v>
      </c>
      <c r="H1212" s="87" t="s">
        <v>540</v>
      </c>
      <c r="I1212" s="515" t="s">
        <v>541</v>
      </c>
      <c r="J1212" s="314" t="s">
        <v>31</v>
      </c>
      <c r="K1212" s="401">
        <v>100</v>
      </c>
      <c r="L1212" s="138">
        <v>711000000</v>
      </c>
      <c r="M1212" s="34" t="s">
        <v>4618</v>
      </c>
      <c r="N1212" s="402" t="s">
        <v>1457</v>
      </c>
      <c r="O1212" s="519" t="s">
        <v>509</v>
      </c>
      <c r="P1212" s="87"/>
      <c r="Q1212" s="403" t="s">
        <v>1458</v>
      </c>
      <c r="R1212" s="87" t="s">
        <v>36</v>
      </c>
      <c r="S1212" s="87"/>
      <c r="T1212" s="314" t="s">
        <v>82</v>
      </c>
      <c r="U1212" s="516"/>
      <c r="V1212" s="520">
        <v>11623913.779999999</v>
      </c>
      <c r="W1212" s="520">
        <v>11623913.779999999</v>
      </c>
      <c r="X1212" s="290">
        <f t="shared" si="17"/>
        <v>13018783.433600001</v>
      </c>
      <c r="Y1212" s="407" t="s">
        <v>81</v>
      </c>
      <c r="Z1212" s="87">
        <v>2015</v>
      </c>
      <c r="AA1212" s="501" t="s">
        <v>626</v>
      </c>
      <c r="AB1212" s="589" t="s">
        <v>62</v>
      </c>
      <c r="AC1212" s="583"/>
      <c r="AD1212" s="583"/>
      <c r="AE1212" s="583"/>
      <c r="AF1212" s="583"/>
      <c r="AG1212" s="583"/>
      <c r="AH1212" s="583"/>
      <c r="AI1212" s="583"/>
    </row>
    <row r="1213" spans="1:41" ht="76.5" customHeight="1">
      <c r="A1213" s="497" t="s">
        <v>1502</v>
      </c>
      <c r="B1213" s="242" t="s">
        <v>55</v>
      </c>
      <c r="C1213" s="87" t="s">
        <v>537</v>
      </c>
      <c r="D1213" s="87" t="s">
        <v>538</v>
      </c>
      <c r="E1213" s="87" t="s">
        <v>539</v>
      </c>
      <c r="F1213" s="514" t="s">
        <v>538</v>
      </c>
      <c r="G1213" s="87" t="s">
        <v>539</v>
      </c>
      <c r="H1213" s="87" t="s">
        <v>540</v>
      </c>
      <c r="I1213" s="515" t="s">
        <v>541</v>
      </c>
      <c r="J1213" s="314" t="s">
        <v>31</v>
      </c>
      <c r="K1213" s="401">
        <v>100</v>
      </c>
      <c r="L1213" s="138">
        <v>711000000</v>
      </c>
      <c r="M1213" s="34" t="s">
        <v>4618</v>
      </c>
      <c r="N1213" s="402" t="s">
        <v>1457</v>
      </c>
      <c r="O1213" s="87" t="s">
        <v>545</v>
      </c>
      <c r="P1213" s="87"/>
      <c r="Q1213" s="403" t="s">
        <v>1458</v>
      </c>
      <c r="R1213" s="87" t="s">
        <v>36</v>
      </c>
      <c r="S1213" s="87"/>
      <c r="T1213" s="314" t="s">
        <v>82</v>
      </c>
      <c r="U1213" s="516"/>
      <c r="V1213" s="520">
        <v>9927568.9000000004</v>
      </c>
      <c r="W1213" s="520">
        <v>9927568.9000000004</v>
      </c>
      <c r="X1213" s="290">
        <f t="shared" si="17"/>
        <v>11118877.168000001</v>
      </c>
      <c r="Y1213" s="407" t="s">
        <v>81</v>
      </c>
      <c r="Z1213" s="87">
        <v>2015</v>
      </c>
      <c r="AA1213" s="501" t="s">
        <v>626</v>
      </c>
      <c r="AB1213" s="589" t="s">
        <v>62</v>
      </c>
      <c r="AC1213" s="583"/>
      <c r="AD1213" s="583"/>
      <c r="AE1213" s="583"/>
      <c r="AF1213" s="583"/>
      <c r="AG1213" s="583"/>
      <c r="AH1213" s="583"/>
      <c r="AI1213" s="583"/>
    </row>
    <row r="1214" spans="1:41" ht="76.5" customHeight="1">
      <c r="A1214" s="497" t="s">
        <v>1503</v>
      </c>
      <c r="B1214" s="242" t="s">
        <v>1615</v>
      </c>
      <c r="C1214" s="87" t="s">
        <v>537</v>
      </c>
      <c r="D1214" s="87" t="s">
        <v>538</v>
      </c>
      <c r="E1214" s="87" t="s">
        <v>539</v>
      </c>
      <c r="F1214" s="514" t="s">
        <v>538</v>
      </c>
      <c r="G1214" s="87" t="s">
        <v>539</v>
      </c>
      <c r="H1214" s="87" t="s">
        <v>540</v>
      </c>
      <c r="I1214" s="515" t="s">
        <v>541</v>
      </c>
      <c r="J1214" s="314" t="s">
        <v>31</v>
      </c>
      <c r="K1214" s="401">
        <v>100</v>
      </c>
      <c r="L1214" s="138">
        <v>711000000</v>
      </c>
      <c r="M1214" s="34" t="s">
        <v>4618</v>
      </c>
      <c r="N1214" s="402" t="s">
        <v>1457</v>
      </c>
      <c r="O1214" s="514" t="s">
        <v>131</v>
      </c>
      <c r="P1214" s="87"/>
      <c r="Q1214" s="403" t="s">
        <v>1458</v>
      </c>
      <c r="R1214" s="87" t="s">
        <v>36</v>
      </c>
      <c r="S1214" s="87"/>
      <c r="T1214" s="314" t="s">
        <v>82</v>
      </c>
      <c r="U1214" s="516"/>
      <c r="V1214" s="517">
        <v>1712492.4</v>
      </c>
      <c r="W1214" s="517">
        <v>1712492.4</v>
      </c>
      <c r="X1214" s="290">
        <f t="shared" si="17"/>
        <v>1917991.4880000001</v>
      </c>
      <c r="Y1214" s="407" t="s">
        <v>81</v>
      </c>
      <c r="Z1214" s="87">
        <v>2015</v>
      </c>
      <c r="AA1214" s="501" t="s">
        <v>626</v>
      </c>
      <c r="AB1214" s="589" t="s">
        <v>62</v>
      </c>
      <c r="AC1214" s="583"/>
      <c r="AD1214" s="583"/>
      <c r="AE1214" s="583"/>
      <c r="AF1214" s="583"/>
      <c r="AG1214" s="583"/>
      <c r="AH1214" s="583"/>
      <c r="AI1214" s="583"/>
    </row>
    <row r="1215" spans="1:41" ht="76.5" customHeight="1">
      <c r="A1215" s="497" t="s">
        <v>1504</v>
      </c>
      <c r="B1215" s="242" t="s">
        <v>1615</v>
      </c>
      <c r="C1215" s="87" t="s">
        <v>537</v>
      </c>
      <c r="D1215" s="87" t="s">
        <v>538</v>
      </c>
      <c r="E1215" s="87" t="s">
        <v>539</v>
      </c>
      <c r="F1215" s="514" t="s">
        <v>538</v>
      </c>
      <c r="G1215" s="87" t="s">
        <v>539</v>
      </c>
      <c r="H1215" s="87" t="s">
        <v>540</v>
      </c>
      <c r="I1215" s="515" t="s">
        <v>541</v>
      </c>
      <c r="J1215" s="314" t="s">
        <v>31</v>
      </c>
      <c r="K1215" s="401">
        <v>100</v>
      </c>
      <c r="L1215" s="138">
        <v>711000000</v>
      </c>
      <c r="M1215" s="34" t="s">
        <v>4618</v>
      </c>
      <c r="N1215" s="402" t="s">
        <v>1457</v>
      </c>
      <c r="O1215" s="87" t="s">
        <v>546</v>
      </c>
      <c r="P1215" s="87"/>
      <c r="Q1215" s="403" t="s">
        <v>1458</v>
      </c>
      <c r="R1215" s="87" t="s">
        <v>36</v>
      </c>
      <c r="S1215" s="87"/>
      <c r="T1215" s="314" t="s">
        <v>82</v>
      </c>
      <c r="U1215" s="516"/>
      <c r="V1215" s="517">
        <v>428123.1</v>
      </c>
      <c r="W1215" s="517">
        <v>428123.1</v>
      </c>
      <c r="X1215" s="290">
        <f t="shared" si="17"/>
        <v>479497.87200000003</v>
      </c>
      <c r="Y1215" s="407" t="s">
        <v>81</v>
      </c>
      <c r="Z1215" s="87">
        <v>2015</v>
      </c>
      <c r="AA1215" s="501" t="s">
        <v>626</v>
      </c>
      <c r="AB1215" s="589" t="s">
        <v>62</v>
      </c>
      <c r="AC1215" s="583"/>
      <c r="AD1215" s="583"/>
      <c r="AE1215" s="583"/>
      <c r="AF1215" s="583"/>
      <c r="AG1215" s="583"/>
      <c r="AH1215" s="583"/>
      <c r="AI1215" s="583"/>
    </row>
    <row r="1216" spans="1:41" ht="76.5" customHeight="1">
      <c r="A1216" s="497" t="s">
        <v>1505</v>
      </c>
      <c r="B1216" s="242" t="s">
        <v>1615</v>
      </c>
      <c r="C1216" s="474" t="s">
        <v>537</v>
      </c>
      <c r="D1216" s="474" t="s">
        <v>538</v>
      </c>
      <c r="E1216" s="474" t="s">
        <v>539</v>
      </c>
      <c r="F1216" s="475" t="s">
        <v>538</v>
      </c>
      <c r="G1216" s="474" t="s">
        <v>539</v>
      </c>
      <c r="H1216" s="474" t="s">
        <v>540</v>
      </c>
      <c r="I1216" s="476" t="s">
        <v>541</v>
      </c>
      <c r="J1216" s="314" t="s">
        <v>31</v>
      </c>
      <c r="K1216" s="478">
        <v>100</v>
      </c>
      <c r="L1216" s="138">
        <v>711000000</v>
      </c>
      <c r="M1216" s="34" t="s">
        <v>4618</v>
      </c>
      <c r="N1216" s="402" t="s">
        <v>1457</v>
      </c>
      <c r="O1216" s="480" t="s">
        <v>406</v>
      </c>
      <c r="P1216" s="474"/>
      <c r="Q1216" s="403" t="s">
        <v>1458</v>
      </c>
      <c r="R1216" s="474" t="s">
        <v>36</v>
      </c>
      <c r="S1216" s="474"/>
      <c r="T1216" s="481" t="s">
        <v>82</v>
      </c>
      <c r="U1216" s="482"/>
      <c r="V1216" s="483">
        <v>2568738.6</v>
      </c>
      <c r="W1216" s="483">
        <v>2568738.6</v>
      </c>
      <c r="X1216" s="290">
        <f t="shared" si="17"/>
        <v>2876987.2320000003</v>
      </c>
      <c r="Y1216" s="484" t="s">
        <v>81</v>
      </c>
      <c r="Z1216" s="474">
        <v>2015</v>
      </c>
      <c r="AA1216" s="501" t="s">
        <v>626</v>
      </c>
      <c r="AB1216" s="589" t="s">
        <v>62</v>
      </c>
      <c r="AC1216" s="583"/>
      <c r="AD1216" s="583"/>
      <c r="AE1216" s="583"/>
      <c r="AF1216" s="583"/>
      <c r="AG1216" s="583"/>
      <c r="AH1216" s="583"/>
      <c r="AI1216" s="583"/>
    </row>
    <row r="1217" spans="1:35" ht="76.5" customHeight="1">
      <c r="A1217" s="497" t="s">
        <v>1506</v>
      </c>
      <c r="B1217" s="242" t="s">
        <v>1615</v>
      </c>
      <c r="C1217" s="521" t="s">
        <v>1486</v>
      </c>
      <c r="D1217" s="522" t="s">
        <v>1484</v>
      </c>
      <c r="E1217" s="522" t="s">
        <v>1527</v>
      </c>
      <c r="F1217" s="522" t="s">
        <v>1484</v>
      </c>
      <c r="G1217" s="522" t="s">
        <v>1527</v>
      </c>
      <c r="H1217" s="522" t="s">
        <v>1484</v>
      </c>
      <c r="I1217" s="522" t="s">
        <v>1527</v>
      </c>
      <c r="J1217" s="314" t="s">
        <v>31</v>
      </c>
      <c r="K1217" s="401">
        <v>100</v>
      </c>
      <c r="L1217" s="138">
        <v>711000000</v>
      </c>
      <c r="M1217" s="34" t="s">
        <v>4618</v>
      </c>
      <c r="N1217" s="402" t="s">
        <v>1457</v>
      </c>
      <c r="O1217" s="242" t="s">
        <v>60</v>
      </c>
      <c r="P1217" s="521"/>
      <c r="Q1217" s="318" t="s">
        <v>1488</v>
      </c>
      <c r="R1217" s="87" t="s">
        <v>36</v>
      </c>
      <c r="S1217" s="521"/>
      <c r="T1217" s="314" t="s">
        <v>82</v>
      </c>
      <c r="U1217" s="516"/>
      <c r="V1217" s="523">
        <v>15000000</v>
      </c>
      <c r="W1217" s="523">
        <v>15000000</v>
      </c>
      <c r="X1217" s="290">
        <f t="shared" si="17"/>
        <v>16800000</v>
      </c>
      <c r="Y1217" s="524" t="s">
        <v>203</v>
      </c>
      <c r="Z1217" s="521">
        <v>2015</v>
      </c>
      <c r="AA1217" s="501" t="s">
        <v>491</v>
      </c>
      <c r="AB1217" s="589" t="s">
        <v>616</v>
      </c>
      <c r="AC1217" s="583"/>
      <c r="AD1217" s="583"/>
      <c r="AE1217" s="583"/>
      <c r="AF1217" s="583"/>
      <c r="AG1217" s="583"/>
      <c r="AH1217" s="583"/>
      <c r="AI1217" s="583"/>
    </row>
    <row r="1218" spans="1:35" ht="76.5" customHeight="1">
      <c r="A1218" s="525" t="s">
        <v>1513</v>
      </c>
      <c r="B1218" s="242" t="s">
        <v>1615</v>
      </c>
      <c r="C1218" s="526" t="s">
        <v>1514</v>
      </c>
      <c r="D1218" s="526" t="s">
        <v>1515</v>
      </c>
      <c r="E1218" s="526" t="s">
        <v>1516</v>
      </c>
      <c r="F1218" s="526" t="s">
        <v>1515</v>
      </c>
      <c r="G1218" s="526" t="s">
        <v>1516</v>
      </c>
      <c r="H1218" s="527" t="s">
        <v>1517</v>
      </c>
      <c r="I1218" s="243" t="s">
        <v>1528</v>
      </c>
      <c r="J1218" s="526" t="s">
        <v>31</v>
      </c>
      <c r="K1218" s="526">
        <v>100</v>
      </c>
      <c r="L1218" s="528">
        <v>271010000</v>
      </c>
      <c r="M1218" s="604" t="s">
        <v>2063</v>
      </c>
      <c r="N1218" s="529" t="s">
        <v>1518</v>
      </c>
      <c r="O1218" s="526" t="s">
        <v>1519</v>
      </c>
      <c r="P1218" s="526"/>
      <c r="Q1218" s="525" t="s">
        <v>1520</v>
      </c>
      <c r="R1218" s="528" t="s">
        <v>110</v>
      </c>
      <c r="S1218" s="526"/>
      <c r="T1218" s="526" t="s">
        <v>30</v>
      </c>
      <c r="U1218" s="530"/>
      <c r="V1218" s="531">
        <v>491071.43</v>
      </c>
      <c r="W1218" s="531">
        <v>491071.43</v>
      </c>
      <c r="X1218" s="290">
        <f>#N/A</f>
        <v>550000.00160000008</v>
      </c>
      <c r="Y1218" s="526" t="s">
        <v>81</v>
      </c>
      <c r="Z1218" s="526">
        <v>2015</v>
      </c>
      <c r="AA1218" s="532" t="s">
        <v>1521</v>
      </c>
      <c r="AB1218" s="277" t="s">
        <v>63</v>
      </c>
      <c r="AC1218" s="583"/>
      <c r="AD1218" s="583"/>
      <c r="AE1218" s="583"/>
      <c r="AF1218" s="583"/>
      <c r="AG1218" s="583"/>
      <c r="AH1218" s="583"/>
      <c r="AI1218" s="583"/>
    </row>
    <row r="1219" spans="1:35" ht="76.5" customHeight="1">
      <c r="A1219" s="525" t="s">
        <v>1522</v>
      </c>
      <c r="B1219" s="242" t="s">
        <v>1615</v>
      </c>
      <c r="C1219" s="526" t="s">
        <v>1514</v>
      </c>
      <c r="D1219" s="526" t="s">
        <v>1515</v>
      </c>
      <c r="E1219" s="526" t="s">
        <v>1516</v>
      </c>
      <c r="F1219" s="526" t="s">
        <v>1515</v>
      </c>
      <c r="G1219" s="526" t="s">
        <v>1516</v>
      </c>
      <c r="H1219" s="527" t="s">
        <v>1523</v>
      </c>
      <c r="I1219" s="243" t="s">
        <v>1529</v>
      </c>
      <c r="J1219" s="526" t="s">
        <v>31</v>
      </c>
      <c r="K1219" s="526">
        <v>100</v>
      </c>
      <c r="L1219" s="528">
        <v>271010000</v>
      </c>
      <c r="M1219" s="604" t="s">
        <v>2063</v>
      </c>
      <c r="N1219" s="529" t="s">
        <v>1518</v>
      </c>
      <c r="O1219" s="526" t="s">
        <v>1519</v>
      </c>
      <c r="P1219" s="526"/>
      <c r="Q1219" s="525" t="s">
        <v>1520</v>
      </c>
      <c r="R1219" s="528" t="s">
        <v>110</v>
      </c>
      <c r="S1219" s="526"/>
      <c r="T1219" s="526" t="s">
        <v>30</v>
      </c>
      <c r="U1219" s="530"/>
      <c r="V1219" s="531">
        <v>187678.57</v>
      </c>
      <c r="W1219" s="531">
        <v>187678.57</v>
      </c>
      <c r="X1219" s="290">
        <f t="shared" ref="X1219:X1281" si="19">W1219*1.12</f>
        <v>210199.99840000004</v>
      </c>
      <c r="Y1219" s="526" t="s">
        <v>81</v>
      </c>
      <c r="Z1219" s="526">
        <v>2015</v>
      </c>
      <c r="AA1219" s="532" t="s">
        <v>1521</v>
      </c>
      <c r="AB1219" s="277" t="s">
        <v>63</v>
      </c>
      <c r="AC1219" s="583"/>
      <c r="AD1219" s="583"/>
      <c r="AE1219" s="583"/>
      <c r="AF1219" s="583"/>
      <c r="AG1219" s="583"/>
      <c r="AH1219" s="583"/>
      <c r="AI1219" s="583"/>
    </row>
    <row r="1220" spans="1:35" ht="76.5" customHeight="1">
      <c r="A1220" s="525" t="s">
        <v>1555</v>
      </c>
      <c r="B1220" s="242" t="s">
        <v>1615</v>
      </c>
      <c r="C1220" s="533" t="s">
        <v>1557</v>
      </c>
      <c r="D1220" s="533" t="s">
        <v>33</v>
      </c>
      <c r="E1220" s="533" t="s">
        <v>1558</v>
      </c>
      <c r="F1220" s="533" t="s">
        <v>1559</v>
      </c>
      <c r="G1220" s="533" t="s">
        <v>1560</v>
      </c>
      <c r="H1220" s="534" t="s">
        <v>1561</v>
      </c>
      <c r="I1220" s="250" t="s">
        <v>1562</v>
      </c>
      <c r="J1220" s="314" t="s">
        <v>31</v>
      </c>
      <c r="K1220" s="401">
        <v>100</v>
      </c>
      <c r="L1220" s="138">
        <v>711000000</v>
      </c>
      <c r="M1220" s="34" t="s">
        <v>4618</v>
      </c>
      <c r="N1220" s="529" t="s">
        <v>1498</v>
      </c>
      <c r="O1220" s="533" t="s">
        <v>1563</v>
      </c>
      <c r="P1220" s="533"/>
      <c r="Q1220" s="535" t="s">
        <v>1564</v>
      </c>
      <c r="R1220" s="534" t="s">
        <v>297</v>
      </c>
      <c r="S1220" s="533"/>
      <c r="T1220" s="526" t="s">
        <v>30</v>
      </c>
      <c r="U1220" s="530"/>
      <c r="V1220" s="536">
        <v>88658876.219999999</v>
      </c>
      <c r="W1220" s="536">
        <v>88658876.219999999</v>
      </c>
      <c r="X1220" s="290">
        <f t="shared" si="19"/>
        <v>99297941.366400003</v>
      </c>
      <c r="Y1220" s="526" t="s">
        <v>81</v>
      </c>
      <c r="Z1220" s="526">
        <v>2015</v>
      </c>
      <c r="AA1220" s="537" t="s">
        <v>1565</v>
      </c>
      <c r="AB1220" s="277" t="s">
        <v>62</v>
      </c>
      <c r="AC1220" s="583"/>
      <c r="AD1220" s="583"/>
      <c r="AE1220" s="583"/>
      <c r="AF1220" s="583"/>
      <c r="AG1220" s="583"/>
      <c r="AH1220" s="583"/>
      <c r="AI1220" s="583"/>
    </row>
    <row r="1221" spans="1:35" ht="76.5" customHeight="1">
      <c r="A1221" s="525" t="s">
        <v>1556</v>
      </c>
      <c r="B1221" s="242" t="s">
        <v>1615</v>
      </c>
      <c r="C1221" s="533" t="s">
        <v>1567</v>
      </c>
      <c r="D1221" s="533" t="s">
        <v>1568</v>
      </c>
      <c r="E1221" s="533" t="s">
        <v>1569</v>
      </c>
      <c r="F1221" s="533" t="s">
        <v>1568</v>
      </c>
      <c r="G1221" s="533" t="s">
        <v>1569</v>
      </c>
      <c r="H1221" s="534" t="s">
        <v>1570</v>
      </c>
      <c r="I1221" s="250" t="s">
        <v>1571</v>
      </c>
      <c r="J1221" s="314" t="s">
        <v>31</v>
      </c>
      <c r="K1221" s="401">
        <v>100</v>
      </c>
      <c r="L1221" s="138">
        <v>711000000</v>
      </c>
      <c r="M1221" s="34" t="s">
        <v>4618</v>
      </c>
      <c r="N1221" s="529" t="s">
        <v>1498</v>
      </c>
      <c r="O1221" s="533" t="s">
        <v>1572</v>
      </c>
      <c r="P1221" s="533"/>
      <c r="Q1221" s="535" t="s">
        <v>1573</v>
      </c>
      <c r="R1221" s="534" t="s">
        <v>1574</v>
      </c>
      <c r="S1221" s="533"/>
      <c r="T1221" s="526" t="s">
        <v>30</v>
      </c>
      <c r="U1221" s="530"/>
      <c r="V1221" s="536">
        <v>673766.16</v>
      </c>
      <c r="W1221" s="536">
        <v>673766.16</v>
      </c>
      <c r="X1221" s="290">
        <f t="shared" si="19"/>
        <v>754618.09920000006</v>
      </c>
      <c r="Y1221" s="526" t="s">
        <v>81</v>
      </c>
      <c r="Z1221" s="526">
        <v>2015</v>
      </c>
      <c r="AA1221" s="537" t="s">
        <v>1566</v>
      </c>
      <c r="AB1221" s="277" t="s">
        <v>62</v>
      </c>
      <c r="AC1221" s="583"/>
      <c r="AD1221" s="583"/>
      <c r="AE1221" s="583"/>
      <c r="AF1221" s="583"/>
      <c r="AG1221" s="583"/>
      <c r="AH1221" s="583"/>
      <c r="AI1221" s="583"/>
    </row>
    <row r="1222" spans="1:35" ht="76.5" customHeight="1">
      <c r="A1222" s="547" t="s">
        <v>1741</v>
      </c>
      <c r="B1222" s="5" t="s">
        <v>169</v>
      </c>
      <c r="C1222" s="5" t="s">
        <v>2104</v>
      </c>
      <c r="D1222" s="548" t="s">
        <v>2105</v>
      </c>
      <c r="E1222" s="548" t="s">
        <v>2106</v>
      </c>
      <c r="F1222" s="548" t="s">
        <v>2107</v>
      </c>
      <c r="G1222" s="548" t="s">
        <v>2108</v>
      </c>
      <c r="H1222" s="548" t="s">
        <v>2109</v>
      </c>
      <c r="I1222" s="548" t="s">
        <v>2110</v>
      </c>
      <c r="J1222" s="548" t="s">
        <v>83</v>
      </c>
      <c r="K1222" s="2">
        <v>100</v>
      </c>
      <c r="L1222" s="138">
        <v>711000000</v>
      </c>
      <c r="M1222" s="139" t="s">
        <v>4616</v>
      </c>
      <c r="N1222" s="3" t="s">
        <v>613</v>
      </c>
      <c r="O1222" s="3" t="s">
        <v>2111</v>
      </c>
      <c r="P1222" s="4"/>
      <c r="Q1222" s="659" t="s">
        <v>3974</v>
      </c>
      <c r="R1222" s="5" t="s">
        <v>2112</v>
      </c>
      <c r="S1222" s="548"/>
      <c r="T1222" s="549" t="s">
        <v>82</v>
      </c>
      <c r="U1222" s="550"/>
      <c r="V1222" s="551">
        <v>256670000</v>
      </c>
      <c r="W1222" s="551">
        <v>256670000</v>
      </c>
      <c r="X1222" s="290">
        <f t="shared" si="19"/>
        <v>287470400</v>
      </c>
      <c r="Y1222" s="5" t="s">
        <v>81</v>
      </c>
      <c r="Z1222" s="2">
        <v>2015</v>
      </c>
      <c r="AA1222" s="5"/>
      <c r="AB1222" s="125" t="s">
        <v>321</v>
      </c>
      <c r="AC1222" s="125"/>
      <c r="AD1222" s="583"/>
      <c r="AE1222" s="583"/>
      <c r="AF1222" s="583"/>
      <c r="AG1222" s="583"/>
      <c r="AH1222" s="583"/>
      <c r="AI1222" s="583"/>
    </row>
    <row r="1223" spans="1:35" ht="76.5" customHeight="1">
      <c r="A1223" s="591" t="s">
        <v>1742</v>
      </c>
      <c r="B1223" s="592" t="s">
        <v>169</v>
      </c>
      <c r="C1223" s="592" t="s">
        <v>2113</v>
      </c>
      <c r="D1223" s="592" t="s">
        <v>2114</v>
      </c>
      <c r="E1223" s="592" t="s">
        <v>2115</v>
      </c>
      <c r="F1223" s="592" t="s">
        <v>2116</v>
      </c>
      <c r="G1223" s="592" t="s">
        <v>2117</v>
      </c>
      <c r="H1223" s="592" t="s">
        <v>2118</v>
      </c>
      <c r="I1223" s="592" t="s">
        <v>2119</v>
      </c>
      <c r="J1223" s="592" t="s">
        <v>80</v>
      </c>
      <c r="K1223" s="592">
        <v>100</v>
      </c>
      <c r="L1223" s="593">
        <v>271034100</v>
      </c>
      <c r="M1223" s="594" t="s">
        <v>2092</v>
      </c>
      <c r="N1223" s="593" t="s">
        <v>1618</v>
      </c>
      <c r="O1223" s="595" t="s">
        <v>2120</v>
      </c>
      <c r="P1223" s="596"/>
      <c r="Q1223" s="592" t="s">
        <v>2121</v>
      </c>
      <c r="R1223" s="597" t="s">
        <v>2122</v>
      </c>
      <c r="S1223" s="592"/>
      <c r="T1223" s="592" t="s">
        <v>30</v>
      </c>
      <c r="U1223" s="598"/>
      <c r="V1223" s="599">
        <v>2158000</v>
      </c>
      <c r="W1223" s="599">
        <v>0</v>
      </c>
      <c r="X1223" s="510">
        <f t="shared" si="19"/>
        <v>0</v>
      </c>
      <c r="Y1223" s="598" t="s">
        <v>81</v>
      </c>
      <c r="Z1223" s="592">
        <v>2015</v>
      </c>
      <c r="AA1223" s="592"/>
      <c r="AB1223" s="592" t="s">
        <v>63</v>
      </c>
      <c r="AC1223" s="595"/>
      <c r="AD1223" s="677"/>
      <c r="AE1223" s="677"/>
      <c r="AF1223" s="677"/>
      <c r="AG1223" s="677"/>
      <c r="AH1223" s="677"/>
      <c r="AI1223" s="583"/>
    </row>
    <row r="1224" spans="1:35" ht="76.5" customHeight="1">
      <c r="A1224" s="547" t="s">
        <v>2467</v>
      </c>
      <c r="B1224" s="12" t="s">
        <v>169</v>
      </c>
      <c r="C1224" s="12" t="s">
        <v>2113</v>
      </c>
      <c r="D1224" s="12" t="s">
        <v>2114</v>
      </c>
      <c r="E1224" s="12" t="s">
        <v>2115</v>
      </c>
      <c r="F1224" s="12" t="s">
        <v>2116</v>
      </c>
      <c r="G1224" s="12" t="s">
        <v>2117</v>
      </c>
      <c r="H1224" s="12" t="s">
        <v>2118</v>
      </c>
      <c r="I1224" s="12" t="s">
        <v>2119</v>
      </c>
      <c r="J1224" s="12" t="s">
        <v>80</v>
      </c>
      <c r="K1224" s="12">
        <v>100</v>
      </c>
      <c r="L1224" s="1">
        <v>271034100</v>
      </c>
      <c r="M1224" s="604" t="s">
        <v>2092</v>
      </c>
      <c r="N1224" s="2" t="s">
        <v>613</v>
      </c>
      <c r="O1224" s="12" t="s">
        <v>2120</v>
      </c>
      <c r="P1224" s="4"/>
      <c r="Q1224" s="12" t="s">
        <v>2121</v>
      </c>
      <c r="R1224" s="552" t="s">
        <v>2122</v>
      </c>
      <c r="S1224" s="12"/>
      <c r="T1224" s="12" t="s">
        <v>82</v>
      </c>
      <c r="U1224" s="6"/>
      <c r="V1224" s="5">
        <v>1020000</v>
      </c>
      <c r="W1224" s="5">
        <v>1020000</v>
      </c>
      <c r="X1224" s="290">
        <f t="shared" si="19"/>
        <v>1142400</v>
      </c>
      <c r="Y1224" s="6" t="s">
        <v>81</v>
      </c>
      <c r="Z1224" s="12">
        <v>2015</v>
      </c>
      <c r="AA1224" s="12"/>
      <c r="AB1224" s="12" t="s">
        <v>2286</v>
      </c>
      <c r="AC1224" s="125"/>
      <c r="AD1224" s="583"/>
      <c r="AE1224" s="583"/>
      <c r="AF1224" s="583"/>
      <c r="AG1224" s="583"/>
      <c r="AH1224" s="583"/>
      <c r="AI1224" s="583"/>
    </row>
    <row r="1225" spans="1:35" ht="76.5" customHeight="1">
      <c r="A1225" s="547" t="s">
        <v>1743</v>
      </c>
      <c r="B1225" s="12" t="s">
        <v>169</v>
      </c>
      <c r="C1225" s="12" t="s">
        <v>2113</v>
      </c>
      <c r="D1225" s="12" t="s">
        <v>2114</v>
      </c>
      <c r="E1225" s="12" t="s">
        <v>2115</v>
      </c>
      <c r="F1225" s="12" t="s">
        <v>2116</v>
      </c>
      <c r="G1225" s="12" t="s">
        <v>2117</v>
      </c>
      <c r="H1225" s="12" t="s">
        <v>2123</v>
      </c>
      <c r="I1225" s="12" t="s">
        <v>2124</v>
      </c>
      <c r="J1225" s="12" t="s">
        <v>80</v>
      </c>
      <c r="K1225" s="12">
        <v>100</v>
      </c>
      <c r="L1225" s="2">
        <v>271034100</v>
      </c>
      <c r="M1225" s="604" t="s">
        <v>2092</v>
      </c>
      <c r="N1225" s="2" t="s">
        <v>1618</v>
      </c>
      <c r="O1225" s="125" t="s">
        <v>2120</v>
      </c>
      <c r="P1225" s="4"/>
      <c r="Q1225" s="12" t="s">
        <v>2121</v>
      </c>
      <c r="R1225" s="552" t="s">
        <v>2122</v>
      </c>
      <c r="S1225" s="12"/>
      <c r="T1225" s="12" t="s">
        <v>30</v>
      </c>
      <c r="U1225" s="6"/>
      <c r="V1225" s="5">
        <v>1429000</v>
      </c>
      <c r="W1225" s="5">
        <v>1429000</v>
      </c>
      <c r="X1225" s="290">
        <f t="shared" si="19"/>
        <v>1600480.0000000002</v>
      </c>
      <c r="Y1225" s="6" t="s">
        <v>81</v>
      </c>
      <c r="Z1225" s="12">
        <v>2015</v>
      </c>
      <c r="AA1225" s="12"/>
      <c r="AB1225" s="12" t="s">
        <v>63</v>
      </c>
      <c r="AC1225" s="125"/>
      <c r="AD1225" s="583"/>
      <c r="AE1225" s="583"/>
      <c r="AF1225" s="583"/>
      <c r="AG1225" s="583"/>
      <c r="AH1225" s="583"/>
      <c r="AI1225" s="583"/>
    </row>
    <row r="1226" spans="1:35" ht="76.5" customHeight="1">
      <c r="A1226" s="547" t="s">
        <v>1744</v>
      </c>
      <c r="B1226" s="12" t="s">
        <v>169</v>
      </c>
      <c r="C1226" s="12" t="s">
        <v>2113</v>
      </c>
      <c r="D1226" s="12" t="s">
        <v>2114</v>
      </c>
      <c r="E1226" s="12" t="s">
        <v>2115</v>
      </c>
      <c r="F1226" s="12" t="s">
        <v>2116</v>
      </c>
      <c r="G1226" s="12" t="s">
        <v>2117</v>
      </c>
      <c r="H1226" s="12" t="s">
        <v>2125</v>
      </c>
      <c r="I1226" s="12" t="s">
        <v>2126</v>
      </c>
      <c r="J1226" s="12" t="s">
        <v>80</v>
      </c>
      <c r="K1226" s="12">
        <v>100</v>
      </c>
      <c r="L1226" s="2">
        <v>271034100</v>
      </c>
      <c r="M1226" s="604" t="s">
        <v>2092</v>
      </c>
      <c r="N1226" s="2" t="s">
        <v>1618</v>
      </c>
      <c r="O1226" s="125" t="s">
        <v>2120</v>
      </c>
      <c r="P1226" s="4"/>
      <c r="Q1226" s="12" t="s">
        <v>2121</v>
      </c>
      <c r="R1226" s="552" t="s">
        <v>2122</v>
      </c>
      <c r="S1226" s="12"/>
      <c r="T1226" s="12" t="s">
        <v>30</v>
      </c>
      <c r="U1226" s="6"/>
      <c r="V1226" s="5">
        <v>1161000</v>
      </c>
      <c r="W1226" s="5">
        <v>1161000</v>
      </c>
      <c r="X1226" s="290">
        <f t="shared" si="19"/>
        <v>1300320.0000000002</v>
      </c>
      <c r="Y1226" s="6" t="s">
        <v>81</v>
      </c>
      <c r="Z1226" s="12">
        <v>2015</v>
      </c>
      <c r="AA1226" s="12"/>
      <c r="AB1226" s="12" t="s">
        <v>63</v>
      </c>
      <c r="AC1226" s="125"/>
      <c r="AD1226" s="583"/>
      <c r="AE1226" s="583"/>
      <c r="AF1226" s="583"/>
      <c r="AG1226" s="583"/>
      <c r="AH1226" s="583"/>
      <c r="AI1226" s="583"/>
    </row>
    <row r="1227" spans="1:35" ht="76.5" customHeight="1">
      <c r="A1227" s="547" t="s">
        <v>1745</v>
      </c>
      <c r="B1227" s="12" t="s">
        <v>169</v>
      </c>
      <c r="C1227" s="12" t="s">
        <v>2113</v>
      </c>
      <c r="D1227" s="12" t="s">
        <v>2114</v>
      </c>
      <c r="E1227" s="12" t="s">
        <v>2115</v>
      </c>
      <c r="F1227" s="12" t="s">
        <v>2116</v>
      </c>
      <c r="G1227" s="12" t="s">
        <v>2117</v>
      </c>
      <c r="H1227" s="12" t="s">
        <v>2127</v>
      </c>
      <c r="I1227" s="12" t="s">
        <v>2128</v>
      </c>
      <c r="J1227" s="12" t="s">
        <v>80</v>
      </c>
      <c r="K1227" s="12">
        <v>100</v>
      </c>
      <c r="L1227" s="2">
        <v>271034100</v>
      </c>
      <c r="M1227" s="604" t="s">
        <v>2092</v>
      </c>
      <c r="N1227" s="2" t="s">
        <v>1618</v>
      </c>
      <c r="O1227" s="125" t="s">
        <v>2120</v>
      </c>
      <c r="P1227" s="4"/>
      <c r="Q1227" s="12" t="s">
        <v>2121</v>
      </c>
      <c r="R1227" s="552" t="s">
        <v>2122</v>
      </c>
      <c r="S1227" s="12"/>
      <c r="T1227" s="12" t="s">
        <v>30</v>
      </c>
      <c r="U1227" s="6"/>
      <c r="V1227" s="5">
        <v>1500000</v>
      </c>
      <c r="W1227" s="5">
        <v>1500000</v>
      </c>
      <c r="X1227" s="290">
        <f t="shared" si="19"/>
        <v>1680000.0000000002</v>
      </c>
      <c r="Y1227" s="6" t="s">
        <v>81</v>
      </c>
      <c r="Z1227" s="12">
        <v>2015</v>
      </c>
      <c r="AA1227" s="12"/>
      <c r="AB1227" s="12" t="s">
        <v>63</v>
      </c>
      <c r="AC1227" s="125"/>
      <c r="AD1227" s="583"/>
      <c r="AE1227" s="583"/>
      <c r="AF1227" s="583"/>
      <c r="AG1227" s="583"/>
      <c r="AH1227" s="583"/>
      <c r="AI1227" s="583"/>
    </row>
    <row r="1228" spans="1:35" ht="76.5" customHeight="1">
      <c r="A1228" s="591" t="s">
        <v>1746</v>
      </c>
      <c r="B1228" s="660" t="s">
        <v>169</v>
      </c>
      <c r="C1228" s="660" t="s">
        <v>2129</v>
      </c>
      <c r="D1228" s="660" t="s">
        <v>2130</v>
      </c>
      <c r="E1228" s="660" t="s">
        <v>2131</v>
      </c>
      <c r="F1228" s="660" t="s">
        <v>2132</v>
      </c>
      <c r="G1228" s="660" t="s">
        <v>2131</v>
      </c>
      <c r="H1228" s="661" t="s">
        <v>2133</v>
      </c>
      <c r="I1228" s="660"/>
      <c r="J1228" s="660" t="s">
        <v>83</v>
      </c>
      <c r="K1228" s="662">
        <v>100</v>
      </c>
      <c r="L1228" s="660">
        <v>231010000</v>
      </c>
      <c r="M1228" s="712" t="s">
        <v>4158</v>
      </c>
      <c r="N1228" s="624" t="s">
        <v>613</v>
      </c>
      <c r="O1228" s="660" t="s">
        <v>2134</v>
      </c>
      <c r="P1228" s="596"/>
      <c r="Q1228" s="660" t="s">
        <v>2135</v>
      </c>
      <c r="R1228" s="597" t="s">
        <v>2122</v>
      </c>
      <c r="S1228" s="660"/>
      <c r="T1228" s="592" t="s">
        <v>30</v>
      </c>
      <c r="U1228" s="660"/>
      <c r="V1228" s="663">
        <v>18756000</v>
      </c>
      <c r="W1228" s="663">
        <v>0</v>
      </c>
      <c r="X1228" s="510">
        <f t="shared" si="19"/>
        <v>0</v>
      </c>
      <c r="Y1228" s="598" t="s">
        <v>81</v>
      </c>
      <c r="Z1228" s="592">
        <v>2015</v>
      </c>
      <c r="AA1228" s="592"/>
      <c r="AB1228" s="592" t="s">
        <v>308</v>
      </c>
      <c r="AC1228" s="595"/>
      <c r="AD1228" s="677"/>
      <c r="AE1228" s="677"/>
      <c r="AF1228" s="677"/>
      <c r="AG1228" s="677"/>
      <c r="AH1228" s="677"/>
      <c r="AI1228" s="583"/>
    </row>
    <row r="1229" spans="1:35" s="43" customFormat="1" ht="76.5" customHeight="1">
      <c r="A1229" s="591" t="s">
        <v>1747</v>
      </c>
      <c r="B1229" s="592" t="s">
        <v>169</v>
      </c>
      <c r="C1229" s="592" t="s">
        <v>2136</v>
      </c>
      <c r="D1229" s="592" t="s">
        <v>2137</v>
      </c>
      <c r="E1229" s="592" t="s">
        <v>2138</v>
      </c>
      <c r="F1229" s="592" t="s">
        <v>2137</v>
      </c>
      <c r="G1229" s="592" t="s">
        <v>2138</v>
      </c>
      <c r="H1229" s="592" t="s">
        <v>2139</v>
      </c>
      <c r="I1229" s="592" t="s">
        <v>2140</v>
      </c>
      <c r="J1229" s="592" t="s">
        <v>80</v>
      </c>
      <c r="K1229" s="592">
        <v>100</v>
      </c>
      <c r="L1229" s="592">
        <v>231010000</v>
      </c>
      <c r="M1229" s="594" t="s">
        <v>2772</v>
      </c>
      <c r="N1229" s="593" t="s">
        <v>1618</v>
      </c>
      <c r="O1229" s="595" t="s">
        <v>2141</v>
      </c>
      <c r="P1229" s="596"/>
      <c r="Q1229" s="592" t="s">
        <v>2121</v>
      </c>
      <c r="R1229" s="597" t="s">
        <v>2122</v>
      </c>
      <c r="S1229" s="592"/>
      <c r="T1229" s="592" t="s">
        <v>30</v>
      </c>
      <c r="U1229" s="598"/>
      <c r="V1229" s="599">
        <v>1335360</v>
      </c>
      <c r="W1229" s="599">
        <v>0</v>
      </c>
      <c r="X1229" s="510">
        <f t="shared" si="19"/>
        <v>0</v>
      </c>
      <c r="Y1229" s="598" t="s">
        <v>81</v>
      </c>
      <c r="Z1229" s="592">
        <v>2015</v>
      </c>
      <c r="AA1229" s="592"/>
      <c r="AB1229" s="592" t="s">
        <v>63</v>
      </c>
      <c r="AC1229" s="595"/>
      <c r="AD1229" s="677"/>
      <c r="AE1229" s="677"/>
      <c r="AF1229" s="677"/>
      <c r="AG1229" s="677"/>
      <c r="AH1229" s="677"/>
      <c r="AI1229" s="677"/>
    </row>
    <row r="1230" spans="1:35" ht="76.5" customHeight="1">
      <c r="A1230" s="547" t="s">
        <v>4528</v>
      </c>
      <c r="B1230" s="12" t="s">
        <v>169</v>
      </c>
      <c r="C1230" s="12" t="s">
        <v>2136</v>
      </c>
      <c r="D1230" s="12" t="s">
        <v>2137</v>
      </c>
      <c r="E1230" s="12" t="s">
        <v>2138</v>
      </c>
      <c r="F1230" s="12" t="s">
        <v>2137</v>
      </c>
      <c r="G1230" s="12" t="s">
        <v>2138</v>
      </c>
      <c r="H1230" s="12" t="s">
        <v>2139</v>
      </c>
      <c r="I1230" s="12" t="s">
        <v>2140</v>
      </c>
      <c r="J1230" s="12" t="s">
        <v>80</v>
      </c>
      <c r="K1230" s="12">
        <v>100</v>
      </c>
      <c r="L1230" s="12">
        <v>231010000</v>
      </c>
      <c r="M1230" s="604" t="s">
        <v>2772</v>
      </c>
      <c r="N1230" s="2" t="s">
        <v>1618</v>
      </c>
      <c r="O1230" s="125" t="s">
        <v>2141</v>
      </c>
      <c r="P1230" s="4"/>
      <c r="Q1230" s="12" t="s">
        <v>2121</v>
      </c>
      <c r="R1230" s="552" t="s">
        <v>2122</v>
      </c>
      <c r="S1230" s="12"/>
      <c r="T1230" s="12" t="s">
        <v>30</v>
      </c>
      <c r="U1230" s="6"/>
      <c r="V1230" s="5">
        <v>1001520</v>
      </c>
      <c r="W1230" s="5">
        <v>1001520</v>
      </c>
      <c r="X1230" s="290">
        <f t="shared" si="19"/>
        <v>1121702.4000000001</v>
      </c>
      <c r="Y1230" s="6" t="s">
        <v>81</v>
      </c>
      <c r="Z1230" s="12">
        <v>2015</v>
      </c>
      <c r="AA1230" s="12"/>
      <c r="AB1230" s="12" t="s">
        <v>63</v>
      </c>
      <c r="AC1230" s="125"/>
      <c r="AD1230" s="583"/>
      <c r="AE1230" s="583"/>
      <c r="AF1230" s="583"/>
      <c r="AG1230" s="583"/>
      <c r="AH1230" s="583"/>
      <c r="AI1230" s="583"/>
    </row>
    <row r="1231" spans="1:35" ht="76.5" customHeight="1">
      <c r="A1231" s="547" t="s">
        <v>1748</v>
      </c>
      <c r="B1231" s="12" t="s">
        <v>169</v>
      </c>
      <c r="C1231" s="12" t="s">
        <v>2136</v>
      </c>
      <c r="D1231" s="12" t="s">
        <v>2137</v>
      </c>
      <c r="E1231" s="12" t="s">
        <v>2138</v>
      </c>
      <c r="F1231" s="12" t="s">
        <v>2137</v>
      </c>
      <c r="G1231" s="12" t="s">
        <v>2138</v>
      </c>
      <c r="H1231" s="12" t="s">
        <v>2139</v>
      </c>
      <c r="I1231" s="12" t="s">
        <v>2140</v>
      </c>
      <c r="J1231" s="12" t="s">
        <v>80</v>
      </c>
      <c r="K1231" s="12">
        <v>100</v>
      </c>
      <c r="L1231" s="12">
        <v>471010000</v>
      </c>
      <c r="M1231" s="604" t="s">
        <v>4620</v>
      </c>
      <c r="N1231" s="2" t="s">
        <v>1618</v>
      </c>
      <c r="O1231" s="12" t="s">
        <v>2142</v>
      </c>
      <c r="P1231" s="4"/>
      <c r="Q1231" s="12" t="s">
        <v>2121</v>
      </c>
      <c r="R1231" s="552" t="s">
        <v>2122</v>
      </c>
      <c r="S1231" s="12"/>
      <c r="T1231" s="12" t="s">
        <v>30</v>
      </c>
      <c r="U1231" s="6"/>
      <c r="V1231" s="5">
        <v>780030</v>
      </c>
      <c r="W1231" s="5">
        <v>780030</v>
      </c>
      <c r="X1231" s="290">
        <f t="shared" si="19"/>
        <v>873633.60000000009</v>
      </c>
      <c r="Y1231" s="6" t="s">
        <v>81</v>
      </c>
      <c r="Z1231" s="12">
        <v>2015</v>
      </c>
      <c r="AA1231" s="12"/>
      <c r="AB1231" s="12" t="s">
        <v>63</v>
      </c>
      <c r="AC1231" s="125"/>
      <c r="AD1231" s="583"/>
      <c r="AE1231" s="583"/>
      <c r="AF1231" s="583"/>
      <c r="AG1231" s="583"/>
      <c r="AH1231" s="583"/>
      <c r="AI1231" s="583"/>
    </row>
    <row r="1232" spans="1:35" ht="76.5" customHeight="1">
      <c r="A1232" s="547" t="s">
        <v>1749</v>
      </c>
      <c r="B1232" s="12" t="s">
        <v>169</v>
      </c>
      <c r="C1232" s="12" t="s">
        <v>2136</v>
      </c>
      <c r="D1232" s="12" t="s">
        <v>2137</v>
      </c>
      <c r="E1232" s="12" t="s">
        <v>2138</v>
      </c>
      <c r="F1232" s="12" t="s">
        <v>2137</v>
      </c>
      <c r="G1232" s="12" t="s">
        <v>2138</v>
      </c>
      <c r="H1232" s="12" t="s">
        <v>2139</v>
      </c>
      <c r="I1232" s="12" t="s">
        <v>2140</v>
      </c>
      <c r="J1232" s="12" t="s">
        <v>80</v>
      </c>
      <c r="K1232" s="12">
        <v>100</v>
      </c>
      <c r="L1232" s="12">
        <v>151010000</v>
      </c>
      <c r="M1232" s="604" t="s">
        <v>3157</v>
      </c>
      <c r="N1232" s="2" t="s">
        <v>1618</v>
      </c>
      <c r="O1232" s="12" t="s">
        <v>2143</v>
      </c>
      <c r="P1232" s="4"/>
      <c r="Q1232" s="12" t="s">
        <v>2121</v>
      </c>
      <c r="R1232" s="552" t="s">
        <v>2122</v>
      </c>
      <c r="S1232" s="12"/>
      <c r="T1232" s="12" t="s">
        <v>30</v>
      </c>
      <c r="U1232" s="6"/>
      <c r="V1232" s="5">
        <v>739200</v>
      </c>
      <c r="W1232" s="5">
        <v>739200</v>
      </c>
      <c r="X1232" s="290">
        <f t="shared" si="19"/>
        <v>827904.00000000012</v>
      </c>
      <c r="Y1232" s="6" t="s">
        <v>81</v>
      </c>
      <c r="Z1232" s="12">
        <v>2015</v>
      </c>
      <c r="AA1232" s="12"/>
      <c r="AB1232" s="12" t="s">
        <v>63</v>
      </c>
      <c r="AC1232" s="125"/>
      <c r="AD1232" s="583"/>
      <c r="AE1232" s="583"/>
      <c r="AF1232" s="583"/>
      <c r="AG1232" s="583"/>
      <c r="AH1232" s="583"/>
      <c r="AI1232" s="583"/>
    </row>
    <row r="1233" spans="1:35" ht="76.5" customHeight="1">
      <c r="A1233" s="547" t="s">
        <v>1750</v>
      </c>
      <c r="B1233" s="12" t="s">
        <v>169</v>
      </c>
      <c r="C1233" s="12" t="s">
        <v>2136</v>
      </c>
      <c r="D1233" s="12" t="s">
        <v>2137</v>
      </c>
      <c r="E1233" s="12" t="s">
        <v>2138</v>
      </c>
      <c r="F1233" s="12" t="s">
        <v>2137</v>
      </c>
      <c r="G1233" s="12" t="s">
        <v>2138</v>
      </c>
      <c r="H1233" s="12" t="s">
        <v>2139</v>
      </c>
      <c r="I1233" s="12" t="s">
        <v>2140</v>
      </c>
      <c r="J1233" s="12" t="s">
        <v>80</v>
      </c>
      <c r="K1233" s="12">
        <v>100</v>
      </c>
      <c r="L1233" s="12">
        <v>151010000</v>
      </c>
      <c r="M1233" s="604" t="s">
        <v>3157</v>
      </c>
      <c r="N1233" s="2" t="s">
        <v>1618</v>
      </c>
      <c r="O1233" s="12" t="s">
        <v>2144</v>
      </c>
      <c r="P1233" s="4"/>
      <c r="Q1233" s="12" t="s">
        <v>2121</v>
      </c>
      <c r="R1233" s="552" t="s">
        <v>2122</v>
      </c>
      <c r="S1233" s="12"/>
      <c r="T1233" s="12" t="s">
        <v>30</v>
      </c>
      <c r="U1233" s="6"/>
      <c r="V1233" s="5">
        <v>752640</v>
      </c>
      <c r="W1233" s="5">
        <v>752640</v>
      </c>
      <c r="X1233" s="290">
        <f t="shared" si="19"/>
        <v>842956.80000000005</v>
      </c>
      <c r="Y1233" s="6" t="s">
        <v>81</v>
      </c>
      <c r="Z1233" s="12">
        <v>2015</v>
      </c>
      <c r="AA1233" s="12"/>
      <c r="AB1233" s="12" t="s">
        <v>63</v>
      </c>
      <c r="AC1233" s="125"/>
      <c r="AD1233" s="583"/>
      <c r="AE1233" s="583"/>
      <c r="AF1233" s="583"/>
      <c r="AG1233" s="583"/>
      <c r="AH1233" s="583"/>
      <c r="AI1233" s="583"/>
    </row>
    <row r="1234" spans="1:35" s="43" customFormat="1" ht="76.5" customHeight="1">
      <c r="A1234" s="591" t="s">
        <v>1751</v>
      </c>
      <c r="B1234" s="592" t="s">
        <v>169</v>
      </c>
      <c r="C1234" s="592" t="s">
        <v>2136</v>
      </c>
      <c r="D1234" s="592" t="s">
        <v>2137</v>
      </c>
      <c r="E1234" s="592" t="s">
        <v>2138</v>
      </c>
      <c r="F1234" s="592" t="s">
        <v>2137</v>
      </c>
      <c r="G1234" s="592" t="s">
        <v>2138</v>
      </c>
      <c r="H1234" s="592" t="s">
        <v>2139</v>
      </c>
      <c r="I1234" s="592" t="s">
        <v>2140</v>
      </c>
      <c r="J1234" s="592" t="s">
        <v>83</v>
      </c>
      <c r="K1234" s="592">
        <v>100</v>
      </c>
      <c r="L1234" s="594">
        <v>751000000</v>
      </c>
      <c r="M1234" s="594" t="s">
        <v>3455</v>
      </c>
      <c r="N1234" s="593" t="s">
        <v>1618</v>
      </c>
      <c r="O1234" s="592" t="s">
        <v>2145</v>
      </c>
      <c r="P1234" s="596"/>
      <c r="Q1234" s="592" t="s">
        <v>2121</v>
      </c>
      <c r="R1234" s="597" t="s">
        <v>2122</v>
      </c>
      <c r="S1234" s="592"/>
      <c r="T1234" s="592" t="s">
        <v>30</v>
      </c>
      <c r="U1234" s="598"/>
      <c r="V1234" s="599">
        <v>1230500</v>
      </c>
      <c r="W1234" s="599">
        <v>0</v>
      </c>
      <c r="X1234" s="510">
        <f t="shared" si="19"/>
        <v>0</v>
      </c>
      <c r="Y1234" s="598" t="s">
        <v>81</v>
      </c>
      <c r="Z1234" s="592">
        <v>2015</v>
      </c>
      <c r="AA1234" s="592"/>
      <c r="AB1234" s="592" t="s">
        <v>63</v>
      </c>
      <c r="AC1234" s="595"/>
      <c r="AD1234" s="677"/>
      <c r="AE1234" s="677"/>
      <c r="AF1234" s="677"/>
      <c r="AG1234" s="677"/>
      <c r="AH1234" s="677"/>
      <c r="AI1234" s="677"/>
    </row>
    <row r="1235" spans="1:35" ht="76.5" customHeight="1">
      <c r="A1235" s="547" t="s">
        <v>4527</v>
      </c>
      <c r="B1235" s="12" t="s">
        <v>169</v>
      </c>
      <c r="C1235" s="12" t="s">
        <v>2136</v>
      </c>
      <c r="D1235" s="12" t="s">
        <v>2137</v>
      </c>
      <c r="E1235" s="12" t="s">
        <v>2138</v>
      </c>
      <c r="F1235" s="12" t="s">
        <v>2137</v>
      </c>
      <c r="G1235" s="12" t="s">
        <v>2138</v>
      </c>
      <c r="H1235" s="12" t="s">
        <v>2139</v>
      </c>
      <c r="I1235" s="12" t="s">
        <v>2140</v>
      </c>
      <c r="J1235" s="12" t="s">
        <v>83</v>
      </c>
      <c r="K1235" s="12">
        <v>100</v>
      </c>
      <c r="L1235" s="1">
        <v>751000000</v>
      </c>
      <c r="M1235" s="604" t="s">
        <v>3455</v>
      </c>
      <c r="N1235" s="2" t="s">
        <v>1618</v>
      </c>
      <c r="O1235" s="12" t="s">
        <v>2145</v>
      </c>
      <c r="P1235" s="4"/>
      <c r="Q1235" s="12" t="s">
        <v>2121</v>
      </c>
      <c r="R1235" s="552" t="s">
        <v>2122</v>
      </c>
      <c r="S1235" s="12"/>
      <c r="T1235" s="12" t="s">
        <v>30</v>
      </c>
      <c r="U1235" s="6"/>
      <c r="V1235" s="5">
        <v>615250</v>
      </c>
      <c r="W1235" s="5">
        <v>615250</v>
      </c>
      <c r="X1235" s="290">
        <f t="shared" si="19"/>
        <v>689080.00000000012</v>
      </c>
      <c r="Y1235" s="6" t="s">
        <v>81</v>
      </c>
      <c r="Z1235" s="12">
        <v>2015</v>
      </c>
      <c r="AA1235" s="12"/>
      <c r="AB1235" s="12" t="s">
        <v>63</v>
      </c>
      <c r="AC1235" s="125"/>
      <c r="AD1235" s="583"/>
      <c r="AE1235" s="583"/>
      <c r="AF1235" s="583"/>
      <c r="AG1235" s="583"/>
      <c r="AH1235" s="583"/>
      <c r="AI1235" s="583"/>
    </row>
    <row r="1236" spans="1:35" ht="76.5" customHeight="1">
      <c r="A1236" s="547" t="s">
        <v>1752</v>
      </c>
      <c r="B1236" s="12" t="s">
        <v>169</v>
      </c>
      <c r="C1236" s="12" t="s">
        <v>2136</v>
      </c>
      <c r="D1236" s="12" t="s">
        <v>2137</v>
      </c>
      <c r="E1236" s="12" t="s">
        <v>2138</v>
      </c>
      <c r="F1236" s="12" t="s">
        <v>2137</v>
      </c>
      <c r="G1236" s="12" t="s">
        <v>2138</v>
      </c>
      <c r="H1236" s="12" t="s">
        <v>2139</v>
      </c>
      <c r="I1236" s="12" t="s">
        <v>2140</v>
      </c>
      <c r="J1236" s="12" t="s">
        <v>83</v>
      </c>
      <c r="K1236" s="12">
        <v>100</v>
      </c>
      <c r="L1236" s="1">
        <v>751000000</v>
      </c>
      <c r="M1236" s="604" t="s">
        <v>3455</v>
      </c>
      <c r="N1236" s="2" t="s">
        <v>1618</v>
      </c>
      <c r="O1236" s="12" t="s">
        <v>2146</v>
      </c>
      <c r="P1236" s="4"/>
      <c r="Q1236" s="12" t="s">
        <v>2121</v>
      </c>
      <c r="R1236" s="552" t="s">
        <v>2122</v>
      </c>
      <c r="S1236" s="12"/>
      <c r="T1236" s="12" t="s">
        <v>30</v>
      </c>
      <c r="U1236" s="6"/>
      <c r="V1236" s="5">
        <v>615250</v>
      </c>
      <c r="W1236" s="5">
        <v>615250</v>
      </c>
      <c r="X1236" s="290">
        <f t="shared" si="19"/>
        <v>689080.00000000012</v>
      </c>
      <c r="Y1236" s="6" t="s">
        <v>81</v>
      </c>
      <c r="Z1236" s="12">
        <v>2015</v>
      </c>
      <c r="AA1236" s="12"/>
      <c r="AB1236" s="12" t="s">
        <v>63</v>
      </c>
      <c r="AC1236" s="125"/>
      <c r="AD1236" s="583"/>
      <c r="AE1236" s="583"/>
      <c r="AF1236" s="583"/>
      <c r="AG1236" s="583"/>
      <c r="AH1236" s="583"/>
      <c r="AI1236" s="583"/>
    </row>
    <row r="1237" spans="1:35" ht="76.5" customHeight="1">
      <c r="A1237" s="547" t="s">
        <v>1753</v>
      </c>
      <c r="B1237" s="12" t="s">
        <v>169</v>
      </c>
      <c r="C1237" s="12" t="s">
        <v>2136</v>
      </c>
      <c r="D1237" s="12" t="s">
        <v>2137</v>
      </c>
      <c r="E1237" s="12" t="s">
        <v>2138</v>
      </c>
      <c r="F1237" s="12" t="s">
        <v>2137</v>
      </c>
      <c r="G1237" s="12" t="s">
        <v>2138</v>
      </c>
      <c r="H1237" s="12" t="s">
        <v>2139</v>
      </c>
      <c r="I1237" s="12" t="s">
        <v>2140</v>
      </c>
      <c r="J1237" s="12" t="s">
        <v>83</v>
      </c>
      <c r="K1237" s="12">
        <v>100</v>
      </c>
      <c r="L1237" s="1">
        <v>751000000</v>
      </c>
      <c r="M1237" s="604" t="s">
        <v>3455</v>
      </c>
      <c r="N1237" s="2" t="s">
        <v>1618</v>
      </c>
      <c r="O1237" s="12" t="s">
        <v>2147</v>
      </c>
      <c r="P1237" s="4"/>
      <c r="Q1237" s="12" t="s">
        <v>2121</v>
      </c>
      <c r="R1237" s="552" t="s">
        <v>2122</v>
      </c>
      <c r="S1237" s="12"/>
      <c r="T1237" s="12" t="s">
        <v>30</v>
      </c>
      <c r="U1237" s="6"/>
      <c r="V1237" s="5">
        <v>615250</v>
      </c>
      <c r="W1237" s="5">
        <v>615250</v>
      </c>
      <c r="X1237" s="290">
        <f t="shared" si="19"/>
        <v>689080.00000000012</v>
      </c>
      <c r="Y1237" s="6" t="s">
        <v>81</v>
      </c>
      <c r="Z1237" s="12">
        <v>2015</v>
      </c>
      <c r="AA1237" s="12"/>
      <c r="AB1237" s="12" t="s">
        <v>63</v>
      </c>
      <c r="AC1237" s="125"/>
      <c r="AD1237" s="583"/>
      <c r="AE1237" s="583"/>
      <c r="AF1237" s="583"/>
      <c r="AG1237" s="583"/>
      <c r="AH1237" s="583"/>
      <c r="AI1237" s="583"/>
    </row>
    <row r="1238" spans="1:35" s="43" customFormat="1" ht="76.5" customHeight="1">
      <c r="A1238" s="591" t="s">
        <v>1754</v>
      </c>
      <c r="B1238" s="592" t="s">
        <v>169</v>
      </c>
      <c r="C1238" s="592" t="s">
        <v>2136</v>
      </c>
      <c r="D1238" s="592" t="s">
        <v>2137</v>
      </c>
      <c r="E1238" s="592" t="s">
        <v>2138</v>
      </c>
      <c r="F1238" s="592" t="s">
        <v>2137</v>
      </c>
      <c r="G1238" s="592" t="s">
        <v>2138</v>
      </c>
      <c r="H1238" s="592" t="s">
        <v>2139</v>
      </c>
      <c r="I1238" s="592" t="s">
        <v>2140</v>
      </c>
      <c r="J1238" s="592" t="s">
        <v>83</v>
      </c>
      <c r="K1238" s="592">
        <v>100</v>
      </c>
      <c r="L1238" s="594">
        <v>751000000</v>
      </c>
      <c r="M1238" s="594" t="s">
        <v>3455</v>
      </c>
      <c r="N1238" s="593" t="s">
        <v>1618</v>
      </c>
      <c r="O1238" s="592" t="s">
        <v>2148</v>
      </c>
      <c r="P1238" s="596"/>
      <c r="Q1238" s="592" t="s">
        <v>2121</v>
      </c>
      <c r="R1238" s="597" t="s">
        <v>2122</v>
      </c>
      <c r="S1238" s="592"/>
      <c r="T1238" s="592" t="s">
        <v>30</v>
      </c>
      <c r="U1238" s="598"/>
      <c r="V1238" s="599">
        <v>1230500</v>
      </c>
      <c r="W1238" s="599">
        <v>0</v>
      </c>
      <c r="X1238" s="510">
        <f t="shared" si="19"/>
        <v>0</v>
      </c>
      <c r="Y1238" s="598" t="s">
        <v>81</v>
      </c>
      <c r="Z1238" s="592">
        <v>2015</v>
      </c>
      <c r="AA1238" s="592"/>
      <c r="AB1238" s="592" t="s">
        <v>63</v>
      </c>
      <c r="AC1238" s="595"/>
      <c r="AD1238" s="677"/>
      <c r="AE1238" s="677"/>
      <c r="AF1238" s="677"/>
      <c r="AG1238" s="677"/>
      <c r="AH1238" s="677"/>
      <c r="AI1238" s="677"/>
    </row>
    <row r="1239" spans="1:35" ht="76.5" customHeight="1">
      <c r="A1239" s="547" t="s">
        <v>4526</v>
      </c>
      <c r="B1239" s="12" t="s">
        <v>169</v>
      </c>
      <c r="C1239" s="12" t="s">
        <v>2136</v>
      </c>
      <c r="D1239" s="12" t="s">
        <v>2137</v>
      </c>
      <c r="E1239" s="12" t="s">
        <v>2138</v>
      </c>
      <c r="F1239" s="12" t="s">
        <v>2137</v>
      </c>
      <c r="G1239" s="12" t="s">
        <v>2138</v>
      </c>
      <c r="H1239" s="12" t="s">
        <v>2139</v>
      </c>
      <c r="I1239" s="12" t="s">
        <v>2140</v>
      </c>
      <c r="J1239" s="12" t="s">
        <v>83</v>
      </c>
      <c r="K1239" s="12">
        <v>100</v>
      </c>
      <c r="L1239" s="1">
        <v>751000000</v>
      </c>
      <c r="M1239" s="604" t="s">
        <v>3455</v>
      </c>
      <c r="N1239" s="2" t="s">
        <v>1618</v>
      </c>
      <c r="O1239" s="12" t="s">
        <v>2148</v>
      </c>
      <c r="P1239" s="4"/>
      <c r="Q1239" s="12" t="s">
        <v>2121</v>
      </c>
      <c r="R1239" s="552" t="s">
        <v>2122</v>
      </c>
      <c r="S1239" s="12"/>
      <c r="T1239" s="12" t="s">
        <v>30</v>
      </c>
      <c r="U1239" s="6"/>
      <c r="V1239" s="5">
        <v>615250</v>
      </c>
      <c r="W1239" s="5">
        <v>615250</v>
      </c>
      <c r="X1239" s="290">
        <f t="shared" si="19"/>
        <v>689080.00000000012</v>
      </c>
      <c r="Y1239" s="6" t="s">
        <v>81</v>
      </c>
      <c r="Z1239" s="12">
        <v>2015</v>
      </c>
      <c r="AA1239" s="12"/>
      <c r="AB1239" s="12" t="s">
        <v>63</v>
      </c>
      <c r="AC1239" s="125"/>
      <c r="AD1239" s="583"/>
      <c r="AE1239" s="583"/>
      <c r="AF1239" s="583"/>
      <c r="AG1239" s="583"/>
      <c r="AH1239" s="583"/>
      <c r="AI1239" s="583"/>
    </row>
    <row r="1240" spans="1:35" ht="76.5" customHeight="1">
      <c r="A1240" s="547" t="s">
        <v>1755</v>
      </c>
      <c r="B1240" s="12" t="s">
        <v>169</v>
      </c>
      <c r="C1240" s="12" t="s">
        <v>2136</v>
      </c>
      <c r="D1240" s="12" t="s">
        <v>2137</v>
      </c>
      <c r="E1240" s="12" t="s">
        <v>2138</v>
      </c>
      <c r="F1240" s="12" t="s">
        <v>2137</v>
      </c>
      <c r="G1240" s="12" t="s">
        <v>2138</v>
      </c>
      <c r="H1240" s="12" t="s">
        <v>2139</v>
      </c>
      <c r="I1240" s="12" t="s">
        <v>2140</v>
      </c>
      <c r="J1240" s="12" t="s">
        <v>83</v>
      </c>
      <c r="K1240" s="12">
        <v>100</v>
      </c>
      <c r="L1240" s="1">
        <v>751000000</v>
      </c>
      <c r="M1240" s="604" t="s">
        <v>3455</v>
      </c>
      <c r="N1240" s="2" t="s">
        <v>1618</v>
      </c>
      <c r="O1240" s="12" t="s">
        <v>2149</v>
      </c>
      <c r="P1240" s="4"/>
      <c r="Q1240" s="12" t="s">
        <v>2121</v>
      </c>
      <c r="R1240" s="552" t="s">
        <v>2122</v>
      </c>
      <c r="S1240" s="12"/>
      <c r="T1240" s="12" t="s">
        <v>30</v>
      </c>
      <c r="U1240" s="6"/>
      <c r="V1240" s="5">
        <v>615250</v>
      </c>
      <c r="W1240" s="5">
        <v>615250</v>
      </c>
      <c r="X1240" s="290">
        <f t="shared" si="19"/>
        <v>689080.00000000012</v>
      </c>
      <c r="Y1240" s="6" t="s">
        <v>81</v>
      </c>
      <c r="Z1240" s="12">
        <v>2015</v>
      </c>
      <c r="AA1240" s="12"/>
      <c r="AB1240" s="12" t="s">
        <v>63</v>
      </c>
      <c r="AC1240" s="125"/>
      <c r="AD1240" s="583"/>
      <c r="AE1240" s="583"/>
      <c r="AF1240" s="583"/>
      <c r="AG1240" s="583"/>
      <c r="AH1240" s="583"/>
      <c r="AI1240" s="583"/>
    </row>
    <row r="1241" spans="1:35" ht="76.5" customHeight="1">
      <c r="A1241" s="547" t="s">
        <v>1756</v>
      </c>
      <c r="B1241" s="12" t="s">
        <v>169</v>
      </c>
      <c r="C1241" s="12" t="s">
        <v>2136</v>
      </c>
      <c r="D1241" s="12" t="s">
        <v>2137</v>
      </c>
      <c r="E1241" s="12" t="s">
        <v>2138</v>
      </c>
      <c r="F1241" s="12" t="s">
        <v>2137</v>
      </c>
      <c r="G1241" s="12" t="s">
        <v>2138</v>
      </c>
      <c r="H1241" s="12" t="s">
        <v>2139</v>
      </c>
      <c r="I1241" s="12" t="s">
        <v>2140</v>
      </c>
      <c r="J1241" s="12" t="s">
        <v>83</v>
      </c>
      <c r="K1241" s="12">
        <v>100</v>
      </c>
      <c r="L1241" s="1">
        <v>751000000</v>
      </c>
      <c r="M1241" s="604" t="s">
        <v>3455</v>
      </c>
      <c r="N1241" s="2" t="s">
        <v>1618</v>
      </c>
      <c r="O1241" s="12" t="s">
        <v>2150</v>
      </c>
      <c r="P1241" s="4"/>
      <c r="Q1241" s="12" t="s">
        <v>2121</v>
      </c>
      <c r="R1241" s="552" t="s">
        <v>2122</v>
      </c>
      <c r="S1241" s="12"/>
      <c r="T1241" s="12" t="s">
        <v>30</v>
      </c>
      <c r="U1241" s="6"/>
      <c r="V1241" s="5">
        <v>615250</v>
      </c>
      <c r="W1241" s="5">
        <v>615250</v>
      </c>
      <c r="X1241" s="290">
        <f t="shared" si="19"/>
        <v>689080.00000000012</v>
      </c>
      <c r="Y1241" s="6" t="s">
        <v>81</v>
      </c>
      <c r="Z1241" s="12">
        <v>2015</v>
      </c>
      <c r="AA1241" s="12"/>
      <c r="AB1241" s="12" t="s">
        <v>63</v>
      </c>
      <c r="AC1241" s="125"/>
      <c r="AD1241" s="583"/>
      <c r="AE1241" s="583"/>
      <c r="AF1241" s="583"/>
      <c r="AG1241" s="583"/>
      <c r="AH1241" s="583"/>
      <c r="AI1241" s="583"/>
    </row>
    <row r="1242" spans="1:35" s="43" customFormat="1" ht="76.5" customHeight="1">
      <c r="A1242" s="591" t="s">
        <v>1757</v>
      </c>
      <c r="B1242" s="592" t="s">
        <v>169</v>
      </c>
      <c r="C1242" s="592" t="s">
        <v>2136</v>
      </c>
      <c r="D1242" s="592" t="s">
        <v>2137</v>
      </c>
      <c r="E1242" s="592" t="s">
        <v>2138</v>
      </c>
      <c r="F1242" s="592" t="s">
        <v>2137</v>
      </c>
      <c r="G1242" s="592" t="s">
        <v>2138</v>
      </c>
      <c r="H1242" s="592" t="s">
        <v>2139</v>
      </c>
      <c r="I1242" s="592" t="s">
        <v>2140</v>
      </c>
      <c r="J1242" s="592" t="s">
        <v>83</v>
      </c>
      <c r="K1242" s="592">
        <v>100</v>
      </c>
      <c r="L1242" s="594">
        <v>751000000</v>
      </c>
      <c r="M1242" s="594" t="s">
        <v>3455</v>
      </c>
      <c r="N1242" s="593" t="s">
        <v>1618</v>
      </c>
      <c r="O1242" s="592" t="s">
        <v>2151</v>
      </c>
      <c r="P1242" s="596"/>
      <c r="Q1242" s="592" t="s">
        <v>2121</v>
      </c>
      <c r="R1242" s="597" t="s">
        <v>2122</v>
      </c>
      <c r="S1242" s="592"/>
      <c r="T1242" s="592" t="s">
        <v>30</v>
      </c>
      <c r="U1242" s="598"/>
      <c r="V1242" s="599">
        <v>2461000</v>
      </c>
      <c r="W1242" s="599">
        <v>0</v>
      </c>
      <c r="X1242" s="510">
        <f t="shared" si="19"/>
        <v>0</v>
      </c>
      <c r="Y1242" s="598" t="s">
        <v>81</v>
      </c>
      <c r="Z1242" s="592">
        <v>2015</v>
      </c>
      <c r="AA1242" s="592"/>
      <c r="AB1242" s="592" t="s">
        <v>63</v>
      </c>
      <c r="AC1242" s="595"/>
      <c r="AD1242" s="677"/>
      <c r="AE1242" s="677"/>
      <c r="AF1242" s="677"/>
      <c r="AG1242" s="677"/>
      <c r="AH1242" s="677"/>
      <c r="AI1242" s="677"/>
    </row>
    <row r="1243" spans="1:35" ht="76.5" customHeight="1">
      <c r="A1243" s="547" t="s">
        <v>4525</v>
      </c>
      <c r="B1243" s="12" t="s">
        <v>169</v>
      </c>
      <c r="C1243" s="12" t="s">
        <v>2136</v>
      </c>
      <c r="D1243" s="12" t="s">
        <v>2137</v>
      </c>
      <c r="E1243" s="12" t="s">
        <v>2138</v>
      </c>
      <c r="F1243" s="12" t="s">
        <v>2137</v>
      </c>
      <c r="G1243" s="12" t="s">
        <v>2138</v>
      </c>
      <c r="H1243" s="12" t="s">
        <v>2139</v>
      </c>
      <c r="I1243" s="12" t="s">
        <v>2140</v>
      </c>
      <c r="J1243" s="12" t="s">
        <v>83</v>
      </c>
      <c r="K1243" s="12">
        <v>100</v>
      </c>
      <c r="L1243" s="1">
        <v>751000000</v>
      </c>
      <c r="M1243" s="604" t="s">
        <v>3455</v>
      </c>
      <c r="N1243" s="2" t="s">
        <v>1618</v>
      </c>
      <c r="O1243" s="12" t="s">
        <v>2151</v>
      </c>
      <c r="P1243" s="4"/>
      <c r="Q1243" s="12" t="s">
        <v>2121</v>
      </c>
      <c r="R1243" s="552" t="s">
        <v>2122</v>
      </c>
      <c r="S1243" s="12"/>
      <c r="T1243" s="12" t="s">
        <v>30</v>
      </c>
      <c r="U1243" s="6"/>
      <c r="V1243" s="5">
        <v>1845750</v>
      </c>
      <c r="W1243" s="5">
        <v>1845750</v>
      </c>
      <c r="X1243" s="290">
        <f t="shared" si="19"/>
        <v>2067240.0000000002</v>
      </c>
      <c r="Y1243" s="6" t="s">
        <v>81</v>
      </c>
      <c r="Z1243" s="12">
        <v>2015</v>
      </c>
      <c r="AA1243" s="12"/>
      <c r="AB1243" s="12" t="s">
        <v>63</v>
      </c>
      <c r="AC1243" s="125"/>
      <c r="AD1243" s="583"/>
      <c r="AE1243" s="583"/>
      <c r="AF1243" s="583"/>
      <c r="AG1243" s="583"/>
      <c r="AH1243" s="583"/>
      <c r="AI1243" s="583"/>
    </row>
    <row r="1244" spans="1:35" s="43" customFormat="1" ht="76.5" customHeight="1">
      <c r="A1244" s="591" t="s">
        <v>1758</v>
      </c>
      <c r="B1244" s="592" t="s">
        <v>169</v>
      </c>
      <c r="C1244" s="592" t="s">
        <v>2136</v>
      </c>
      <c r="D1244" s="592" t="s">
        <v>2137</v>
      </c>
      <c r="E1244" s="592" t="s">
        <v>2138</v>
      </c>
      <c r="F1244" s="592" t="s">
        <v>2137</v>
      </c>
      <c r="G1244" s="592" t="s">
        <v>2138</v>
      </c>
      <c r="H1244" s="592" t="s">
        <v>2139</v>
      </c>
      <c r="I1244" s="592" t="s">
        <v>2140</v>
      </c>
      <c r="J1244" s="592" t="s">
        <v>80</v>
      </c>
      <c r="K1244" s="592">
        <v>100</v>
      </c>
      <c r="L1244" s="592">
        <v>311010000</v>
      </c>
      <c r="M1244" s="594" t="s">
        <v>3798</v>
      </c>
      <c r="N1244" s="593" t="s">
        <v>1618</v>
      </c>
      <c r="O1244" s="592" t="s">
        <v>2151</v>
      </c>
      <c r="P1244" s="596"/>
      <c r="Q1244" s="592" t="s">
        <v>2121</v>
      </c>
      <c r="R1244" s="597" t="s">
        <v>2122</v>
      </c>
      <c r="S1244" s="592"/>
      <c r="T1244" s="592" t="s">
        <v>30</v>
      </c>
      <c r="U1244" s="598"/>
      <c r="V1244" s="599">
        <v>1452000</v>
      </c>
      <c r="W1244" s="599">
        <v>0</v>
      </c>
      <c r="X1244" s="510">
        <f t="shared" si="19"/>
        <v>0</v>
      </c>
      <c r="Y1244" s="598" t="s">
        <v>81</v>
      </c>
      <c r="Z1244" s="592">
        <v>2015</v>
      </c>
      <c r="AA1244" s="592"/>
      <c r="AB1244" s="592" t="s">
        <v>63</v>
      </c>
      <c r="AC1244" s="595"/>
      <c r="AD1244" s="677"/>
      <c r="AE1244" s="677"/>
      <c r="AF1244" s="677"/>
      <c r="AG1244" s="677"/>
      <c r="AH1244" s="677"/>
      <c r="AI1244" s="677"/>
    </row>
    <row r="1245" spans="1:35" ht="76.5" customHeight="1">
      <c r="A1245" s="547" t="s">
        <v>4524</v>
      </c>
      <c r="B1245" s="12" t="s">
        <v>169</v>
      </c>
      <c r="C1245" s="12" t="s">
        <v>2136</v>
      </c>
      <c r="D1245" s="12" t="s">
        <v>2137</v>
      </c>
      <c r="E1245" s="12" t="s">
        <v>2138</v>
      </c>
      <c r="F1245" s="12" t="s">
        <v>2137</v>
      </c>
      <c r="G1245" s="12" t="s">
        <v>2138</v>
      </c>
      <c r="H1245" s="12" t="s">
        <v>2139</v>
      </c>
      <c r="I1245" s="12" t="s">
        <v>2140</v>
      </c>
      <c r="J1245" s="12" t="s">
        <v>80</v>
      </c>
      <c r="K1245" s="12">
        <v>100</v>
      </c>
      <c r="L1245" s="12">
        <v>311010000</v>
      </c>
      <c r="M1245" s="604" t="s">
        <v>3798</v>
      </c>
      <c r="N1245" s="2" t="s">
        <v>1618</v>
      </c>
      <c r="O1245" s="12" t="s">
        <v>2151</v>
      </c>
      <c r="P1245" s="4"/>
      <c r="Q1245" s="12" t="s">
        <v>2121</v>
      </c>
      <c r="R1245" s="552" t="s">
        <v>2122</v>
      </c>
      <c r="S1245" s="12"/>
      <c r="T1245" s="12" t="s">
        <v>30</v>
      </c>
      <c r="U1245" s="6"/>
      <c r="V1245" s="5">
        <v>1089000</v>
      </c>
      <c r="W1245" s="5">
        <v>1089000</v>
      </c>
      <c r="X1245" s="290">
        <f t="shared" si="19"/>
        <v>1219680</v>
      </c>
      <c r="Y1245" s="6" t="s">
        <v>81</v>
      </c>
      <c r="Z1245" s="12">
        <v>2015</v>
      </c>
      <c r="AA1245" s="12"/>
      <c r="AB1245" s="12" t="s">
        <v>63</v>
      </c>
      <c r="AC1245" s="125"/>
      <c r="AD1245" s="583"/>
      <c r="AE1245" s="583"/>
      <c r="AF1245" s="583"/>
      <c r="AG1245" s="583"/>
      <c r="AH1245" s="583"/>
      <c r="AI1245" s="583"/>
    </row>
    <row r="1246" spans="1:35" s="43" customFormat="1" ht="76.5" customHeight="1">
      <c r="A1246" s="591" t="s">
        <v>1759</v>
      </c>
      <c r="B1246" s="592" t="s">
        <v>169</v>
      </c>
      <c r="C1246" s="592" t="s">
        <v>2136</v>
      </c>
      <c r="D1246" s="592" t="s">
        <v>2137</v>
      </c>
      <c r="E1246" s="592" t="s">
        <v>2138</v>
      </c>
      <c r="F1246" s="592" t="s">
        <v>2137</v>
      </c>
      <c r="G1246" s="592" t="s">
        <v>2138</v>
      </c>
      <c r="H1246" s="592" t="s">
        <v>2139</v>
      </c>
      <c r="I1246" s="592" t="s">
        <v>2140</v>
      </c>
      <c r="J1246" s="592" t="s">
        <v>80</v>
      </c>
      <c r="K1246" s="592">
        <v>100</v>
      </c>
      <c r="L1246" s="592">
        <v>311010000</v>
      </c>
      <c r="M1246" s="594" t="s">
        <v>3798</v>
      </c>
      <c r="N1246" s="593" t="s">
        <v>1618</v>
      </c>
      <c r="O1246" s="592" t="s">
        <v>103</v>
      </c>
      <c r="P1246" s="596"/>
      <c r="Q1246" s="592" t="s">
        <v>2121</v>
      </c>
      <c r="R1246" s="597" t="s">
        <v>2122</v>
      </c>
      <c r="S1246" s="592"/>
      <c r="T1246" s="592" t="s">
        <v>30</v>
      </c>
      <c r="U1246" s="598"/>
      <c r="V1246" s="599">
        <v>1452000</v>
      </c>
      <c r="W1246" s="599">
        <v>0</v>
      </c>
      <c r="X1246" s="510">
        <f t="shared" si="19"/>
        <v>0</v>
      </c>
      <c r="Y1246" s="598" t="s">
        <v>81</v>
      </c>
      <c r="Z1246" s="592">
        <v>2015</v>
      </c>
      <c r="AA1246" s="592"/>
      <c r="AB1246" s="592" t="s">
        <v>63</v>
      </c>
      <c r="AC1246" s="595"/>
      <c r="AD1246" s="677"/>
      <c r="AE1246" s="677"/>
      <c r="AF1246" s="677"/>
      <c r="AG1246" s="677"/>
      <c r="AH1246" s="677"/>
      <c r="AI1246" s="677"/>
    </row>
    <row r="1247" spans="1:35" ht="76.5" customHeight="1">
      <c r="A1247" s="547" t="s">
        <v>4523</v>
      </c>
      <c r="B1247" s="12" t="s">
        <v>169</v>
      </c>
      <c r="C1247" s="12" t="s">
        <v>2136</v>
      </c>
      <c r="D1247" s="12" t="s">
        <v>2137</v>
      </c>
      <c r="E1247" s="12" t="s">
        <v>2138</v>
      </c>
      <c r="F1247" s="12" t="s">
        <v>2137</v>
      </c>
      <c r="G1247" s="12" t="s">
        <v>2138</v>
      </c>
      <c r="H1247" s="12" t="s">
        <v>2139</v>
      </c>
      <c r="I1247" s="12" t="s">
        <v>2140</v>
      </c>
      <c r="J1247" s="12" t="s">
        <v>80</v>
      </c>
      <c r="K1247" s="12">
        <v>100</v>
      </c>
      <c r="L1247" s="12">
        <v>311010000</v>
      </c>
      <c r="M1247" s="604" t="s">
        <v>3798</v>
      </c>
      <c r="N1247" s="2" t="s">
        <v>1618</v>
      </c>
      <c r="O1247" s="12" t="s">
        <v>103</v>
      </c>
      <c r="P1247" s="4"/>
      <c r="Q1247" s="12" t="s">
        <v>2121</v>
      </c>
      <c r="R1247" s="552" t="s">
        <v>2122</v>
      </c>
      <c r="S1247" s="12"/>
      <c r="T1247" s="12" t="s">
        <v>30</v>
      </c>
      <c r="U1247" s="6"/>
      <c r="V1247" s="5">
        <v>1089000</v>
      </c>
      <c r="W1247" s="5">
        <v>1089000</v>
      </c>
      <c r="X1247" s="290">
        <f t="shared" si="19"/>
        <v>1219680</v>
      </c>
      <c r="Y1247" s="6" t="s">
        <v>81</v>
      </c>
      <c r="Z1247" s="12">
        <v>2015</v>
      </c>
      <c r="AA1247" s="12"/>
      <c r="AB1247" s="12" t="s">
        <v>63</v>
      </c>
      <c r="AC1247" s="125"/>
      <c r="AD1247" s="583"/>
      <c r="AE1247" s="583"/>
      <c r="AF1247" s="583"/>
      <c r="AG1247" s="583"/>
      <c r="AH1247" s="583"/>
      <c r="AI1247" s="583"/>
    </row>
    <row r="1248" spans="1:35" ht="76.5" customHeight="1">
      <c r="A1248" s="547" t="s">
        <v>1760</v>
      </c>
      <c r="B1248" s="12" t="s">
        <v>169</v>
      </c>
      <c r="C1248" s="12" t="s">
        <v>2136</v>
      </c>
      <c r="D1248" s="12" t="s">
        <v>2137</v>
      </c>
      <c r="E1248" s="12" t="s">
        <v>2138</v>
      </c>
      <c r="F1248" s="12" t="s">
        <v>2137</v>
      </c>
      <c r="G1248" s="12" t="s">
        <v>2138</v>
      </c>
      <c r="H1248" s="12" t="s">
        <v>2139</v>
      </c>
      <c r="I1248" s="12" t="s">
        <v>2140</v>
      </c>
      <c r="J1248" s="12" t="s">
        <v>80</v>
      </c>
      <c r="K1248" s="12">
        <v>100</v>
      </c>
      <c r="L1248" s="12">
        <v>271010000</v>
      </c>
      <c r="M1248" s="604" t="s">
        <v>2063</v>
      </c>
      <c r="N1248" s="2" t="s">
        <v>1618</v>
      </c>
      <c r="O1248" s="125" t="s">
        <v>2152</v>
      </c>
      <c r="P1248" s="4"/>
      <c r="Q1248" s="12" t="s">
        <v>2121</v>
      </c>
      <c r="R1248" s="552" t="s">
        <v>2122</v>
      </c>
      <c r="S1248" s="12"/>
      <c r="T1248" s="12" t="s">
        <v>30</v>
      </c>
      <c r="U1248" s="6"/>
      <c r="V1248" s="5">
        <v>446184</v>
      </c>
      <c r="W1248" s="5">
        <v>446184</v>
      </c>
      <c r="X1248" s="290">
        <f t="shared" si="19"/>
        <v>499726.08000000007</v>
      </c>
      <c r="Y1248" s="6" t="s">
        <v>81</v>
      </c>
      <c r="Z1248" s="12">
        <v>2015</v>
      </c>
      <c r="AA1248" s="12"/>
      <c r="AB1248" s="12" t="s">
        <v>63</v>
      </c>
      <c r="AC1248" s="125"/>
      <c r="AD1248" s="583"/>
      <c r="AE1248" s="583"/>
      <c r="AF1248" s="583"/>
      <c r="AG1248" s="583"/>
      <c r="AH1248" s="583"/>
      <c r="AI1248" s="583"/>
    </row>
    <row r="1249" spans="1:35" ht="76.5" customHeight="1">
      <c r="A1249" s="547" t="s">
        <v>1761</v>
      </c>
      <c r="B1249" s="12" t="s">
        <v>169</v>
      </c>
      <c r="C1249" s="12" t="s">
        <v>2136</v>
      </c>
      <c r="D1249" s="12" t="s">
        <v>2137</v>
      </c>
      <c r="E1249" s="12" t="s">
        <v>2138</v>
      </c>
      <c r="F1249" s="12" t="s">
        <v>2137</v>
      </c>
      <c r="G1249" s="12" t="s">
        <v>2138</v>
      </c>
      <c r="H1249" s="12" t="s">
        <v>2139</v>
      </c>
      <c r="I1249" s="12" t="s">
        <v>2140</v>
      </c>
      <c r="J1249" s="12" t="s">
        <v>80</v>
      </c>
      <c r="K1249" s="12">
        <v>100</v>
      </c>
      <c r="L1249" s="12">
        <v>431010000</v>
      </c>
      <c r="M1249" s="604" t="s">
        <v>2153</v>
      </c>
      <c r="N1249" s="2" t="s">
        <v>1618</v>
      </c>
      <c r="O1249" s="12" t="s">
        <v>2154</v>
      </c>
      <c r="P1249" s="4"/>
      <c r="Q1249" s="12" t="s">
        <v>2121</v>
      </c>
      <c r="R1249" s="552" t="s">
        <v>2122</v>
      </c>
      <c r="S1249" s="12"/>
      <c r="T1249" s="12" t="s">
        <v>30</v>
      </c>
      <c r="U1249" s="6"/>
      <c r="V1249" s="5">
        <v>404000</v>
      </c>
      <c r="W1249" s="5">
        <v>404000</v>
      </c>
      <c r="X1249" s="290">
        <f t="shared" si="19"/>
        <v>452480.00000000006</v>
      </c>
      <c r="Y1249" s="6" t="s">
        <v>81</v>
      </c>
      <c r="Z1249" s="12">
        <v>2015</v>
      </c>
      <c r="AA1249" s="12"/>
      <c r="AB1249" s="12" t="s">
        <v>63</v>
      </c>
      <c r="AC1249" s="125"/>
      <c r="AD1249" s="583"/>
      <c r="AE1249" s="583"/>
      <c r="AF1249" s="583"/>
      <c r="AG1249" s="583"/>
      <c r="AH1249" s="583"/>
      <c r="AI1249" s="583"/>
    </row>
    <row r="1250" spans="1:35" ht="76.5" customHeight="1">
      <c r="A1250" s="547" t="s">
        <v>1762</v>
      </c>
      <c r="B1250" s="12" t="s">
        <v>169</v>
      </c>
      <c r="C1250" s="12" t="s">
        <v>2136</v>
      </c>
      <c r="D1250" s="12" t="s">
        <v>2137</v>
      </c>
      <c r="E1250" s="12" t="s">
        <v>2138</v>
      </c>
      <c r="F1250" s="12" t="s">
        <v>2137</v>
      </c>
      <c r="G1250" s="12" t="s">
        <v>2138</v>
      </c>
      <c r="H1250" s="12" t="s">
        <v>2139</v>
      </c>
      <c r="I1250" s="12" t="s">
        <v>2140</v>
      </c>
      <c r="J1250" s="12" t="s">
        <v>80</v>
      </c>
      <c r="K1250" s="12">
        <v>100</v>
      </c>
      <c r="L1250" s="12">
        <v>431010000</v>
      </c>
      <c r="M1250" s="604" t="s">
        <v>2153</v>
      </c>
      <c r="N1250" s="2" t="s">
        <v>1618</v>
      </c>
      <c r="O1250" s="12" t="s">
        <v>2155</v>
      </c>
      <c r="P1250" s="4"/>
      <c r="Q1250" s="12" t="s">
        <v>2121</v>
      </c>
      <c r="R1250" s="552" t="s">
        <v>2122</v>
      </c>
      <c r="S1250" s="12"/>
      <c r="T1250" s="12" t="s">
        <v>30</v>
      </c>
      <c r="U1250" s="6"/>
      <c r="V1250" s="5">
        <v>1200000</v>
      </c>
      <c r="W1250" s="5">
        <v>1200000</v>
      </c>
      <c r="X1250" s="290">
        <f t="shared" si="19"/>
        <v>1344000.0000000002</v>
      </c>
      <c r="Y1250" s="6" t="s">
        <v>81</v>
      </c>
      <c r="Z1250" s="12">
        <v>2015</v>
      </c>
      <c r="AA1250" s="12"/>
      <c r="AB1250" s="12" t="s">
        <v>63</v>
      </c>
      <c r="AC1250" s="125"/>
      <c r="AD1250" s="583"/>
      <c r="AE1250" s="583"/>
      <c r="AF1250" s="583"/>
      <c r="AG1250" s="583"/>
      <c r="AH1250" s="583"/>
      <c r="AI1250" s="583"/>
    </row>
    <row r="1251" spans="1:35" ht="76.5" customHeight="1">
      <c r="A1251" s="547" t="s">
        <v>1763</v>
      </c>
      <c r="B1251" s="125" t="s">
        <v>169</v>
      </c>
      <c r="C1251" s="125" t="s">
        <v>2156</v>
      </c>
      <c r="D1251" s="125" t="s">
        <v>2157</v>
      </c>
      <c r="E1251" s="125" t="s">
        <v>2158</v>
      </c>
      <c r="F1251" s="125" t="s">
        <v>2159</v>
      </c>
      <c r="G1251" s="125" t="s">
        <v>2160</v>
      </c>
      <c r="H1251" s="125" t="s">
        <v>2161</v>
      </c>
      <c r="I1251" s="125" t="s">
        <v>2162</v>
      </c>
      <c r="J1251" s="125" t="s">
        <v>83</v>
      </c>
      <c r="K1251" s="550">
        <v>100</v>
      </c>
      <c r="L1251" s="138">
        <v>711000000</v>
      </c>
      <c r="M1251" s="139" t="s">
        <v>4616</v>
      </c>
      <c r="N1251" s="2" t="s">
        <v>1618</v>
      </c>
      <c r="O1251" s="125" t="s">
        <v>185</v>
      </c>
      <c r="P1251" s="125"/>
      <c r="Q1251" s="125" t="s">
        <v>2163</v>
      </c>
      <c r="R1251" s="125" t="s">
        <v>2164</v>
      </c>
      <c r="S1251" s="125"/>
      <c r="T1251" s="125" t="s">
        <v>30</v>
      </c>
      <c r="U1251" s="550"/>
      <c r="V1251" s="548">
        <v>6782730</v>
      </c>
      <c r="W1251" s="548">
        <v>6782730</v>
      </c>
      <c r="X1251" s="290">
        <f t="shared" si="19"/>
        <v>7596657.6000000006</v>
      </c>
      <c r="Y1251" s="125" t="s">
        <v>2165</v>
      </c>
      <c r="Z1251" s="550">
        <v>2015</v>
      </c>
      <c r="AA1251" s="5"/>
      <c r="AB1251" s="5" t="s">
        <v>246</v>
      </c>
      <c r="AC1251" s="125"/>
      <c r="AD1251" s="583"/>
      <c r="AE1251" s="583"/>
      <c r="AF1251" s="583"/>
      <c r="AG1251" s="583"/>
      <c r="AH1251" s="583"/>
      <c r="AI1251" s="583"/>
    </row>
    <row r="1252" spans="1:35" s="43" customFormat="1" ht="76.5" customHeight="1">
      <c r="A1252" s="591" t="s">
        <v>1764</v>
      </c>
      <c r="B1252" s="595" t="s">
        <v>169</v>
      </c>
      <c r="C1252" s="595" t="s">
        <v>2156</v>
      </c>
      <c r="D1252" s="595" t="s">
        <v>2157</v>
      </c>
      <c r="E1252" s="595" t="s">
        <v>2158</v>
      </c>
      <c r="F1252" s="595" t="s">
        <v>2159</v>
      </c>
      <c r="G1252" s="595" t="s">
        <v>2160</v>
      </c>
      <c r="H1252" s="595" t="s">
        <v>2161</v>
      </c>
      <c r="I1252" s="595" t="s">
        <v>2162</v>
      </c>
      <c r="J1252" s="595" t="s">
        <v>83</v>
      </c>
      <c r="K1252" s="616">
        <v>100</v>
      </c>
      <c r="L1252" s="592">
        <v>151010000</v>
      </c>
      <c r="M1252" s="594" t="s">
        <v>3157</v>
      </c>
      <c r="N1252" s="593" t="s">
        <v>1618</v>
      </c>
      <c r="O1252" s="595" t="s">
        <v>271</v>
      </c>
      <c r="P1252" s="595"/>
      <c r="Q1252" s="595" t="s">
        <v>2163</v>
      </c>
      <c r="R1252" s="595" t="s">
        <v>2164</v>
      </c>
      <c r="S1252" s="595"/>
      <c r="T1252" s="595" t="s">
        <v>30</v>
      </c>
      <c r="U1252" s="616"/>
      <c r="V1252" s="617">
        <v>331000</v>
      </c>
      <c r="W1252" s="617">
        <v>0</v>
      </c>
      <c r="X1252" s="510">
        <f t="shared" si="19"/>
        <v>0</v>
      </c>
      <c r="Y1252" s="595" t="s">
        <v>2165</v>
      </c>
      <c r="Z1252" s="616">
        <v>2015</v>
      </c>
      <c r="AA1252" s="599"/>
      <c r="AB1252" s="599" t="s">
        <v>246</v>
      </c>
      <c r="AC1252" s="595"/>
      <c r="AD1252" s="677"/>
      <c r="AE1252" s="677"/>
      <c r="AF1252" s="677"/>
      <c r="AG1252" s="677"/>
      <c r="AH1252" s="677"/>
      <c r="AI1252" s="677"/>
    </row>
    <row r="1253" spans="1:35" ht="76.5" customHeight="1">
      <c r="A1253" s="547" t="s">
        <v>4502</v>
      </c>
      <c r="B1253" s="125" t="s">
        <v>169</v>
      </c>
      <c r="C1253" s="125" t="s">
        <v>2156</v>
      </c>
      <c r="D1253" s="125" t="s">
        <v>2157</v>
      </c>
      <c r="E1253" s="125" t="s">
        <v>2158</v>
      </c>
      <c r="F1253" s="125" t="s">
        <v>2159</v>
      </c>
      <c r="G1253" s="125" t="s">
        <v>2160</v>
      </c>
      <c r="H1253" s="125" t="s">
        <v>2161</v>
      </c>
      <c r="I1253" s="125" t="s">
        <v>2162</v>
      </c>
      <c r="J1253" s="125" t="s">
        <v>83</v>
      </c>
      <c r="K1253" s="550">
        <v>100</v>
      </c>
      <c r="L1253" s="550">
        <v>151010000</v>
      </c>
      <c r="M1253" s="604" t="s">
        <v>3157</v>
      </c>
      <c r="N1253" s="2" t="s">
        <v>613</v>
      </c>
      <c r="O1253" s="125" t="s">
        <v>271</v>
      </c>
      <c r="P1253" s="125"/>
      <c r="Q1253" s="125" t="s">
        <v>2163</v>
      </c>
      <c r="R1253" s="125" t="s">
        <v>2492</v>
      </c>
      <c r="S1253" s="125"/>
      <c r="T1253" s="125" t="s">
        <v>30</v>
      </c>
      <c r="U1253" s="550"/>
      <c r="V1253" s="548">
        <v>331000</v>
      </c>
      <c r="W1253" s="548">
        <v>331000</v>
      </c>
      <c r="X1253" s="290">
        <f t="shared" si="19"/>
        <v>370720.00000000006</v>
      </c>
      <c r="Y1253" s="125" t="s">
        <v>81</v>
      </c>
      <c r="Z1253" s="550">
        <v>2015</v>
      </c>
      <c r="AA1253" s="5" t="s">
        <v>4503</v>
      </c>
      <c r="AB1253" s="5" t="s">
        <v>246</v>
      </c>
      <c r="AC1253" s="125"/>
      <c r="AD1253" s="583"/>
      <c r="AE1253" s="583"/>
      <c r="AF1253" s="583"/>
      <c r="AG1253" s="583"/>
      <c r="AH1253" s="583"/>
      <c r="AI1253" s="583"/>
    </row>
    <row r="1254" spans="1:35" s="43" customFormat="1" ht="76.5" customHeight="1">
      <c r="A1254" s="591" t="s">
        <v>1765</v>
      </c>
      <c r="B1254" s="595" t="s">
        <v>169</v>
      </c>
      <c r="C1254" s="595" t="s">
        <v>2156</v>
      </c>
      <c r="D1254" s="595" t="s">
        <v>2157</v>
      </c>
      <c r="E1254" s="595" t="s">
        <v>2158</v>
      </c>
      <c r="F1254" s="595" t="s">
        <v>2159</v>
      </c>
      <c r="G1254" s="595" t="s">
        <v>2160</v>
      </c>
      <c r="H1254" s="595" t="s">
        <v>2161</v>
      </c>
      <c r="I1254" s="595" t="s">
        <v>2162</v>
      </c>
      <c r="J1254" s="595" t="s">
        <v>83</v>
      </c>
      <c r="K1254" s="616">
        <v>100</v>
      </c>
      <c r="L1254" s="592">
        <v>151010000</v>
      </c>
      <c r="M1254" s="594" t="s">
        <v>3157</v>
      </c>
      <c r="N1254" s="593" t="s">
        <v>1618</v>
      </c>
      <c r="O1254" s="595" t="s">
        <v>2166</v>
      </c>
      <c r="P1254" s="595"/>
      <c r="Q1254" s="595" t="s">
        <v>2163</v>
      </c>
      <c r="R1254" s="595" t="s">
        <v>2164</v>
      </c>
      <c r="S1254" s="595"/>
      <c r="T1254" s="595" t="s">
        <v>30</v>
      </c>
      <c r="U1254" s="616"/>
      <c r="V1254" s="617">
        <v>142500</v>
      </c>
      <c r="W1254" s="617">
        <v>0</v>
      </c>
      <c r="X1254" s="510">
        <f t="shared" si="19"/>
        <v>0</v>
      </c>
      <c r="Y1254" s="595" t="s">
        <v>2165</v>
      </c>
      <c r="Z1254" s="616">
        <v>2015</v>
      </c>
      <c r="AA1254" s="599"/>
      <c r="AB1254" s="599" t="s">
        <v>246</v>
      </c>
      <c r="AC1254" s="595"/>
      <c r="AD1254" s="677"/>
      <c r="AE1254" s="677"/>
      <c r="AF1254" s="677"/>
      <c r="AG1254" s="677"/>
      <c r="AH1254" s="677"/>
      <c r="AI1254" s="677"/>
    </row>
    <row r="1255" spans="1:35" ht="76.5" customHeight="1">
      <c r="A1255" s="547" t="s">
        <v>4504</v>
      </c>
      <c r="B1255" s="125" t="s">
        <v>169</v>
      </c>
      <c r="C1255" s="125" t="s">
        <v>2156</v>
      </c>
      <c r="D1255" s="125" t="s">
        <v>2157</v>
      </c>
      <c r="E1255" s="125" t="s">
        <v>2158</v>
      </c>
      <c r="F1255" s="125" t="s">
        <v>2159</v>
      </c>
      <c r="G1255" s="125" t="s">
        <v>2160</v>
      </c>
      <c r="H1255" s="125" t="s">
        <v>2161</v>
      </c>
      <c r="I1255" s="125" t="s">
        <v>2162</v>
      </c>
      <c r="J1255" s="125" t="s">
        <v>83</v>
      </c>
      <c r="K1255" s="550">
        <v>100</v>
      </c>
      <c r="L1255" s="12">
        <v>151010000</v>
      </c>
      <c r="M1255" s="604" t="s">
        <v>3157</v>
      </c>
      <c r="N1255" s="2" t="s">
        <v>613</v>
      </c>
      <c r="O1255" s="125" t="s">
        <v>2166</v>
      </c>
      <c r="P1255" s="125"/>
      <c r="Q1255" s="125" t="s">
        <v>2163</v>
      </c>
      <c r="R1255" s="125" t="s">
        <v>2492</v>
      </c>
      <c r="S1255" s="125"/>
      <c r="T1255" s="125" t="s">
        <v>30</v>
      </c>
      <c r="U1255" s="550"/>
      <c r="V1255" s="548">
        <v>142500</v>
      </c>
      <c r="W1255" s="548">
        <v>142500</v>
      </c>
      <c r="X1255" s="290">
        <f t="shared" si="19"/>
        <v>159600.00000000003</v>
      </c>
      <c r="Y1255" s="125" t="s">
        <v>81</v>
      </c>
      <c r="Z1255" s="550">
        <v>2015</v>
      </c>
      <c r="AA1255" s="5" t="s">
        <v>4503</v>
      </c>
      <c r="AB1255" s="5" t="s">
        <v>246</v>
      </c>
      <c r="AC1255" s="125"/>
      <c r="AD1255" s="583"/>
      <c r="AE1255" s="583"/>
      <c r="AF1255" s="583"/>
      <c r="AG1255" s="583"/>
      <c r="AH1255" s="583"/>
      <c r="AI1255" s="583"/>
    </row>
    <row r="1256" spans="1:35" ht="76.5" customHeight="1">
      <c r="A1256" s="547" t="s">
        <v>1766</v>
      </c>
      <c r="B1256" s="125" t="s">
        <v>169</v>
      </c>
      <c r="C1256" s="125" t="s">
        <v>2156</v>
      </c>
      <c r="D1256" s="125" t="s">
        <v>2157</v>
      </c>
      <c r="E1256" s="125" t="s">
        <v>2158</v>
      </c>
      <c r="F1256" s="125" t="s">
        <v>2159</v>
      </c>
      <c r="G1256" s="125" t="s">
        <v>2160</v>
      </c>
      <c r="H1256" s="125" t="s">
        <v>2161</v>
      </c>
      <c r="I1256" s="125" t="s">
        <v>2162</v>
      </c>
      <c r="J1256" s="125" t="s">
        <v>83</v>
      </c>
      <c r="K1256" s="550">
        <v>100</v>
      </c>
      <c r="L1256" s="550">
        <v>751000000</v>
      </c>
      <c r="M1256" s="604" t="s">
        <v>3455</v>
      </c>
      <c r="N1256" s="2" t="s">
        <v>1618</v>
      </c>
      <c r="O1256" s="125" t="s">
        <v>275</v>
      </c>
      <c r="P1256" s="125"/>
      <c r="Q1256" s="125" t="s">
        <v>2163</v>
      </c>
      <c r="R1256" s="125" t="s">
        <v>2164</v>
      </c>
      <c r="S1256" s="125"/>
      <c r="T1256" s="125" t="s">
        <v>30</v>
      </c>
      <c r="U1256" s="550"/>
      <c r="V1256" s="548">
        <v>181080.91</v>
      </c>
      <c r="W1256" s="548">
        <v>181080.91</v>
      </c>
      <c r="X1256" s="290">
        <f t="shared" si="19"/>
        <v>202810.61920000002</v>
      </c>
      <c r="Y1256" s="125" t="s">
        <v>2165</v>
      </c>
      <c r="Z1256" s="550">
        <v>2015</v>
      </c>
      <c r="AA1256" s="5"/>
      <c r="AB1256" s="5" t="s">
        <v>246</v>
      </c>
      <c r="AC1256" s="125"/>
      <c r="AD1256" s="583"/>
      <c r="AE1256" s="583"/>
      <c r="AF1256" s="583"/>
      <c r="AG1256" s="583"/>
      <c r="AH1256" s="583"/>
      <c r="AI1256" s="583"/>
    </row>
    <row r="1257" spans="1:35" ht="76.5" customHeight="1">
      <c r="A1257" s="547" t="s">
        <v>1767</v>
      </c>
      <c r="B1257" s="125" t="s">
        <v>169</v>
      </c>
      <c r="C1257" s="125" t="s">
        <v>2156</v>
      </c>
      <c r="D1257" s="125" t="s">
        <v>2157</v>
      </c>
      <c r="E1257" s="125" t="s">
        <v>2158</v>
      </c>
      <c r="F1257" s="125" t="s">
        <v>2159</v>
      </c>
      <c r="G1257" s="125" t="s">
        <v>2160</v>
      </c>
      <c r="H1257" s="125" t="s">
        <v>2161</v>
      </c>
      <c r="I1257" s="125" t="s">
        <v>2162</v>
      </c>
      <c r="J1257" s="125" t="s">
        <v>83</v>
      </c>
      <c r="K1257" s="550">
        <v>100</v>
      </c>
      <c r="L1257" s="550">
        <v>751000000</v>
      </c>
      <c r="M1257" s="604" t="s">
        <v>3455</v>
      </c>
      <c r="N1257" s="2" t="s">
        <v>1618</v>
      </c>
      <c r="O1257" s="125" t="s">
        <v>2167</v>
      </c>
      <c r="P1257" s="125"/>
      <c r="Q1257" s="125" t="s">
        <v>2163</v>
      </c>
      <c r="R1257" s="125" t="s">
        <v>2164</v>
      </c>
      <c r="S1257" s="125"/>
      <c r="T1257" s="125" t="s">
        <v>30</v>
      </c>
      <c r="U1257" s="550"/>
      <c r="V1257" s="548">
        <v>370586.54</v>
      </c>
      <c r="W1257" s="548">
        <v>370586.54</v>
      </c>
      <c r="X1257" s="290">
        <f t="shared" si="19"/>
        <v>415056.92480000004</v>
      </c>
      <c r="Y1257" s="125" t="s">
        <v>2165</v>
      </c>
      <c r="Z1257" s="550">
        <v>2015</v>
      </c>
      <c r="AA1257" s="5"/>
      <c r="AB1257" s="5" t="s">
        <v>246</v>
      </c>
      <c r="AC1257" s="125"/>
      <c r="AD1257" s="583"/>
      <c r="AE1257" s="583"/>
      <c r="AF1257" s="583"/>
      <c r="AG1257" s="583"/>
      <c r="AH1257" s="583"/>
      <c r="AI1257" s="583"/>
    </row>
    <row r="1258" spans="1:35" ht="76.5" customHeight="1">
      <c r="A1258" s="547" t="s">
        <v>1768</v>
      </c>
      <c r="B1258" s="125" t="s">
        <v>169</v>
      </c>
      <c r="C1258" s="125" t="s">
        <v>2156</v>
      </c>
      <c r="D1258" s="125" t="s">
        <v>2157</v>
      </c>
      <c r="E1258" s="125" t="s">
        <v>2158</v>
      </c>
      <c r="F1258" s="125" t="s">
        <v>2159</v>
      </c>
      <c r="G1258" s="125" t="s">
        <v>2160</v>
      </c>
      <c r="H1258" s="125" t="s">
        <v>2161</v>
      </c>
      <c r="I1258" s="125" t="s">
        <v>2162</v>
      </c>
      <c r="J1258" s="125" t="s">
        <v>83</v>
      </c>
      <c r="K1258" s="550">
        <v>100</v>
      </c>
      <c r="L1258" s="550">
        <v>751000000</v>
      </c>
      <c r="M1258" s="604" t="s">
        <v>3455</v>
      </c>
      <c r="N1258" s="2" t="s">
        <v>1618</v>
      </c>
      <c r="O1258" s="125" t="s">
        <v>2168</v>
      </c>
      <c r="P1258" s="125"/>
      <c r="Q1258" s="125" t="s">
        <v>2163</v>
      </c>
      <c r="R1258" s="125" t="s">
        <v>2164</v>
      </c>
      <c r="S1258" s="125"/>
      <c r="T1258" s="125" t="s">
        <v>30</v>
      </c>
      <c r="U1258" s="550"/>
      <c r="V1258" s="548">
        <v>220413.83</v>
      </c>
      <c r="W1258" s="548">
        <v>220413.83</v>
      </c>
      <c r="X1258" s="290">
        <f t="shared" si="19"/>
        <v>246863.4896</v>
      </c>
      <c r="Y1258" s="125" t="s">
        <v>2165</v>
      </c>
      <c r="Z1258" s="550">
        <v>2015</v>
      </c>
      <c r="AA1258" s="5"/>
      <c r="AB1258" s="5" t="s">
        <v>246</v>
      </c>
      <c r="AC1258" s="125"/>
      <c r="AD1258" s="583"/>
      <c r="AE1258" s="583"/>
      <c r="AF1258" s="583"/>
      <c r="AG1258" s="583"/>
      <c r="AH1258" s="583"/>
      <c r="AI1258" s="583"/>
    </row>
    <row r="1259" spans="1:35" s="43" customFormat="1" ht="76.5" customHeight="1">
      <c r="A1259" s="591" t="s">
        <v>1769</v>
      </c>
      <c r="B1259" s="595" t="s">
        <v>169</v>
      </c>
      <c r="C1259" s="595" t="s">
        <v>2156</v>
      </c>
      <c r="D1259" s="595" t="s">
        <v>2157</v>
      </c>
      <c r="E1259" s="595" t="s">
        <v>2158</v>
      </c>
      <c r="F1259" s="595" t="s">
        <v>2159</v>
      </c>
      <c r="G1259" s="595" t="s">
        <v>2160</v>
      </c>
      <c r="H1259" s="595" t="s">
        <v>2161</v>
      </c>
      <c r="I1259" s="595" t="s">
        <v>2162</v>
      </c>
      <c r="J1259" s="595" t="s">
        <v>83</v>
      </c>
      <c r="K1259" s="616">
        <v>100</v>
      </c>
      <c r="L1259" s="616">
        <v>471010000</v>
      </c>
      <c r="M1259" s="594" t="s">
        <v>4620</v>
      </c>
      <c r="N1259" s="593" t="s">
        <v>1618</v>
      </c>
      <c r="O1259" s="595" t="s">
        <v>188</v>
      </c>
      <c r="P1259" s="595"/>
      <c r="Q1259" s="595" t="s">
        <v>2163</v>
      </c>
      <c r="R1259" s="595" t="s">
        <v>2164</v>
      </c>
      <c r="S1259" s="595"/>
      <c r="T1259" s="595" t="s">
        <v>30</v>
      </c>
      <c r="U1259" s="616"/>
      <c r="V1259" s="617">
        <v>467350</v>
      </c>
      <c r="W1259" s="617">
        <v>0</v>
      </c>
      <c r="X1259" s="510">
        <f t="shared" si="19"/>
        <v>0</v>
      </c>
      <c r="Y1259" s="595" t="s">
        <v>2165</v>
      </c>
      <c r="Z1259" s="616">
        <v>2015</v>
      </c>
      <c r="AA1259" s="599"/>
      <c r="AB1259" s="599" t="s">
        <v>246</v>
      </c>
      <c r="AC1259" s="595"/>
      <c r="AD1259" s="677"/>
      <c r="AE1259" s="677"/>
      <c r="AF1259" s="677"/>
      <c r="AG1259" s="677"/>
      <c r="AH1259" s="677"/>
      <c r="AI1259" s="677"/>
    </row>
    <row r="1260" spans="1:35" ht="76.5" customHeight="1">
      <c r="A1260" s="547" t="s">
        <v>4507</v>
      </c>
      <c r="B1260" s="125" t="s">
        <v>169</v>
      </c>
      <c r="C1260" s="125" t="s">
        <v>2156</v>
      </c>
      <c r="D1260" s="125" t="s">
        <v>2157</v>
      </c>
      <c r="E1260" s="125" t="s">
        <v>2158</v>
      </c>
      <c r="F1260" s="125" t="s">
        <v>2159</v>
      </c>
      <c r="G1260" s="125" t="s">
        <v>2160</v>
      </c>
      <c r="H1260" s="125" t="s">
        <v>2161</v>
      </c>
      <c r="I1260" s="125" t="s">
        <v>2162</v>
      </c>
      <c r="J1260" s="125" t="s">
        <v>83</v>
      </c>
      <c r="K1260" s="550">
        <v>100</v>
      </c>
      <c r="L1260" s="553">
        <v>471010000</v>
      </c>
      <c r="M1260" s="604" t="s">
        <v>4620</v>
      </c>
      <c r="N1260" s="2" t="s">
        <v>613</v>
      </c>
      <c r="O1260" s="125" t="s">
        <v>188</v>
      </c>
      <c r="P1260" s="125"/>
      <c r="Q1260" s="125" t="s">
        <v>2163</v>
      </c>
      <c r="R1260" s="125" t="s">
        <v>2492</v>
      </c>
      <c r="S1260" s="125"/>
      <c r="T1260" s="125" t="s">
        <v>30</v>
      </c>
      <c r="U1260" s="550"/>
      <c r="V1260" s="548">
        <v>467350</v>
      </c>
      <c r="W1260" s="548">
        <v>467350</v>
      </c>
      <c r="X1260" s="290">
        <f t="shared" si="19"/>
        <v>523432.00000000006</v>
      </c>
      <c r="Y1260" s="125" t="s">
        <v>81</v>
      </c>
      <c r="Z1260" s="550">
        <v>2015</v>
      </c>
      <c r="AA1260" s="5" t="s">
        <v>4503</v>
      </c>
      <c r="AB1260" s="5" t="s">
        <v>246</v>
      </c>
      <c r="AC1260" s="125"/>
      <c r="AD1260" s="583"/>
      <c r="AE1260" s="583"/>
      <c r="AF1260" s="583"/>
      <c r="AG1260" s="583"/>
      <c r="AH1260" s="583"/>
      <c r="AI1260" s="583"/>
    </row>
    <row r="1261" spans="1:35" ht="76.5" customHeight="1">
      <c r="A1261" s="547" t="s">
        <v>1770</v>
      </c>
      <c r="B1261" s="125" t="s">
        <v>169</v>
      </c>
      <c r="C1261" s="125" t="s">
        <v>2156</v>
      </c>
      <c r="D1261" s="125" t="s">
        <v>2157</v>
      </c>
      <c r="E1261" s="125" t="s">
        <v>2158</v>
      </c>
      <c r="F1261" s="125" t="s">
        <v>2159</v>
      </c>
      <c r="G1261" s="125" t="s">
        <v>2160</v>
      </c>
      <c r="H1261" s="125" t="s">
        <v>2161</v>
      </c>
      <c r="I1261" s="125" t="s">
        <v>2162</v>
      </c>
      <c r="J1261" s="125" t="s">
        <v>83</v>
      </c>
      <c r="K1261" s="550">
        <v>100</v>
      </c>
      <c r="L1261" s="550">
        <v>231010000</v>
      </c>
      <c r="M1261" s="604" t="s">
        <v>2772</v>
      </c>
      <c r="N1261" s="2" t="s">
        <v>1618</v>
      </c>
      <c r="O1261" s="125" t="s">
        <v>2141</v>
      </c>
      <c r="P1261" s="125"/>
      <c r="Q1261" s="125" t="s">
        <v>2163</v>
      </c>
      <c r="R1261" s="125" t="s">
        <v>2164</v>
      </c>
      <c r="S1261" s="125"/>
      <c r="T1261" s="125" t="s">
        <v>30</v>
      </c>
      <c r="U1261" s="550"/>
      <c r="V1261" s="548">
        <v>237651.1</v>
      </c>
      <c r="W1261" s="548">
        <v>237651.1</v>
      </c>
      <c r="X1261" s="290">
        <f t="shared" si="19"/>
        <v>266169.23200000002</v>
      </c>
      <c r="Y1261" s="125" t="s">
        <v>2165</v>
      </c>
      <c r="Z1261" s="550">
        <v>2015</v>
      </c>
      <c r="AA1261" s="5"/>
      <c r="AB1261" s="5" t="s">
        <v>246</v>
      </c>
      <c r="AC1261" s="125"/>
      <c r="AD1261" s="583"/>
      <c r="AE1261" s="583"/>
      <c r="AF1261" s="583"/>
      <c r="AG1261" s="583"/>
      <c r="AH1261" s="583"/>
      <c r="AI1261" s="583"/>
    </row>
    <row r="1262" spans="1:35" s="43" customFormat="1" ht="76.5" customHeight="1">
      <c r="A1262" s="591" t="s">
        <v>1771</v>
      </c>
      <c r="B1262" s="595" t="s">
        <v>169</v>
      </c>
      <c r="C1262" s="595" t="s">
        <v>2156</v>
      </c>
      <c r="D1262" s="595" t="s">
        <v>2157</v>
      </c>
      <c r="E1262" s="595" t="s">
        <v>2158</v>
      </c>
      <c r="F1262" s="595" t="s">
        <v>2159</v>
      </c>
      <c r="G1262" s="595" t="s">
        <v>2160</v>
      </c>
      <c r="H1262" s="595" t="s">
        <v>2161</v>
      </c>
      <c r="I1262" s="595" t="s">
        <v>2162</v>
      </c>
      <c r="J1262" s="595" t="s">
        <v>83</v>
      </c>
      <c r="K1262" s="616">
        <v>100</v>
      </c>
      <c r="L1262" s="616">
        <v>271034100</v>
      </c>
      <c r="M1262" s="594" t="s">
        <v>2092</v>
      </c>
      <c r="N1262" s="593" t="s">
        <v>1618</v>
      </c>
      <c r="O1262" s="595" t="s">
        <v>2120</v>
      </c>
      <c r="P1262" s="595"/>
      <c r="Q1262" s="595" t="s">
        <v>2163</v>
      </c>
      <c r="R1262" s="595" t="s">
        <v>2164</v>
      </c>
      <c r="S1262" s="595"/>
      <c r="T1262" s="595" t="s">
        <v>30</v>
      </c>
      <c r="U1262" s="616"/>
      <c r="V1262" s="617">
        <v>254002.72</v>
      </c>
      <c r="W1262" s="617">
        <v>0</v>
      </c>
      <c r="X1262" s="510">
        <f t="shared" si="19"/>
        <v>0</v>
      </c>
      <c r="Y1262" s="595" t="s">
        <v>2165</v>
      </c>
      <c r="Z1262" s="616">
        <v>2015</v>
      </c>
      <c r="AA1262" s="599"/>
      <c r="AB1262" s="599" t="s">
        <v>246</v>
      </c>
      <c r="AC1262" s="595"/>
      <c r="AD1262" s="677"/>
      <c r="AE1262" s="677"/>
      <c r="AF1262" s="677"/>
      <c r="AG1262" s="677"/>
      <c r="AH1262" s="677"/>
      <c r="AI1262" s="677"/>
    </row>
    <row r="1263" spans="1:35" s="71" customFormat="1" ht="76.5" customHeight="1">
      <c r="A1263" s="547" t="s">
        <v>4505</v>
      </c>
      <c r="B1263" s="125" t="s">
        <v>169</v>
      </c>
      <c r="C1263" s="125" t="s">
        <v>2156</v>
      </c>
      <c r="D1263" s="125" t="s">
        <v>2157</v>
      </c>
      <c r="E1263" s="125" t="s">
        <v>2158</v>
      </c>
      <c r="F1263" s="125" t="s">
        <v>2159</v>
      </c>
      <c r="G1263" s="125" t="s">
        <v>2160</v>
      </c>
      <c r="H1263" s="125" t="s">
        <v>2161</v>
      </c>
      <c r="I1263" s="125" t="s">
        <v>2162</v>
      </c>
      <c r="J1263" s="125" t="s">
        <v>83</v>
      </c>
      <c r="K1263" s="550">
        <v>100</v>
      </c>
      <c r="L1263" s="550">
        <v>271034100</v>
      </c>
      <c r="M1263" s="604" t="s">
        <v>2092</v>
      </c>
      <c r="N1263" s="2" t="s">
        <v>613</v>
      </c>
      <c r="O1263" s="125" t="s">
        <v>2120</v>
      </c>
      <c r="P1263" s="125"/>
      <c r="Q1263" s="125" t="s">
        <v>2163</v>
      </c>
      <c r="R1263" s="125" t="s">
        <v>2492</v>
      </c>
      <c r="S1263" s="125"/>
      <c r="T1263" s="125" t="s">
        <v>30</v>
      </c>
      <c r="U1263" s="550"/>
      <c r="V1263" s="548">
        <v>254002.72</v>
      </c>
      <c r="W1263" s="548">
        <v>254002.72</v>
      </c>
      <c r="X1263" s="290">
        <f t="shared" si="19"/>
        <v>284483.04640000005</v>
      </c>
      <c r="Y1263" s="125" t="s">
        <v>81</v>
      </c>
      <c r="Z1263" s="550">
        <v>2015</v>
      </c>
      <c r="AA1263" s="5" t="s">
        <v>4503</v>
      </c>
      <c r="AB1263" s="5" t="s">
        <v>246</v>
      </c>
      <c r="AC1263" s="125"/>
      <c r="AD1263" s="678"/>
      <c r="AE1263" s="678"/>
      <c r="AF1263" s="678"/>
      <c r="AG1263" s="678"/>
      <c r="AH1263" s="678"/>
      <c r="AI1263" s="678"/>
    </row>
    <row r="1264" spans="1:35" s="43" customFormat="1" ht="76.5" customHeight="1">
      <c r="A1264" s="591" t="s">
        <v>1772</v>
      </c>
      <c r="B1264" s="595" t="s">
        <v>169</v>
      </c>
      <c r="C1264" s="595" t="s">
        <v>2156</v>
      </c>
      <c r="D1264" s="595" t="s">
        <v>2157</v>
      </c>
      <c r="E1264" s="595" t="s">
        <v>2158</v>
      </c>
      <c r="F1264" s="595" t="s">
        <v>2159</v>
      </c>
      <c r="G1264" s="595" t="s">
        <v>2160</v>
      </c>
      <c r="H1264" s="595" t="s">
        <v>2161</v>
      </c>
      <c r="I1264" s="595" t="s">
        <v>2162</v>
      </c>
      <c r="J1264" s="595" t="s">
        <v>83</v>
      </c>
      <c r="K1264" s="616">
        <v>100</v>
      </c>
      <c r="L1264" s="660">
        <v>231010000</v>
      </c>
      <c r="M1264" s="712" t="s">
        <v>4158</v>
      </c>
      <c r="N1264" s="593" t="s">
        <v>1618</v>
      </c>
      <c r="O1264" s="595" t="s">
        <v>2169</v>
      </c>
      <c r="P1264" s="595"/>
      <c r="Q1264" s="595" t="s">
        <v>2163</v>
      </c>
      <c r="R1264" s="595" t="s">
        <v>2164</v>
      </c>
      <c r="S1264" s="595"/>
      <c r="T1264" s="595" t="s">
        <v>30</v>
      </c>
      <c r="U1264" s="616"/>
      <c r="V1264" s="617">
        <v>217735</v>
      </c>
      <c r="W1264" s="617">
        <v>0</v>
      </c>
      <c r="X1264" s="510">
        <f t="shared" si="19"/>
        <v>0</v>
      </c>
      <c r="Y1264" s="595" t="s">
        <v>2165</v>
      </c>
      <c r="Z1264" s="616">
        <v>2015</v>
      </c>
      <c r="AA1264" s="599"/>
      <c r="AB1264" s="599" t="s">
        <v>246</v>
      </c>
      <c r="AC1264" s="595"/>
      <c r="AD1264" s="677"/>
      <c r="AE1264" s="677"/>
      <c r="AF1264" s="677"/>
      <c r="AG1264" s="677"/>
      <c r="AH1264" s="677"/>
      <c r="AI1264" s="677"/>
    </row>
    <row r="1265" spans="1:35" ht="76.5" customHeight="1">
      <c r="A1265" s="547" t="s">
        <v>4506</v>
      </c>
      <c r="B1265" s="125" t="s">
        <v>169</v>
      </c>
      <c r="C1265" s="125" t="s">
        <v>2156</v>
      </c>
      <c r="D1265" s="125" t="s">
        <v>2157</v>
      </c>
      <c r="E1265" s="125" t="s">
        <v>2158</v>
      </c>
      <c r="F1265" s="125" t="s">
        <v>2159</v>
      </c>
      <c r="G1265" s="125" t="s">
        <v>2160</v>
      </c>
      <c r="H1265" s="125" t="s">
        <v>2161</v>
      </c>
      <c r="I1265" s="125" t="s">
        <v>2162</v>
      </c>
      <c r="J1265" s="125" t="s">
        <v>83</v>
      </c>
      <c r="K1265" s="550">
        <v>100</v>
      </c>
      <c r="L1265" s="553">
        <v>231010000</v>
      </c>
      <c r="M1265" s="93" t="s">
        <v>4158</v>
      </c>
      <c r="N1265" s="2" t="s">
        <v>613</v>
      </c>
      <c r="O1265" s="125" t="s">
        <v>2169</v>
      </c>
      <c r="P1265" s="125"/>
      <c r="Q1265" s="125" t="s">
        <v>2163</v>
      </c>
      <c r="R1265" s="125" t="s">
        <v>2492</v>
      </c>
      <c r="S1265" s="125"/>
      <c r="T1265" s="125" t="s">
        <v>30</v>
      </c>
      <c r="U1265" s="550"/>
      <c r="V1265" s="548">
        <v>217735</v>
      </c>
      <c r="W1265" s="548">
        <v>217735</v>
      </c>
      <c r="X1265" s="290">
        <f t="shared" si="19"/>
        <v>243863.2</v>
      </c>
      <c r="Y1265" s="125" t="s">
        <v>81</v>
      </c>
      <c r="Z1265" s="550">
        <v>2015</v>
      </c>
      <c r="AA1265" s="5" t="s">
        <v>4503</v>
      </c>
      <c r="AB1265" s="5" t="s">
        <v>246</v>
      </c>
      <c r="AC1265" s="125"/>
      <c r="AD1265" s="583"/>
      <c r="AE1265" s="583"/>
      <c r="AF1265" s="583"/>
      <c r="AG1265" s="583"/>
      <c r="AH1265" s="583"/>
      <c r="AI1265" s="583"/>
    </row>
    <row r="1266" spans="1:35" ht="76.5" customHeight="1">
      <c r="A1266" s="547" t="s">
        <v>1773</v>
      </c>
      <c r="B1266" s="125" t="s">
        <v>169</v>
      </c>
      <c r="C1266" s="125" t="s">
        <v>2156</v>
      </c>
      <c r="D1266" s="125" t="s">
        <v>2157</v>
      </c>
      <c r="E1266" s="125" t="s">
        <v>2158</v>
      </c>
      <c r="F1266" s="125" t="s">
        <v>2159</v>
      </c>
      <c r="G1266" s="125" t="s">
        <v>2160</v>
      </c>
      <c r="H1266" s="125" t="s">
        <v>2161</v>
      </c>
      <c r="I1266" s="125" t="s">
        <v>2162</v>
      </c>
      <c r="J1266" s="125" t="s">
        <v>83</v>
      </c>
      <c r="K1266" s="550">
        <v>100</v>
      </c>
      <c r="L1266" s="550">
        <v>431010000</v>
      </c>
      <c r="M1266" s="604" t="s">
        <v>2153</v>
      </c>
      <c r="N1266" s="2" t="s">
        <v>1618</v>
      </c>
      <c r="O1266" s="125" t="s">
        <v>276</v>
      </c>
      <c r="P1266" s="125"/>
      <c r="Q1266" s="125" t="s">
        <v>2163</v>
      </c>
      <c r="R1266" s="125" t="s">
        <v>2164</v>
      </c>
      <c r="S1266" s="125"/>
      <c r="T1266" s="125" t="s">
        <v>30</v>
      </c>
      <c r="U1266" s="550"/>
      <c r="V1266" s="548">
        <v>244250</v>
      </c>
      <c r="W1266" s="548">
        <v>244250</v>
      </c>
      <c r="X1266" s="290">
        <f t="shared" si="19"/>
        <v>273560</v>
      </c>
      <c r="Y1266" s="125" t="s">
        <v>2165</v>
      </c>
      <c r="Z1266" s="550">
        <v>2015</v>
      </c>
      <c r="AA1266" s="5"/>
      <c r="AB1266" s="5" t="s">
        <v>246</v>
      </c>
      <c r="AC1266" s="125"/>
      <c r="AD1266" s="583"/>
      <c r="AE1266" s="583"/>
      <c r="AF1266" s="583"/>
      <c r="AG1266" s="583"/>
      <c r="AH1266" s="583"/>
      <c r="AI1266" s="583"/>
    </row>
    <row r="1267" spans="1:35" ht="76.5" customHeight="1">
      <c r="A1267" s="591" t="s">
        <v>1774</v>
      </c>
      <c r="B1267" s="595" t="s">
        <v>169</v>
      </c>
      <c r="C1267" s="595" t="s">
        <v>2156</v>
      </c>
      <c r="D1267" s="595" t="s">
        <v>2157</v>
      </c>
      <c r="E1267" s="595" t="s">
        <v>2158</v>
      </c>
      <c r="F1267" s="595" t="s">
        <v>2159</v>
      </c>
      <c r="G1267" s="595" t="s">
        <v>2160</v>
      </c>
      <c r="H1267" s="595" t="s">
        <v>2161</v>
      </c>
      <c r="I1267" s="595" t="s">
        <v>2162</v>
      </c>
      <c r="J1267" s="595" t="s">
        <v>83</v>
      </c>
      <c r="K1267" s="616">
        <v>100</v>
      </c>
      <c r="L1267" s="616">
        <v>431010000</v>
      </c>
      <c r="M1267" s="594" t="s">
        <v>2153</v>
      </c>
      <c r="N1267" s="593" t="s">
        <v>1618</v>
      </c>
      <c r="O1267" s="595" t="s">
        <v>2170</v>
      </c>
      <c r="P1267" s="595"/>
      <c r="Q1267" s="595" t="s">
        <v>2163</v>
      </c>
      <c r="R1267" s="595" t="s">
        <v>2164</v>
      </c>
      <c r="S1267" s="595"/>
      <c r="T1267" s="595" t="s">
        <v>30</v>
      </c>
      <c r="U1267" s="616"/>
      <c r="V1267" s="617">
        <v>747000</v>
      </c>
      <c r="W1267" s="617">
        <v>0</v>
      </c>
      <c r="X1267" s="510">
        <f t="shared" si="19"/>
        <v>0</v>
      </c>
      <c r="Y1267" s="595" t="s">
        <v>2165</v>
      </c>
      <c r="Z1267" s="616">
        <v>2015</v>
      </c>
      <c r="AA1267" s="599"/>
      <c r="AB1267" s="599" t="s">
        <v>246</v>
      </c>
      <c r="AC1267" s="595"/>
      <c r="AD1267" s="677"/>
      <c r="AE1267" s="677"/>
      <c r="AF1267" s="677"/>
      <c r="AG1267" s="677"/>
      <c r="AH1267" s="677"/>
      <c r="AI1267" s="583"/>
    </row>
    <row r="1268" spans="1:35" ht="76.5" customHeight="1">
      <c r="A1268" s="547" t="s">
        <v>2491</v>
      </c>
      <c r="B1268" s="125" t="s">
        <v>169</v>
      </c>
      <c r="C1268" s="125" t="s">
        <v>2156</v>
      </c>
      <c r="D1268" s="125" t="s">
        <v>2157</v>
      </c>
      <c r="E1268" s="125" t="s">
        <v>2158</v>
      </c>
      <c r="F1268" s="125" t="s">
        <v>2159</v>
      </c>
      <c r="G1268" s="125" t="s">
        <v>2160</v>
      </c>
      <c r="H1268" s="125" t="s">
        <v>2161</v>
      </c>
      <c r="I1268" s="125" t="s">
        <v>2162</v>
      </c>
      <c r="J1268" s="125" t="s">
        <v>83</v>
      </c>
      <c r="K1268" s="550">
        <v>100</v>
      </c>
      <c r="L1268" s="550">
        <v>431010000</v>
      </c>
      <c r="M1268" s="604" t="s">
        <v>2153</v>
      </c>
      <c r="N1268" s="125" t="s">
        <v>613</v>
      </c>
      <c r="O1268" s="125" t="s">
        <v>2170</v>
      </c>
      <c r="P1268" s="125"/>
      <c r="Q1268" s="125" t="s">
        <v>2163</v>
      </c>
      <c r="R1268" s="125" t="s">
        <v>2492</v>
      </c>
      <c r="S1268" s="125"/>
      <c r="T1268" s="125" t="s">
        <v>30</v>
      </c>
      <c r="U1268" s="550"/>
      <c r="V1268" s="548">
        <v>747000</v>
      </c>
      <c r="W1268" s="548">
        <v>747000</v>
      </c>
      <c r="X1268" s="290">
        <f t="shared" si="19"/>
        <v>836640.00000000012</v>
      </c>
      <c r="Y1268" s="125" t="s">
        <v>81</v>
      </c>
      <c r="Z1268" s="550">
        <v>2015</v>
      </c>
      <c r="AA1268" s="5" t="s">
        <v>1661</v>
      </c>
      <c r="AB1268" s="5" t="s">
        <v>246</v>
      </c>
      <c r="AC1268" s="125"/>
      <c r="AD1268" s="583"/>
      <c r="AE1268" s="583"/>
      <c r="AF1268" s="583"/>
      <c r="AG1268" s="583"/>
      <c r="AH1268" s="583"/>
      <c r="AI1268" s="583"/>
    </row>
    <row r="1269" spans="1:35" ht="76.5" customHeight="1">
      <c r="A1269" s="547" t="s">
        <v>1775</v>
      </c>
      <c r="B1269" s="125" t="s">
        <v>169</v>
      </c>
      <c r="C1269" s="125" t="s">
        <v>2156</v>
      </c>
      <c r="D1269" s="125" t="s">
        <v>2157</v>
      </c>
      <c r="E1269" s="125" t="s">
        <v>2158</v>
      </c>
      <c r="F1269" s="125" t="s">
        <v>2159</v>
      </c>
      <c r="G1269" s="125" t="s">
        <v>2160</v>
      </c>
      <c r="H1269" s="125" t="s">
        <v>2161</v>
      </c>
      <c r="I1269" s="125" t="s">
        <v>2162</v>
      </c>
      <c r="J1269" s="125" t="s">
        <v>83</v>
      </c>
      <c r="K1269" s="550">
        <v>100</v>
      </c>
      <c r="L1269" s="550">
        <v>311010000</v>
      </c>
      <c r="M1269" s="604" t="s">
        <v>3798</v>
      </c>
      <c r="N1269" s="2" t="s">
        <v>1618</v>
      </c>
      <c r="O1269" s="125" t="s">
        <v>191</v>
      </c>
      <c r="P1269" s="125"/>
      <c r="Q1269" s="125" t="s">
        <v>2163</v>
      </c>
      <c r="R1269" s="125" t="s">
        <v>2164</v>
      </c>
      <c r="S1269" s="125"/>
      <c r="T1269" s="125" t="s">
        <v>30</v>
      </c>
      <c r="U1269" s="550"/>
      <c r="V1269" s="548">
        <v>221250</v>
      </c>
      <c r="W1269" s="548">
        <v>221250</v>
      </c>
      <c r="X1269" s="290">
        <f t="shared" si="19"/>
        <v>247800.00000000003</v>
      </c>
      <c r="Y1269" s="125" t="s">
        <v>2165</v>
      </c>
      <c r="Z1269" s="550">
        <v>2015</v>
      </c>
      <c r="AA1269" s="5"/>
      <c r="AB1269" s="5" t="s">
        <v>246</v>
      </c>
      <c r="AC1269" s="125"/>
      <c r="AD1269" s="583"/>
      <c r="AE1269" s="583"/>
      <c r="AF1269" s="583"/>
      <c r="AG1269" s="583"/>
      <c r="AH1269" s="583"/>
      <c r="AI1269" s="583"/>
    </row>
    <row r="1270" spans="1:35" ht="76.5" customHeight="1">
      <c r="A1270" s="547" t="s">
        <v>1776</v>
      </c>
      <c r="B1270" s="125" t="s">
        <v>169</v>
      </c>
      <c r="C1270" s="125" t="s">
        <v>2156</v>
      </c>
      <c r="D1270" s="125" t="s">
        <v>2157</v>
      </c>
      <c r="E1270" s="125" t="s">
        <v>2158</v>
      </c>
      <c r="F1270" s="125" t="s">
        <v>2159</v>
      </c>
      <c r="G1270" s="125" t="s">
        <v>2160</v>
      </c>
      <c r="H1270" s="125" t="s">
        <v>2161</v>
      </c>
      <c r="I1270" s="125" t="s">
        <v>2162</v>
      </c>
      <c r="J1270" s="125" t="s">
        <v>83</v>
      </c>
      <c r="K1270" s="550">
        <v>100</v>
      </c>
      <c r="L1270" s="550">
        <v>511010000</v>
      </c>
      <c r="M1270" s="1" t="s">
        <v>2099</v>
      </c>
      <c r="N1270" s="2" t="s">
        <v>1618</v>
      </c>
      <c r="O1270" s="125" t="s">
        <v>2171</v>
      </c>
      <c r="P1270" s="125"/>
      <c r="Q1270" s="125" t="s">
        <v>2163</v>
      </c>
      <c r="R1270" s="125" t="s">
        <v>2164</v>
      </c>
      <c r="S1270" s="125"/>
      <c r="T1270" s="125" t="s">
        <v>30</v>
      </c>
      <c r="U1270" s="550"/>
      <c r="V1270" s="548">
        <v>1509832</v>
      </c>
      <c r="W1270" s="548">
        <v>1509832</v>
      </c>
      <c r="X1270" s="290">
        <f t="shared" si="19"/>
        <v>1691011.84</v>
      </c>
      <c r="Y1270" s="125" t="s">
        <v>2165</v>
      </c>
      <c r="Z1270" s="550">
        <v>2015</v>
      </c>
      <c r="AA1270" s="5"/>
      <c r="AB1270" s="5" t="s">
        <v>246</v>
      </c>
      <c r="AC1270" s="125"/>
      <c r="AD1270" s="583"/>
      <c r="AE1270" s="583"/>
      <c r="AF1270" s="583"/>
      <c r="AG1270" s="583"/>
      <c r="AH1270" s="583"/>
      <c r="AI1270" s="583"/>
    </row>
    <row r="1271" spans="1:35" ht="76.5" customHeight="1">
      <c r="A1271" s="547" t="s">
        <v>1777</v>
      </c>
      <c r="B1271" s="125" t="s">
        <v>169</v>
      </c>
      <c r="C1271" s="125" t="s">
        <v>2156</v>
      </c>
      <c r="D1271" s="125" t="s">
        <v>2157</v>
      </c>
      <c r="E1271" s="125" t="s">
        <v>2158</v>
      </c>
      <c r="F1271" s="125" t="s">
        <v>2159</v>
      </c>
      <c r="G1271" s="125" t="s">
        <v>2160</v>
      </c>
      <c r="H1271" s="125" t="s">
        <v>2161</v>
      </c>
      <c r="I1271" s="125" t="s">
        <v>2162</v>
      </c>
      <c r="J1271" s="125" t="s">
        <v>83</v>
      </c>
      <c r="K1271" s="550">
        <v>100</v>
      </c>
      <c r="L1271" s="550">
        <v>271010000</v>
      </c>
      <c r="M1271" s="604" t="s">
        <v>2063</v>
      </c>
      <c r="N1271" s="2" t="s">
        <v>1618</v>
      </c>
      <c r="O1271" s="125" t="s">
        <v>2152</v>
      </c>
      <c r="P1271" s="125"/>
      <c r="Q1271" s="125" t="s">
        <v>2163</v>
      </c>
      <c r="R1271" s="125" t="s">
        <v>2164</v>
      </c>
      <c r="S1271" s="125"/>
      <c r="T1271" s="125" t="s">
        <v>30</v>
      </c>
      <c r="U1271" s="550"/>
      <c r="V1271" s="548">
        <v>405065</v>
      </c>
      <c r="W1271" s="548">
        <v>405065</v>
      </c>
      <c r="X1271" s="290">
        <f t="shared" si="19"/>
        <v>453672.80000000005</v>
      </c>
      <c r="Y1271" s="125" t="s">
        <v>2165</v>
      </c>
      <c r="Z1271" s="550">
        <v>2015</v>
      </c>
      <c r="AA1271" s="5"/>
      <c r="AB1271" s="5" t="s">
        <v>246</v>
      </c>
      <c r="AC1271" s="125"/>
      <c r="AD1271" s="583"/>
      <c r="AE1271" s="583"/>
      <c r="AF1271" s="583"/>
      <c r="AG1271" s="583"/>
      <c r="AH1271" s="583"/>
      <c r="AI1271" s="583"/>
    </row>
    <row r="1272" spans="1:35" ht="76.5" customHeight="1">
      <c r="A1272" s="547" t="s">
        <v>1778</v>
      </c>
      <c r="B1272" s="554" t="s">
        <v>169</v>
      </c>
      <c r="C1272" s="1" t="s">
        <v>2172</v>
      </c>
      <c r="D1272" s="1" t="s">
        <v>2173</v>
      </c>
      <c r="E1272" s="1" t="s">
        <v>2174</v>
      </c>
      <c r="F1272" s="1" t="s">
        <v>2175</v>
      </c>
      <c r="G1272" s="555" t="s">
        <v>2176</v>
      </c>
      <c r="H1272" s="555" t="s">
        <v>2177</v>
      </c>
      <c r="I1272" s="556" t="s">
        <v>2178</v>
      </c>
      <c r="J1272" s="555" t="s">
        <v>83</v>
      </c>
      <c r="K1272" s="555">
        <v>100</v>
      </c>
      <c r="L1272" s="138">
        <v>711000000</v>
      </c>
      <c r="M1272" s="139" t="s">
        <v>4633</v>
      </c>
      <c r="N1272" s="2" t="s">
        <v>613</v>
      </c>
      <c r="O1272" s="556" t="s">
        <v>2179</v>
      </c>
      <c r="P1272" s="4"/>
      <c r="Q1272" s="555" t="s">
        <v>364</v>
      </c>
      <c r="R1272" s="552" t="s">
        <v>2122</v>
      </c>
      <c r="S1272" s="4"/>
      <c r="T1272" s="125" t="s">
        <v>30</v>
      </c>
      <c r="U1272" s="555"/>
      <c r="V1272" s="557">
        <v>37663000</v>
      </c>
      <c r="W1272" s="557">
        <v>37663000</v>
      </c>
      <c r="X1272" s="290">
        <f t="shared" si="19"/>
        <v>42182560.000000007</v>
      </c>
      <c r="Y1272" s="558" t="s">
        <v>81</v>
      </c>
      <c r="Z1272" s="555">
        <v>2015</v>
      </c>
      <c r="AA1272" s="555"/>
      <c r="AB1272" s="555" t="s">
        <v>1999</v>
      </c>
      <c r="AC1272" s="125"/>
      <c r="AD1272" s="583"/>
      <c r="AE1272" s="583"/>
      <c r="AF1272" s="583"/>
      <c r="AG1272" s="583"/>
      <c r="AH1272" s="583"/>
      <c r="AI1272" s="583"/>
    </row>
    <row r="1273" spans="1:35" ht="76.5" customHeight="1">
      <c r="A1273" s="547" t="s">
        <v>1779</v>
      </c>
      <c r="B1273" s="554" t="s">
        <v>169</v>
      </c>
      <c r="C1273" s="1" t="s">
        <v>2180</v>
      </c>
      <c r="D1273" s="1" t="s">
        <v>2181</v>
      </c>
      <c r="E1273" s="1" t="s">
        <v>2182</v>
      </c>
      <c r="F1273" s="1" t="s">
        <v>2181</v>
      </c>
      <c r="G1273" s="555" t="s">
        <v>2182</v>
      </c>
      <c r="H1273" s="1" t="s">
        <v>2181</v>
      </c>
      <c r="I1273" s="555" t="s">
        <v>2182</v>
      </c>
      <c r="J1273" s="555" t="s">
        <v>31</v>
      </c>
      <c r="K1273" s="555">
        <v>100</v>
      </c>
      <c r="L1273" s="138">
        <v>711000000</v>
      </c>
      <c r="M1273" s="139" t="s">
        <v>4616</v>
      </c>
      <c r="N1273" s="2" t="s">
        <v>1618</v>
      </c>
      <c r="O1273" s="3" t="s">
        <v>1617</v>
      </c>
      <c r="P1273" s="4"/>
      <c r="Q1273" s="555" t="s">
        <v>1826</v>
      </c>
      <c r="R1273" s="552" t="s">
        <v>2122</v>
      </c>
      <c r="S1273" s="4"/>
      <c r="T1273" s="125" t="s">
        <v>82</v>
      </c>
      <c r="U1273" s="555"/>
      <c r="V1273" s="557">
        <v>510000</v>
      </c>
      <c r="W1273" s="557">
        <v>510000</v>
      </c>
      <c r="X1273" s="290">
        <f t="shared" si="19"/>
        <v>571200</v>
      </c>
      <c r="Y1273" s="558" t="s">
        <v>203</v>
      </c>
      <c r="Z1273" s="555">
        <v>2015</v>
      </c>
      <c r="AA1273" s="555"/>
      <c r="AB1273" s="555" t="s">
        <v>616</v>
      </c>
      <c r="AC1273" s="125" t="s">
        <v>1849</v>
      </c>
      <c r="AD1273" s="546" t="s">
        <v>1828</v>
      </c>
      <c r="AE1273" s="583"/>
      <c r="AF1273" s="583"/>
      <c r="AG1273" s="583"/>
      <c r="AH1273" s="583"/>
      <c r="AI1273" s="583"/>
    </row>
    <row r="1274" spans="1:35" ht="76.5" customHeight="1">
      <c r="A1274" s="525" t="s">
        <v>1780</v>
      </c>
      <c r="B1274" s="242" t="s">
        <v>1615</v>
      </c>
      <c r="C1274" s="270" t="s">
        <v>1843</v>
      </c>
      <c r="D1274" s="270" t="s">
        <v>1801</v>
      </c>
      <c r="E1274" s="270" t="s">
        <v>1807</v>
      </c>
      <c r="F1274" s="270" t="s">
        <v>1801</v>
      </c>
      <c r="G1274" s="270" t="s">
        <v>1807</v>
      </c>
      <c r="H1274" s="270" t="s">
        <v>1808</v>
      </c>
      <c r="I1274" s="270" t="s">
        <v>1809</v>
      </c>
      <c r="J1274" s="270" t="s">
        <v>31</v>
      </c>
      <c r="K1274" s="270">
        <v>100</v>
      </c>
      <c r="L1274" s="270">
        <v>471010000</v>
      </c>
      <c r="M1274" s="538" t="s">
        <v>4619</v>
      </c>
      <c r="N1274" s="270" t="s">
        <v>1618</v>
      </c>
      <c r="O1274" s="270" t="s">
        <v>1825</v>
      </c>
      <c r="P1274" s="270" t="s">
        <v>608</v>
      </c>
      <c r="Q1274" s="270" t="s">
        <v>1826</v>
      </c>
      <c r="R1274" s="270" t="s">
        <v>1829</v>
      </c>
      <c r="S1274" s="270" t="s">
        <v>608</v>
      </c>
      <c r="T1274" s="270" t="s">
        <v>30</v>
      </c>
      <c r="U1274" s="272"/>
      <c r="V1274" s="272">
        <v>180000</v>
      </c>
      <c r="W1274" s="272">
        <v>180000</v>
      </c>
      <c r="X1274" s="290">
        <f t="shared" si="19"/>
        <v>201600.00000000003</v>
      </c>
      <c r="Y1274" s="270" t="s">
        <v>81</v>
      </c>
      <c r="Z1274" s="270">
        <v>2015</v>
      </c>
      <c r="AA1274" s="270"/>
      <c r="AB1274" s="546" t="s">
        <v>616</v>
      </c>
      <c r="AC1274" s="546"/>
      <c r="AD1274" s="546" t="s">
        <v>1830</v>
      </c>
      <c r="AE1274" s="583"/>
      <c r="AF1274" s="583"/>
      <c r="AG1274" s="583"/>
      <c r="AH1274" s="583"/>
      <c r="AI1274" s="583"/>
    </row>
    <row r="1275" spans="1:35" ht="76.5" customHeight="1">
      <c r="A1275" s="525" t="s">
        <v>1781</v>
      </c>
      <c r="B1275" s="242" t="s">
        <v>1615</v>
      </c>
      <c r="C1275" s="270" t="s">
        <v>1842</v>
      </c>
      <c r="D1275" s="270" t="s">
        <v>1800</v>
      </c>
      <c r="E1275" s="270" t="s">
        <v>1802</v>
      </c>
      <c r="F1275" s="270" t="s">
        <v>1803</v>
      </c>
      <c r="G1275" s="270" t="s">
        <v>1804</v>
      </c>
      <c r="H1275" s="270" t="s">
        <v>1805</v>
      </c>
      <c r="I1275" s="270" t="s">
        <v>1806</v>
      </c>
      <c r="J1275" s="270" t="s">
        <v>31</v>
      </c>
      <c r="K1275" s="270">
        <v>100</v>
      </c>
      <c r="L1275" s="270">
        <v>471010000</v>
      </c>
      <c r="M1275" s="538" t="s">
        <v>4619</v>
      </c>
      <c r="N1275" s="270" t="s">
        <v>1618</v>
      </c>
      <c r="O1275" s="270" t="s">
        <v>1825</v>
      </c>
      <c r="P1275" s="270"/>
      <c r="Q1275" s="270" t="s">
        <v>1826</v>
      </c>
      <c r="R1275" s="270" t="s">
        <v>1827</v>
      </c>
      <c r="S1275" s="270"/>
      <c r="T1275" s="270" t="s">
        <v>30</v>
      </c>
      <c r="U1275" s="272"/>
      <c r="V1275" s="272">
        <v>7453764</v>
      </c>
      <c r="W1275" s="272">
        <v>7453764</v>
      </c>
      <c r="X1275" s="290">
        <f t="shared" si="19"/>
        <v>8348215.6800000006</v>
      </c>
      <c r="Y1275" s="270" t="s">
        <v>203</v>
      </c>
      <c r="Z1275" s="270">
        <v>2015</v>
      </c>
      <c r="AA1275" s="270"/>
      <c r="AB1275" s="546" t="s">
        <v>616</v>
      </c>
      <c r="AC1275" s="546"/>
      <c r="AD1275" s="546" t="s">
        <v>1830</v>
      </c>
      <c r="AE1275" s="583"/>
      <c r="AF1275" s="583"/>
      <c r="AG1275" s="583"/>
      <c r="AH1275" s="583"/>
      <c r="AI1275" s="583"/>
    </row>
    <row r="1276" spans="1:35" ht="76.5" customHeight="1">
      <c r="A1276" s="525" t="s">
        <v>1782</v>
      </c>
      <c r="B1276" s="242" t="s">
        <v>1615</v>
      </c>
      <c r="C1276" s="270" t="s">
        <v>1843</v>
      </c>
      <c r="D1276" s="270" t="s">
        <v>1801</v>
      </c>
      <c r="E1276" s="270" t="s">
        <v>1810</v>
      </c>
      <c r="F1276" s="270" t="s">
        <v>1801</v>
      </c>
      <c r="G1276" s="270" t="s">
        <v>1810</v>
      </c>
      <c r="H1276" s="270" t="s">
        <v>1811</v>
      </c>
      <c r="I1276" s="270" t="s">
        <v>1812</v>
      </c>
      <c r="J1276" s="270" t="s">
        <v>31</v>
      </c>
      <c r="K1276" s="270">
        <v>100</v>
      </c>
      <c r="L1276" s="270">
        <v>751000000</v>
      </c>
      <c r="M1276" s="604" t="s">
        <v>3455</v>
      </c>
      <c r="N1276" s="270" t="s">
        <v>1618</v>
      </c>
      <c r="O1276" s="270" t="s">
        <v>1825</v>
      </c>
      <c r="P1276" s="270"/>
      <c r="Q1276" s="270" t="s">
        <v>1826</v>
      </c>
      <c r="R1276" s="270" t="s">
        <v>1827</v>
      </c>
      <c r="S1276" s="270"/>
      <c r="T1276" s="270" t="s">
        <v>30</v>
      </c>
      <c r="U1276" s="272"/>
      <c r="V1276" s="272">
        <v>872800</v>
      </c>
      <c r="W1276" s="272">
        <v>872800</v>
      </c>
      <c r="X1276" s="290">
        <f t="shared" si="19"/>
        <v>977536.00000000012</v>
      </c>
      <c r="Y1276" s="270" t="s">
        <v>81</v>
      </c>
      <c r="Z1276" s="270">
        <v>2015</v>
      </c>
      <c r="AA1276" s="270"/>
      <c r="AB1276" s="546" t="s">
        <v>616</v>
      </c>
      <c r="AC1276" s="546"/>
      <c r="AD1276" s="546" t="s">
        <v>1830</v>
      </c>
      <c r="AE1276" s="583"/>
      <c r="AF1276" s="583"/>
      <c r="AG1276" s="583"/>
      <c r="AH1276" s="583"/>
      <c r="AI1276" s="583"/>
    </row>
    <row r="1277" spans="1:35" ht="76.5" customHeight="1">
      <c r="A1277" s="525" t="s">
        <v>1783</v>
      </c>
      <c r="B1277" s="242" t="s">
        <v>1615</v>
      </c>
      <c r="C1277" s="270" t="s">
        <v>442</v>
      </c>
      <c r="D1277" s="270" t="s">
        <v>443</v>
      </c>
      <c r="E1277" s="270" t="s">
        <v>1813</v>
      </c>
      <c r="F1277" s="270" t="s">
        <v>1814</v>
      </c>
      <c r="G1277" s="270" t="s">
        <v>1815</v>
      </c>
      <c r="H1277" s="270" t="s">
        <v>1816</v>
      </c>
      <c r="I1277" s="270" t="s">
        <v>1817</v>
      </c>
      <c r="J1277" s="270" t="s">
        <v>31</v>
      </c>
      <c r="K1277" s="270">
        <v>96</v>
      </c>
      <c r="L1277" s="138">
        <v>711000000</v>
      </c>
      <c r="M1277" s="139" t="s">
        <v>4617</v>
      </c>
      <c r="N1277" s="270" t="s">
        <v>1618</v>
      </c>
      <c r="O1277" s="270" t="s">
        <v>1831</v>
      </c>
      <c r="P1277" s="270"/>
      <c r="Q1277" s="270" t="s">
        <v>1832</v>
      </c>
      <c r="R1277" s="270" t="s">
        <v>385</v>
      </c>
      <c r="S1277" s="270"/>
      <c r="T1277" s="270" t="s">
        <v>30</v>
      </c>
      <c r="U1277" s="272"/>
      <c r="V1277" s="272">
        <v>30960712</v>
      </c>
      <c r="W1277" s="272">
        <v>30960712</v>
      </c>
      <c r="X1277" s="290">
        <f t="shared" si="19"/>
        <v>34675997.440000005</v>
      </c>
      <c r="Y1277" s="270" t="s">
        <v>81</v>
      </c>
      <c r="Z1277" s="270">
        <v>2015</v>
      </c>
      <c r="AA1277" s="270"/>
      <c r="AB1277" s="546" t="s">
        <v>1833</v>
      </c>
      <c r="AC1277" s="546"/>
      <c r="AD1277" s="546" t="s">
        <v>1834</v>
      </c>
      <c r="AE1277" s="583"/>
      <c r="AF1277" s="583"/>
      <c r="AG1277" s="583"/>
      <c r="AH1277" s="583"/>
      <c r="AI1277" s="583"/>
    </row>
    <row r="1278" spans="1:35" ht="76.5" customHeight="1">
      <c r="A1278" s="525" t="s">
        <v>1784</v>
      </c>
      <c r="B1278" s="242" t="s">
        <v>1615</v>
      </c>
      <c r="C1278" s="270" t="s">
        <v>442</v>
      </c>
      <c r="D1278" s="270" t="s">
        <v>443</v>
      </c>
      <c r="E1278" s="270" t="s">
        <v>1813</v>
      </c>
      <c r="F1278" s="270" t="s">
        <v>1814</v>
      </c>
      <c r="G1278" s="270" t="s">
        <v>1815</v>
      </c>
      <c r="H1278" s="270" t="s">
        <v>1818</v>
      </c>
      <c r="I1278" s="270" t="s">
        <v>1819</v>
      </c>
      <c r="J1278" s="270" t="s">
        <v>31</v>
      </c>
      <c r="K1278" s="270">
        <v>96</v>
      </c>
      <c r="L1278" s="138">
        <v>711000000</v>
      </c>
      <c r="M1278" s="139" t="s">
        <v>4617</v>
      </c>
      <c r="N1278" s="270" t="s">
        <v>1618</v>
      </c>
      <c r="O1278" s="270" t="s">
        <v>1835</v>
      </c>
      <c r="P1278" s="270"/>
      <c r="Q1278" s="270" t="s">
        <v>1832</v>
      </c>
      <c r="R1278" s="270" t="s">
        <v>385</v>
      </c>
      <c r="S1278" s="270"/>
      <c r="T1278" s="270" t="s">
        <v>30</v>
      </c>
      <c r="U1278" s="272"/>
      <c r="V1278" s="272">
        <v>17487356</v>
      </c>
      <c r="W1278" s="272">
        <v>17487356</v>
      </c>
      <c r="X1278" s="290">
        <f t="shared" si="19"/>
        <v>19585838.720000003</v>
      </c>
      <c r="Y1278" s="270" t="s">
        <v>81</v>
      </c>
      <c r="Z1278" s="270">
        <v>2015</v>
      </c>
      <c r="AA1278" s="270"/>
      <c r="AB1278" s="546" t="s">
        <v>1833</v>
      </c>
      <c r="AC1278" s="546"/>
      <c r="AD1278" s="546" t="s">
        <v>1834</v>
      </c>
      <c r="AE1278" s="583"/>
      <c r="AF1278" s="583"/>
      <c r="AG1278" s="583"/>
      <c r="AH1278" s="583"/>
      <c r="AI1278" s="583"/>
    </row>
    <row r="1279" spans="1:35" ht="76.5" customHeight="1">
      <c r="A1279" s="525" t="s">
        <v>1785</v>
      </c>
      <c r="B1279" s="242" t="s">
        <v>1615</v>
      </c>
      <c r="C1279" s="270" t="s">
        <v>442</v>
      </c>
      <c r="D1279" s="270" t="s">
        <v>443</v>
      </c>
      <c r="E1279" s="270" t="s">
        <v>1813</v>
      </c>
      <c r="F1279" s="270" t="s">
        <v>1814</v>
      </c>
      <c r="G1279" s="270" t="s">
        <v>1815</v>
      </c>
      <c r="H1279" s="270" t="s">
        <v>1820</v>
      </c>
      <c r="I1279" s="270" t="s">
        <v>452</v>
      </c>
      <c r="J1279" s="270" t="s">
        <v>31</v>
      </c>
      <c r="K1279" s="270">
        <v>96</v>
      </c>
      <c r="L1279" s="138">
        <v>711000000</v>
      </c>
      <c r="M1279" s="139" t="s">
        <v>4617</v>
      </c>
      <c r="N1279" s="270" t="s">
        <v>1618</v>
      </c>
      <c r="O1279" s="270" t="s">
        <v>1836</v>
      </c>
      <c r="P1279" s="270"/>
      <c r="Q1279" s="270" t="s">
        <v>1832</v>
      </c>
      <c r="R1279" s="270" t="s">
        <v>385</v>
      </c>
      <c r="S1279" s="270"/>
      <c r="T1279" s="270" t="s">
        <v>30</v>
      </c>
      <c r="U1279" s="272"/>
      <c r="V1279" s="272">
        <v>21637356</v>
      </c>
      <c r="W1279" s="272">
        <v>21637356</v>
      </c>
      <c r="X1279" s="290">
        <f t="shared" si="19"/>
        <v>24233838.720000003</v>
      </c>
      <c r="Y1279" s="270" t="s">
        <v>81</v>
      </c>
      <c r="Z1279" s="270">
        <v>2015</v>
      </c>
      <c r="AA1279" s="270"/>
      <c r="AB1279" s="546" t="s">
        <v>1833</v>
      </c>
      <c r="AC1279" s="546"/>
      <c r="AD1279" s="546" t="s">
        <v>1834</v>
      </c>
      <c r="AE1279" s="583"/>
      <c r="AF1279" s="583"/>
      <c r="AG1279" s="583"/>
      <c r="AH1279" s="583"/>
      <c r="AI1279" s="583"/>
    </row>
    <row r="1280" spans="1:35" ht="76.5" customHeight="1">
      <c r="A1280" s="525" t="s">
        <v>1786</v>
      </c>
      <c r="B1280" s="242" t="s">
        <v>1615</v>
      </c>
      <c r="C1280" s="270" t="s">
        <v>442</v>
      </c>
      <c r="D1280" s="270" t="s">
        <v>443</v>
      </c>
      <c r="E1280" s="270" t="s">
        <v>1813</v>
      </c>
      <c r="F1280" s="270" t="s">
        <v>1814</v>
      </c>
      <c r="G1280" s="270" t="s">
        <v>1815</v>
      </c>
      <c r="H1280" s="270" t="s">
        <v>1821</v>
      </c>
      <c r="I1280" s="270" t="s">
        <v>1822</v>
      </c>
      <c r="J1280" s="270" t="s">
        <v>31</v>
      </c>
      <c r="K1280" s="270">
        <v>96</v>
      </c>
      <c r="L1280" s="138">
        <v>711000000</v>
      </c>
      <c r="M1280" s="139" t="s">
        <v>4617</v>
      </c>
      <c r="N1280" s="270" t="s">
        <v>1618</v>
      </c>
      <c r="O1280" s="270" t="s">
        <v>1837</v>
      </c>
      <c r="P1280" s="270"/>
      <c r="Q1280" s="270" t="s">
        <v>1832</v>
      </c>
      <c r="R1280" s="270" t="s">
        <v>385</v>
      </c>
      <c r="S1280" s="270"/>
      <c r="T1280" s="270" t="s">
        <v>30</v>
      </c>
      <c r="U1280" s="272"/>
      <c r="V1280" s="272">
        <v>1842018.6000000003</v>
      </c>
      <c r="W1280" s="272">
        <v>1842018.6000000003</v>
      </c>
      <c r="X1280" s="290">
        <f t="shared" si="19"/>
        <v>2063060.8320000006</v>
      </c>
      <c r="Y1280" s="270" t="s">
        <v>81</v>
      </c>
      <c r="Z1280" s="270">
        <v>2015</v>
      </c>
      <c r="AA1280" s="270"/>
      <c r="AB1280" s="546" t="s">
        <v>1833</v>
      </c>
      <c r="AC1280" s="546"/>
      <c r="AD1280" s="546" t="s">
        <v>1834</v>
      </c>
      <c r="AE1280" s="583"/>
      <c r="AF1280" s="583"/>
      <c r="AG1280" s="583"/>
      <c r="AH1280" s="583"/>
      <c r="AI1280" s="583"/>
    </row>
    <row r="1281" spans="1:35" ht="76.5" customHeight="1">
      <c r="A1281" s="525" t="s">
        <v>1787</v>
      </c>
      <c r="B1281" s="242" t="s">
        <v>1615</v>
      </c>
      <c r="C1281" s="270" t="s">
        <v>442</v>
      </c>
      <c r="D1281" s="270" t="s">
        <v>443</v>
      </c>
      <c r="E1281" s="270" t="s">
        <v>1813</v>
      </c>
      <c r="F1281" s="270" t="s">
        <v>1814</v>
      </c>
      <c r="G1281" s="270" t="s">
        <v>1815</v>
      </c>
      <c r="H1281" s="270" t="s">
        <v>1823</v>
      </c>
      <c r="I1281" s="270" t="s">
        <v>1824</v>
      </c>
      <c r="J1281" s="270" t="s">
        <v>31</v>
      </c>
      <c r="K1281" s="270">
        <v>96</v>
      </c>
      <c r="L1281" s="138">
        <v>711000000</v>
      </c>
      <c r="M1281" s="139" t="s">
        <v>4617</v>
      </c>
      <c r="N1281" s="270" t="s">
        <v>1618</v>
      </c>
      <c r="O1281" s="270" t="s">
        <v>1838</v>
      </c>
      <c r="P1281" s="270"/>
      <c r="Q1281" s="270" t="s">
        <v>1832</v>
      </c>
      <c r="R1281" s="270" t="s">
        <v>385</v>
      </c>
      <c r="S1281" s="270"/>
      <c r="T1281" s="270" t="s">
        <v>30</v>
      </c>
      <c r="U1281" s="272"/>
      <c r="V1281" s="272">
        <v>22912912</v>
      </c>
      <c r="W1281" s="272">
        <v>22912912</v>
      </c>
      <c r="X1281" s="290">
        <f t="shared" si="19"/>
        <v>25662461.440000001</v>
      </c>
      <c r="Y1281" s="270" t="s">
        <v>81</v>
      </c>
      <c r="Z1281" s="270">
        <v>2015</v>
      </c>
      <c r="AA1281" s="270"/>
      <c r="AB1281" s="546" t="s">
        <v>1833</v>
      </c>
      <c r="AC1281" s="546"/>
      <c r="AD1281" s="546" t="s">
        <v>1834</v>
      </c>
      <c r="AE1281" s="583"/>
      <c r="AF1281" s="583"/>
      <c r="AG1281" s="583"/>
      <c r="AH1281" s="583"/>
      <c r="AI1281" s="583"/>
    </row>
    <row r="1282" spans="1:35" ht="76.5" customHeight="1">
      <c r="A1282" s="525" t="s">
        <v>1788</v>
      </c>
      <c r="B1282" s="242" t="s">
        <v>1615</v>
      </c>
      <c r="C1282" s="270" t="s">
        <v>537</v>
      </c>
      <c r="D1282" s="270" t="s">
        <v>538</v>
      </c>
      <c r="E1282" s="270" t="s">
        <v>539</v>
      </c>
      <c r="F1282" s="270" t="s">
        <v>538</v>
      </c>
      <c r="G1282" s="270" t="s">
        <v>539</v>
      </c>
      <c r="H1282" s="270" t="s">
        <v>540</v>
      </c>
      <c r="I1282" s="270" t="s">
        <v>1666</v>
      </c>
      <c r="J1282" s="270" t="s">
        <v>31</v>
      </c>
      <c r="K1282" s="270">
        <v>100</v>
      </c>
      <c r="L1282" s="138">
        <v>711000000</v>
      </c>
      <c r="M1282" s="139" t="s">
        <v>4617</v>
      </c>
      <c r="N1282" s="270" t="s">
        <v>1618</v>
      </c>
      <c r="O1282" s="270" t="s">
        <v>542</v>
      </c>
      <c r="P1282" s="270"/>
      <c r="Q1282" s="270" t="s">
        <v>1839</v>
      </c>
      <c r="R1282" s="270" t="s">
        <v>36</v>
      </c>
      <c r="S1282" s="270"/>
      <c r="T1282" s="270" t="s">
        <v>30</v>
      </c>
      <c r="U1282" s="272"/>
      <c r="V1282" s="272">
        <v>7687969.3799999999</v>
      </c>
      <c r="W1282" s="272">
        <v>7687969.3899999997</v>
      </c>
      <c r="X1282" s="290">
        <f>#N/A</f>
        <v>8610525.7168000005</v>
      </c>
      <c r="Y1282" s="270" t="s">
        <v>81</v>
      </c>
      <c r="Z1282" s="270">
        <v>2015</v>
      </c>
      <c r="AA1282" s="270"/>
      <c r="AB1282" s="546" t="s">
        <v>1840</v>
      </c>
      <c r="AC1282" s="546"/>
      <c r="AD1282" s="546" t="s">
        <v>1834</v>
      </c>
      <c r="AE1282" s="583"/>
      <c r="AF1282" s="583"/>
      <c r="AG1282" s="583"/>
      <c r="AH1282" s="583"/>
      <c r="AI1282" s="583"/>
    </row>
    <row r="1283" spans="1:35" ht="76.5" customHeight="1">
      <c r="A1283" s="525" t="s">
        <v>1789</v>
      </c>
      <c r="B1283" s="242" t="s">
        <v>1615</v>
      </c>
      <c r="C1283" s="270" t="s">
        <v>537</v>
      </c>
      <c r="D1283" s="270" t="s">
        <v>538</v>
      </c>
      <c r="E1283" s="270" t="s">
        <v>539</v>
      </c>
      <c r="F1283" s="270" t="s">
        <v>538</v>
      </c>
      <c r="G1283" s="270" t="s">
        <v>539</v>
      </c>
      <c r="H1283" s="270" t="s">
        <v>540</v>
      </c>
      <c r="I1283" s="270" t="s">
        <v>1666</v>
      </c>
      <c r="J1283" s="270" t="s">
        <v>31</v>
      </c>
      <c r="K1283" s="270">
        <v>100</v>
      </c>
      <c r="L1283" s="138">
        <v>711000000</v>
      </c>
      <c r="M1283" s="139" t="s">
        <v>4617</v>
      </c>
      <c r="N1283" s="270" t="s">
        <v>1618</v>
      </c>
      <c r="O1283" s="270" t="s">
        <v>510</v>
      </c>
      <c r="P1283" s="270"/>
      <c r="Q1283" s="270" t="s">
        <v>1839</v>
      </c>
      <c r="R1283" s="270" t="s">
        <v>36</v>
      </c>
      <c r="S1283" s="270"/>
      <c r="T1283" s="270" t="s">
        <v>30</v>
      </c>
      <c r="U1283" s="272"/>
      <c r="V1283" s="272">
        <v>8747227.3800000008</v>
      </c>
      <c r="W1283" s="272">
        <v>8747227.3900000006</v>
      </c>
      <c r="X1283" s="290">
        <f t="shared" ref="X1283:X1345" si="20">W1283*1.12</f>
        <v>9796894.6768000014</v>
      </c>
      <c r="Y1283" s="270" t="s">
        <v>81</v>
      </c>
      <c r="Z1283" s="270">
        <v>2015</v>
      </c>
      <c r="AA1283" s="270"/>
      <c r="AB1283" s="546" t="s">
        <v>1840</v>
      </c>
      <c r="AC1283" s="546"/>
      <c r="AD1283" s="546" t="s">
        <v>1834</v>
      </c>
      <c r="AE1283" s="583"/>
      <c r="AF1283" s="583"/>
      <c r="AG1283" s="583"/>
      <c r="AH1283" s="583"/>
      <c r="AI1283" s="583"/>
    </row>
    <row r="1284" spans="1:35" ht="76.5" customHeight="1">
      <c r="A1284" s="525" t="s">
        <v>1790</v>
      </c>
      <c r="B1284" s="242" t="s">
        <v>1615</v>
      </c>
      <c r="C1284" s="270" t="s">
        <v>537</v>
      </c>
      <c r="D1284" s="270" t="s">
        <v>538</v>
      </c>
      <c r="E1284" s="270" t="s">
        <v>539</v>
      </c>
      <c r="F1284" s="270" t="s">
        <v>538</v>
      </c>
      <c r="G1284" s="270" t="s">
        <v>539</v>
      </c>
      <c r="H1284" s="270" t="s">
        <v>540</v>
      </c>
      <c r="I1284" s="270" t="s">
        <v>1666</v>
      </c>
      <c r="J1284" s="270" t="s">
        <v>31</v>
      </c>
      <c r="K1284" s="270">
        <v>100</v>
      </c>
      <c r="L1284" s="138">
        <v>711000000</v>
      </c>
      <c r="M1284" s="139" t="s">
        <v>4617</v>
      </c>
      <c r="N1284" s="270" t="s">
        <v>1618</v>
      </c>
      <c r="O1284" s="270" t="s">
        <v>543</v>
      </c>
      <c r="P1284" s="270"/>
      <c r="Q1284" s="270" t="s">
        <v>1839</v>
      </c>
      <c r="R1284" s="270" t="s">
        <v>36</v>
      </c>
      <c r="S1284" s="270"/>
      <c r="T1284" s="270" t="s">
        <v>30</v>
      </c>
      <c r="U1284" s="272"/>
      <c r="V1284" s="272">
        <v>12304474.84</v>
      </c>
      <c r="W1284" s="272">
        <v>12304474.85</v>
      </c>
      <c r="X1284" s="290">
        <f t="shared" si="20"/>
        <v>13781011.832</v>
      </c>
      <c r="Y1284" s="270" t="s">
        <v>81</v>
      </c>
      <c r="Z1284" s="270">
        <v>2015</v>
      </c>
      <c r="AA1284" s="270"/>
      <c r="AB1284" s="546" t="s">
        <v>1840</v>
      </c>
      <c r="AC1284" s="546"/>
      <c r="AD1284" s="546" t="s">
        <v>1834</v>
      </c>
      <c r="AE1284" s="583"/>
      <c r="AF1284" s="583"/>
      <c r="AG1284" s="583"/>
      <c r="AH1284" s="583"/>
      <c r="AI1284" s="583"/>
    </row>
    <row r="1285" spans="1:35" ht="76.5" customHeight="1">
      <c r="A1285" s="525" t="s">
        <v>1791</v>
      </c>
      <c r="B1285" s="242" t="s">
        <v>1615</v>
      </c>
      <c r="C1285" s="270" t="s">
        <v>537</v>
      </c>
      <c r="D1285" s="270" t="s">
        <v>538</v>
      </c>
      <c r="E1285" s="270" t="s">
        <v>539</v>
      </c>
      <c r="F1285" s="270" t="s">
        <v>538</v>
      </c>
      <c r="G1285" s="270" t="s">
        <v>539</v>
      </c>
      <c r="H1285" s="270" t="s">
        <v>540</v>
      </c>
      <c r="I1285" s="270" t="s">
        <v>1666</v>
      </c>
      <c r="J1285" s="270" t="s">
        <v>31</v>
      </c>
      <c r="K1285" s="270">
        <v>100</v>
      </c>
      <c r="L1285" s="138">
        <v>711000000</v>
      </c>
      <c r="M1285" s="139" t="s">
        <v>4617</v>
      </c>
      <c r="N1285" s="270" t="s">
        <v>1618</v>
      </c>
      <c r="O1285" s="270" t="s">
        <v>1462</v>
      </c>
      <c r="P1285" s="270"/>
      <c r="Q1285" s="270" t="s">
        <v>1839</v>
      </c>
      <c r="R1285" s="270" t="s">
        <v>36</v>
      </c>
      <c r="S1285" s="270"/>
      <c r="T1285" s="270" t="s">
        <v>30</v>
      </c>
      <c r="U1285" s="272"/>
      <c r="V1285" s="272">
        <v>9485993.2100000009</v>
      </c>
      <c r="W1285" s="272">
        <v>9485993.2200000007</v>
      </c>
      <c r="X1285" s="290">
        <f t="shared" si="20"/>
        <v>10624312.406400003</v>
      </c>
      <c r="Y1285" s="270" t="s">
        <v>81</v>
      </c>
      <c r="Z1285" s="270">
        <v>2015</v>
      </c>
      <c r="AA1285" s="270"/>
      <c r="AB1285" s="546" t="s">
        <v>1840</v>
      </c>
      <c r="AC1285" s="546"/>
      <c r="AD1285" s="546" t="s">
        <v>1834</v>
      </c>
      <c r="AE1285" s="583"/>
      <c r="AF1285" s="583"/>
      <c r="AG1285" s="583"/>
      <c r="AH1285" s="583"/>
      <c r="AI1285" s="583"/>
    </row>
    <row r="1286" spans="1:35" ht="76.5" customHeight="1">
      <c r="A1286" s="525" t="s">
        <v>1792</v>
      </c>
      <c r="B1286" s="242" t="s">
        <v>1615</v>
      </c>
      <c r="C1286" s="270" t="s">
        <v>537</v>
      </c>
      <c r="D1286" s="270" t="s">
        <v>538</v>
      </c>
      <c r="E1286" s="270" t="s">
        <v>539</v>
      </c>
      <c r="F1286" s="270" t="s">
        <v>538</v>
      </c>
      <c r="G1286" s="270" t="s">
        <v>539</v>
      </c>
      <c r="H1286" s="270" t="s">
        <v>540</v>
      </c>
      <c r="I1286" s="270" t="s">
        <v>1666</v>
      </c>
      <c r="J1286" s="270" t="s">
        <v>31</v>
      </c>
      <c r="K1286" s="270">
        <v>100</v>
      </c>
      <c r="L1286" s="138">
        <v>711000000</v>
      </c>
      <c r="M1286" s="139" t="s">
        <v>4617</v>
      </c>
      <c r="N1286" s="270" t="s">
        <v>1618</v>
      </c>
      <c r="O1286" s="270" t="s">
        <v>307</v>
      </c>
      <c r="P1286" s="270"/>
      <c r="Q1286" s="270" t="s">
        <v>1839</v>
      </c>
      <c r="R1286" s="270" t="s">
        <v>36</v>
      </c>
      <c r="S1286" s="270"/>
      <c r="T1286" s="270" t="s">
        <v>30</v>
      </c>
      <c r="U1286" s="272"/>
      <c r="V1286" s="272">
        <v>612274.68999999994</v>
      </c>
      <c r="W1286" s="272">
        <v>612274.64</v>
      </c>
      <c r="X1286" s="290">
        <f t="shared" si="20"/>
        <v>685747.59680000006</v>
      </c>
      <c r="Y1286" s="270" t="s">
        <v>81</v>
      </c>
      <c r="Z1286" s="270">
        <v>2015</v>
      </c>
      <c r="AA1286" s="270"/>
      <c r="AB1286" s="546" t="s">
        <v>1840</v>
      </c>
      <c r="AC1286" s="546"/>
      <c r="AD1286" s="546" t="s">
        <v>1834</v>
      </c>
      <c r="AE1286" s="583"/>
      <c r="AF1286" s="583"/>
      <c r="AG1286" s="583"/>
      <c r="AH1286" s="583"/>
      <c r="AI1286" s="583"/>
    </row>
    <row r="1287" spans="1:35" ht="76.5" customHeight="1">
      <c r="A1287" s="525" t="s">
        <v>1793</v>
      </c>
      <c r="B1287" s="242" t="s">
        <v>1615</v>
      </c>
      <c r="C1287" s="270" t="s">
        <v>537</v>
      </c>
      <c r="D1287" s="270" t="s">
        <v>538</v>
      </c>
      <c r="E1287" s="270" t="s">
        <v>539</v>
      </c>
      <c r="F1287" s="270" t="s">
        <v>538</v>
      </c>
      <c r="G1287" s="270" t="s">
        <v>539</v>
      </c>
      <c r="H1287" s="270" t="s">
        <v>540</v>
      </c>
      <c r="I1287" s="270" t="s">
        <v>1666</v>
      </c>
      <c r="J1287" s="270" t="s">
        <v>31</v>
      </c>
      <c r="K1287" s="270">
        <v>100</v>
      </c>
      <c r="L1287" s="138">
        <v>711000000</v>
      </c>
      <c r="M1287" s="139" t="s">
        <v>4617</v>
      </c>
      <c r="N1287" s="270" t="s">
        <v>1618</v>
      </c>
      <c r="O1287" s="270" t="s">
        <v>245</v>
      </c>
      <c r="P1287" s="270"/>
      <c r="Q1287" s="270" t="s">
        <v>1839</v>
      </c>
      <c r="R1287" s="270" t="s">
        <v>36</v>
      </c>
      <c r="S1287" s="270"/>
      <c r="T1287" s="270" t="s">
        <v>30</v>
      </c>
      <c r="U1287" s="272"/>
      <c r="V1287" s="272">
        <v>1389840.72</v>
      </c>
      <c r="W1287" s="272">
        <v>1389840.71</v>
      </c>
      <c r="X1287" s="290">
        <f t="shared" si="20"/>
        <v>1556621.5952000001</v>
      </c>
      <c r="Y1287" s="270" t="s">
        <v>81</v>
      </c>
      <c r="Z1287" s="270">
        <v>2015</v>
      </c>
      <c r="AA1287" s="270"/>
      <c r="AB1287" s="546" t="s">
        <v>1840</v>
      </c>
      <c r="AC1287" s="546"/>
      <c r="AD1287" s="546" t="s">
        <v>1834</v>
      </c>
      <c r="AE1287" s="583"/>
      <c r="AF1287" s="583"/>
      <c r="AG1287" s="583"/>
      <c r="AH1287" s="583"/>
      <c r="AI1287" s="583"/>
    </row>
    <row r="1288" spans="1:35" ht="76.5" customHeight="1">
      <c r="A1288" s="525" t="s">
        <v>1794</v>
      </c>
      <c r="B1288" s="242" t="s">
        <v>1615</v>
      </c>
      <c r="C1288" s="270" t="s">
        <v>537</v>
      </c>
      <c r="D1288" s="270" t="s">
        <v>538</v>
      </c>
      <c r="E1288" s="270" t="s">
        <v>539</v>
      </c>
      <c r="F1288" s="270" t="s">
        <v>538</v>
      </c>
      <c r="G1288" s="270" t="s">
        <v>539</v>
      </c>
      <c r="H1288" s="270" t="s">
        <v>540</v>
      </c>
      <c r="I1288" s="270" t="s">
        <v>1666</v>
      </c>
      <c r="J1288" s="270" t="s">
        <v>31</v>
      </c>
      <c r="K1288" s="270">
        <v>100</v>
      </c>
      <c r="L1288" s="138">
        <v>711000000</v>
      </c>
      <c r="M1288" s="139" t="s">
        <v>4617</v>
      </c>
      <c r="N1288" s="270" t="s">
        <v>1618</v>
      </c>
      <c r="O1288" s="270" t="s">
        <v>509</v>
      </c>
      <c r="P1288" s="270"/>
      <c r="Q1288" s="270" t="s">
        <v>1839</v>
      </c>
      <c r="R1288" s="270" t="s">
        <v>36</v>
      </c>
      <c r="S1288" s="270"/>
      <c r="T1288" s="270" t="s">
        <v>30</v>
      </c>
      <c r="U1288" s="272"/>
      <c r="V1288" s="272">
        <v>5355271.29</v>
      </c>
      <c r="W1288" s="272">
        <v>5355271.29</v>
      </c>
      <c r="X1288" s="290">
        <f t="shared" si="20"/>
        <v>5997903.844800001</v>
      </c>
      <c r="Y1288" s="270" t="s">
        <v>81</v>
      </c>
      <c r="Z1288" s="270">
        <v>2015</v>
      </c>
      <c r="AA1288" s="270"/>
      <c r="AB1288" s="546" t="s">
        <v>1840</v>
      </c>
      <c r="AC1288" s="546"/>
      <c r="AD1288" s="546" t="s">
        <v>1834</v>
      </c>
      <c r="AE1288" s="583"/>
      <c r="AF1288" s="583"/>
      <c r="AG1288" s="583"/>
      <c r="AH1288" s="583"/>
      <c r="AI1288" s="583"/>
    </row>
    <row r="1289" spans="1:35" ht="76.5" customHeight="1">
      <c r="A1289" s="525" t="s">
        <v>1795</v>
      </c>
      <c r="B1289" s="242" t="s">
        <v>1615</v>
      </c>
      <c r="C1289" s="270" t="s">
        <v>537</v>
      </c>
      <c r="D1289" s="270" t="s">
        <v>538</v>
      </c>
      <c r="E1289" s="270" t="s">
        <v>539</v>
      </c>
      <c r="F1289" s="270" t="s">
        <v>538</v>
      </c>
      <c r="G1289" s="270" t="s">
        <v>539</v>
      </c>
      <c r="H1289" s="270" t="s">
        <v>540</v>
      </c>
      <c r="I1289" s="270" t="s">
        <v>1666</v>
      </c>
      <c r="J1289" s="270" t="s">
        <v>31</v>
      </c>
      <c r="K1289" s="270">
        <v>100</v>
      </c>
      <c r="L1289" s="138">
        <v>711000000</v>
      </c>
      <c r="M1289" s="139" t="s">
        <v>4617</v>
      </c>
      <c r="N1289" s="270" t="s">
        <v>1618</v>
      </c>
      <c r="O1289" s="270" t="s">
        <v>545</v>
      </c>
      <c r="P1289" s="270"/>
      <c r="Q1289" s="270" t="s">
        <v>1839</v>
      </c>
      <c r="R1289" s="270" t="s">
        <v>36</v>
      </c>
      <c r="S1289" s="270"/>
      <c r="T1289" s="270" t="s">
        <v>30</v>
      </c>
      <c r="U1289" s="272"/>
      <c r="V1289" s="272">
        <v>4500104.84</v>
      </c>
      <c r="W1289" s="272">
        <v>4500104.84</v>
      </c>
      <c r="X1289" s="290">
        <f t="shared" si="20"/>
        <v>5040117.4208000004</v>
      </c>
      <c r="Y1289" s="270" t="s">
        <v>81</v>
      </c>
      <c r="Z1289" s="270">
        <v>2015</v>
      </c>
      <c r="AA1289" s="270"/>
      <c r="AB1289" s="546" t="s">
        <v>1840</v>
      </c>
      <c r="AC1289" s="546"/>
      <c r="AD1289" s="546" t="s">
        <v>1834</v>
      </c>
      <c r="AE1289" s="583"/>
      <c r="AF1289" s="583"/>
      <c r="AG1289" s="583"/>
      <c r="AH1289" s="583"/>
      <c r="AI1289" s="583"/>
    </row>
    <row r="1290" spans="1:35" ht="76.5" customHeight="1">
      <c r="A1290" s="525" t="s">
        <v>1796</v>
      </c>
      <c r="B1290" s="242" t="s">
        <v>1615</v>
      </c>
      <c r="C1290" s="270" t="s">
        <v>537</v>
      </c>
      <c r="D1290" s="270" t="s">
        <v>538</v>
      </c>
      <c r="E1290" s="270" t="s">
        <v>539</v>
      </c>
      <c r="F1290" s="270" t="s">
        <v>538</v>
      </c>
      <c r="G1290" s="270" t="s">
        <v>539</v>
      </c>
      <c r="H1290" s="270" t="s">
        <v>540</v>
      </c>
      <c r="I1290" s="270" t="s">
        <v>1666</v>
      </c>
      <c r="J1290" s="270" t="s">
        <v>31</v>
      </c>
      <c r="K1290" s="270">
        <v>100</v>
      </c>
      <c r="L1290" s="138">
        <v>711000000</v>
      </c>
      <c r="M1290" s="139" t="s">
        <v>4617</v>
      </c>
      <c r="N1290" s="270" t="s">
        <v>1618</v>
      </c>
      <c r="O1290" s="270" t="s">
        <v>131</v>
      </c>
      <c r="P1290" s="270"/>
      <c r="Q1290" s="270" t="s">
        <v>1839</v>
      </c>
      <c r="R1290" s="270" t="s">
        <v>36</v>
      </c>
      <c r="S1290" s="270"/>
      <c r="T1290" s="270" t="s">
        <v>30</v>
      </c>
      <c r="U1290" s="272"/>
      <c r="V1290" s="272">
        <v>816366.24</v>
      </c>
      <c r="W1290" s="272">
        <v>816366.24</v>
      </c>
      <c r="X1290" s="290">
        <f t="shared" si="20"/>
        <v>914330.18880000012</v>
      </c>
      <c r="Y1290" s="270" t="s">
        <v>81</v>
      </c>
      <c r="Z1290" s="270">
        <v>2015</v>
      </c>
      <c r="AA1290" s="270"/>
      <c r="AB1290" s="546" t="s">
        <v>1840</v>
      </c>
      <c r="AC1290" s="546"/>
      <c r="AD1290" s="546" t="s">
        <v>1834</v>
      </c>
      <c r="AE1290" s="583"/>
      <c r="AF1290" s="583"/>
      <c r="AG1290" s="583"/>
      <c r="AH1290" s="583"/>
      <c r="AI1290" s="583"/>
    </row>
    <row r="1291" spans="1:35" ht="76.5" customHeight="1">
      <c r="A1291" s="525" t="s">
        <v>1797</v>
      </c>
      <c r="B1291" s="242" t="s">
        <v>1615</v>
      </c>
      <c r="C1291" s="270" t="s">
        <v>537</v>
      </c>
      <c r="D1291" s="270" t="s">
        <v>538</v>
      </c>
      <c r="E1291" s="270" t="s">
        <v>539</v>
      </c>
      <c r="F1291" s="270" t="s">
        <v>538</v>
      </c>
      <c r="G1291" s="270" t="s">
        <v>539</v>
      </c>
      <c r="H1291" s="270" t="s">
        <v>540</v>
      </c>
      <c r="I1291" s="270" t="s">
        <v>1666</v>
      </c>
      <c r="J1291" s="270" t="s">
        <v>31</v>
      </c>
      <c r="K1291" s="270">
        <v>100</v>
      </c>
      <c r="L1291" s="138">
        <v>711000000</v>
      </c>
      <c r="M1291" s="139" t="s">
        <v>4617</v>
      </c>
      <c r="N1291" s="270" t="s">
        <v>1618</v>
      </c>
      <c r="O1291" s="270" t="s">
        <v>546</v>
      </c>
      <c r="P1291" s="270"/>
      <c r="Q1291" s="270" t="s">
        <v>1839</v>
      </c>
      <c r="R1291" s="270" t="s">
        <v>36</v>
      </c>
      <c r="S1291" s="270"/>
      <c r="T1291" s="270" t="s">
        <v>30</v>
      </c>
      <c r="U1291" s="272"/>
      <c r="V1291" s="272">
        <v>204091.56</v>
      </c>
      <c r="W1291" s="272">
        <v>214061.55</v>
      </c>
      <c r="X1291" s="290">
        <f t="shared" si="20"/>
        <v>239748.93600000002</v>
      </c>
      <c r="Y1291" s="270" t="s">
        <v>81</v>
      </c>
      <c r="Z1291" s="270">
        <v>2015</v>
      </c>
      <c r="AA1291" s="270"/>
      <c r="AB1291" s="546" t="s">
        <v>1840</v>
      </c>
      <c r="AC1291" s="546"/>
      <c r="AD1291" s="546" t="s">
        <v>1834</v>
      </c>
      <c r="AE1291" s="583"/>
      <c r="AF1291" s="583"/>
      <c r="AG1291" s="583"/>
      <c r="AH1291" s="583"/>
      <c r="AI1291" s="583"/>
    </row>
    <row r="1292" spans="1:35" ht="76.5" customHeight="1">
      <c r="A1292" s="525" t="s">
        <v>1798</v>
      </c>
      <c r="B1292" s="242" t="s">
        <v>1615</v>
      </c>
      <c r="C1292" s="270" t="s">
        <v>537</v>
      </c>
      <c r="D1292" s="270" t="s">
        <v>538</v>
      </c>
      <c r="E1292" s="270" t="s">
        <v>539</v>
      </c>
      <c r="F1292" s="270" t="s">
        <v>538</v>
      </c>
      <c r="G1292" s="270" t="s">
        <v>539</v>
      </c>
      <c r="H1292" s="270" t="s">
        <v>540</v>
      </c>
      <c r="I1292" s="270" t="s">
        <v>1666</v>
      </c>
      <c r="J1292" s="270" t="s">
        <v>31</v>
      </c>
      <c r="K1292" s="270">
        <v>100</v>
      </c>
      <c r="L1292" s="138">
        <v>711000000</v>
      </c>
      <c r="M1292" s="139" t="s">
        <v>4617</v>
      </c>
      <c r="N1292" s="270" t="s">
        <v>1618</v>
      </c>
      <c r="O1292" s="270" t="s">
        <v>406</v>
      </c>
      <c r="P1292" s="270"/>
      <c r="Q1292" s="270" t="s">
        <v>1839</v>
      </c>
      <c r="R1292" s="270" t="s">
        <v>36</v>
      </c>
      <c r="S1292" s="270"/>
      <c r="T1292" s="270" t="s">
        <v>30</v>
      </c>
      <c r="U1292" s="272"/>
      <c r="V1292" s="272">
        <v>1224549.3600000001</v>
      </c>
      <c r="W1292" s="272">
        <v>1224549.3600000001</v>
      </c>
      <c r="X1292" s="290">
        <f t="shared" si="20"/>
        <v>1371495.2832000002</v>
      </c>
      <c r="Y1292" s="270" t="s">
        <v>81</v>
      </c>
      <c r="Z1292" s="270">
        <v>2015</v>
      </c>
      <c r="AA1292" s="270"/>
      <c r="AB1292" s="546" t="s">
        <v>1840</v>
      </c>
      <c r="AC1292" s="546"/>
      <c r="AD1292" s="546" t="s">
        <v>1834</v>
      </c>
      <c r="AE1292" s="583"/>
      <c r="AF1292" s="583"/>
      <c r="AG1292" s="583"/>
      <c r="AH1292" s="583"/>
      <c r="AI1292" s="583"/>
    </row>
    <row r="1293" spans="1:35" ht="76.5" customHeight="1">
      <c r="A1293" s="525" t="s">
        <v>1799</v>
      </c>
      <c r="B1293" s="242" t="s">
        <v>1615</v>
      </c>
      <c r="C1293" s="270" t="s">
        <v>537</v>
      </c>
      <c r="D1293" s="270" t="s">
        <v>538</v>
      </c>
      <c r="E1293" s="270" t="s">
        <v>539</v>
      </c>
      <c r="F1293" s="270" t="s">
        <v>538</v>
      </c>
      <c r="G1293" s="270" t="s">
        <v>539</v>
      </c>
      <c r="H1293" s="270" t="s">
        <v>540</v>
      </c>
      <c r="I1293" s="270" t="s">
        <v>1666</v>
      </c>
      <c r="J1293" s="270" t="s">
        <v>31</v>
      </c>
      <c r="K1293" s="270">
        <v>100</v>
      </c>
      <c r="L1293" s="138">
        <v>711000000</v>
      </c>
      <c r="M1293" s="139" t="s">
        <v>4617</v>
      </c>
      <c r="N1293" s="270" t="s">
        <v>1618</v>
      </c>
      <c r="O1293" s="270" t="s">
        <v>406</v>
      </c>
      <c r="P1293" s="270"/>
      <c r="Q1293" s="270" t="s">
        <v>1841</v>
      </c>
      <c r="R1293" s="270" t="s">
        <v>36</v>
      </c>
      <c r="S1293" s="270"/>
      <c r="T1293" s="270" t="s">
        <v>30</v>
      </c>
      <c r="U1293" s="272"/>
      <c r="V1293" s="272">
        <v>2140615.5</v>
      </c>
      <c r="W1293" s="272">
        <v>2140615.5</v>
      </c>
      <c r="X1293" s="290">
        <f t="shared" si="20"/>
        <v>2397489.3600000003</v>
      </c>
      <c r="Y1293" s="270" t="s">
        <v>81</v>
      </c>
      <c r="Z1293" s="270">
        <v>2015</v>
      </c>
      <c r="AA1293" s="270"/>
      <c r="AB1293" s="546" t="s">
        <v>1840</v>
      </c>
      <c r="AC1293" s="546"/>
      <c r="AD1293" s="546" t="s">
        <v>1834</v>
      </c>
      <c r="AE1293" s="583"/>
      <c r="AF1293" s="583"/>
      <c r="AG1293" s="583"/>
      <c r="AH1293" s="583"/>
      <c r="AI1293" s="583"/>
    </row>
    <row r="1294" spans="1:35" ht="76.5" customHeight="1">
      <c r="A1294" s="270" t="s">
        <v>1844</v>
      </c>
      <c r="B1294" s="538" t="s">
        <v>1845</v>
      </c>
      <c r="C1294" s="267" t="s">
        <v>181</v>
      </c>
      <c r="D1294" s="267" t="s">
        <v>182</v>
      </c>
      <c r="E1294" s="267" t="s">
        <v>284</v>
      </c>
      <c r="F1294" s="267" t="s">
        <v>182</v>
      </c>
      <c r="G1294" s="267" t="s">
        <v>284</v>
      </c>
      <c r="H1294" s="539" t="s">
        <v>189</v>
      </c>
      <c r="I1294" s="267" t="s">
        <v>190</v>
      </c>
      <c r="J1294" s="267" t="s">
        <v>31</v>
      </c>
      <c r="K1294" s="540">
        <v>100</v>
      </c>
      <c r="L1294" s="538">
        <v>311010000</v>
      </c>
      <c r="M1294" s="538" t="s">
        <v>4615</v>
      </c>
      <c r="N1294" s="541" t="s">
        <v>1852</v>
      </c>
      <c r="O1294" s="267" t="s">
        <v>1846</v>
      </c>
      <c r="P1294" s="267"/>
      <c r="Q1294" s="268" t="s">
        <v>1847</v>
      </c>
      <c r="R1294" s="539" t="s">
        <v>186</v>
      </c>
      <c r="S1294" s="539"/>
      <c r="T1294" s="539" t="s">
        <v>30</v>
      </c>
      <c r="U1294" s="542"/>
      <c r="V1294" s="542">
        <v>10971000</v>
      </c>
      <c r="W1294" s="542">
        <v>10971000</v>
      </c>
      <c r="X1294" s="290">
        <f t="shared" si="20"/>
        <v>12287520.000000002</v>
      </c>
      <c r="Y1294" s="539" t="s">
        <v>203</v>
      </c>
      <c r="Z1294" s="539" t="s">
        <v>187</v>
      </c>
      <c r="AA1294" s="543"/>
      <c r="AB1294" s="568" t="s">
        <v>246</v>
      </c>
      <c r="AC1294" s="568" t="s">
        <v>1848</v>
      </c>
      <c r="AD1294" s="603" t="s">
        <v>1849</v>
      </c>
      <c r="AE1294" s="583"/>
      <c r="AF1294" s="583"/>
      <c r="AG1294" s="583"/>
      <c r="AH1294" s="583"/>
      <c r="AI1294" s="583"/>
    </row>
    <row r="1295" spans="1:35" ht="88.5" customHeight="1">
      <c r="A1295" s="270" t="s">
        <v>1850</v>
      </c>
      <c r="B1295" s="538" t="s">
        <v>1845</v>
      </c>
      <c r="C1295" s="267" t="s">
        <v>181</v>
      </c>
      <c r="D1295" s="267" t="s">
        <v>182</v>
      </c>
      <c r="E1295" s="267" t="s">
        <v>284</v>
      </c>
      <c r="F1295" s="267" t="s">
        <v>182</v>
      </c>
      <c r="G1295" s="267" t="s">
        <v>284</v>
      </c>
      <c r="H1295" s="267" t="s">
        <v>183</v>
      </c>
      <c r="I1295" s="267" t="s">
        <v>184</v>
      </c>
      <c r="J1295" s="267" t="s">
        <v>31</v>
      </c>
      <c r="K1295" s="540">
        <v>100</v>
      </c>
      <c r="L1295" s="538">
        <v>471010000</v>
      </c>
      <c r="M1295" s="538" t="s">
        <v>4619</v>
      </c>
      <c r="N1295" s="541" t="s">
        <v>1852</v>
      </c>
      <c r="O1295" s="267" t="s">
        <v>1851</v>
      </c>
      <c r="P1295" s="267"/>
      <c r="Q1295" s="268" t="s">
        <v>1847</v>
      </c>
      <c r="R1295" s="539" t="s">
        <v>186</v>
      </c>
      <c r="S1295" s="539"/>
      <c r="T1295" s="539" t="s">
        <v>30</v>
      </c>
      <c r="U1295" s="542"/>
      <c r="V1295" s="542">
        <v>85485600</v>
      </c>
      <c r="W1295" s="542">
        <v>85485600</v>
      </c>
      <c r="X1295" s="290">
        <f t="shared" si="20"/>
        <v>95743872.000000015</v>
      </c>
      <c r="Y1295" s="539" t="s">
        <v>203</v>
      </c>
      <c r="Z1295" s="539" t="s">
        <v>187</v>
      </c>
      <c r="AA1295" s="543"/>
      <c r="AB1295" s="568" t="s">
        <v>246</v>
      </c>
      <c r="AC1295" s="568" t="s">
        <v>1848</v>
      </c>
      <c r="AD1295" s="603" t="s">
        <v>1849</v>
      </c>
      <c r="AE1295" s="583"/>
      <c r="AF1295" s="583"/>
      <c r="AG1295" s="583"/>
      <c r="AH1295" s="583"/>
      <c r="AI1295" s="583"/>
    </row>
    <row r="1296" spans="1:35" ht="88.5" customHeight="1">
      <c r="A1296" s="560" t="s">
        <v>2183</v>
      </c>
      <c r="B1296" s="1" t="s">
        <v>169</v>
      </c>
      <c r="C1296" s="1" t="s">
        <v>2184</v>
      </c>
      <c r="D1296" s="1" t="s">
        <v>2185</v>
      </c>
      <c r="E1296" s="1" t="s">
        <v>2186</v>
      </c>
      <c r="F1296" s="1" t="s">
        <v>2187</v>
      </c>
      <c r="G1296" s="1" t="s">
        <v>2188</v>
      </c>
      <c r="H1296" s="1" t="s">
        <v>2189</v>
      </c>
      <c r="I1296" s="1" t="s">
        <v>2190</v>
      </c>
      <c r="J1296" s="1" t="s">
        <v>1961</v>
      </c>
      <c r="K1296" s="6">
        <v>100</v>
      </c>
      <c r="L1296" s="138">
        <v>711000000</v>
      </c>
      <c r="M1296" s="139" t="s">
        <v>4616</v>
      </c>
      <c r="N1296" s="1" t="s">
        <v>2191</v>
      </c>
      <c r="O1296" s="1" t="s">
        <v>2192</v>
      </c>
      <c r="P1296" s="560"/>
      <c r="Q1296" s="1" t="s">
        <v>2193</v>
      </c>
      <c r="R1296" s="552" t="s">
        <v>2122</v>
      </c>
      <c r="S1296" s="561"/>
      <c r="T1296" s="1" t="s">
        <v>82</v>
      </c>
      <c r="U1296" s="1"/>
      <c r="V1296" s="562">
        <v>2400000</v>
      </c>
      <c r="W1296" s="562">
        <v>2400000</v>
      </c>
      <c r="X1296" s="290">
        <f t="shared" si="20"/>
        <v>2688000.0000000005</v>
      </c>
      <c r="Y1296" s="1" t="s">
        <v>81</v>
      </c>
      <c r="Z1296" s="560">
        <v>2015</v>
      </c>
      <c r="AA1296" s="560"/>
      <c r="AB1296" s="125" t="s">
        <v>2194</v>
      </c>
      <c r="AC1296" s="125"/>
      <c r="AD1296" s="583"/>
      <c r="AE1296" s="583"/>
      <c r="AF1296" s="583"/>
      <c r="AG1296" s="583"/>
      <c r="AH1296" s="583"/>
      <c r="AI1296" s="583"/>
    </row>
    <row r="1297" spans="1:35" ht="88.5" customHeight="1">
      <c r="A1297" s="560" t="s">
        <v>2195</v>
      </c>
      <c r="B1297" s="1" t="s">
        <v>169</v>
      </c>
      <c r="C1297" s="1" t="s">
        <v>2196</v>
      </c>
      <c r="D1297" s="1" t="s">
        <v>2197</v>
      </c>
      <c r="E1297" s="1" t="s">
        <v>2198</v>
      </c>
      <c r="F1297" s="1" t="s">
        <v>2199</v>
      </c>
      <c r="G1297" s="1" t="s">
        <v>2200</v>
      </c>
      <c r="H1297" s="1" t="s">
        <v>2201</v>
      </c>
      <c r="I1297" s="1" t="s">
        <v>2202</v>
      </c>
      <c r="J1297" s="1" t="s">
        <v>1961</v>
      </c>
      <c r="K1297" s="6">
        <v>100</v>
      </c>
      <c r="L1297" s="138">
        <v>711000000</v>
      </c>
      <c r="M1297" s="139" t="s">
        <v>4616</v>
      </c>
      <c r="N1297" s="1" t="s">
        <v>2191</v>
      </c>
      <c r="O1297" s="1" t="s">
        <v>2192</v>
      </c>
      <c r="P1297" s="560"/>
      <c r="Q1297" s="1" t="s">
        <v>2193</v>
      </c>
      <c r="R1297" s="552" t="s">
        <v>2122</v>
      </c>
      <c r="S1297" s="560"/>
      <c r="T1297" s="1" t="s">
        <v>82</v>
      </c>
      <c r="U1297" s="1"/>
      <c r="V1297" s="562">
        <v>4400000</v>
      </c>
      <c r="W1297" s="562">
        <v>4400000</v>
      </c>
      <c r="X1297" s="290">
        <f t="shared" si="20"/>
        <v>4928000.0000000009</v>
      </c>
      <c r="Y1297" s="1" t="s">
        <v>81</v>
      </c>
      <c r="Z1297" s="560">
        <v>2015</v>
      </c>
      <c r="AA1297" s="560"/>
      <c r="AB1297" s="125" t="s">
        <v>2194</v>
      </c>
      <c r="AC1297" s="125"/>
      <c r="AD1297" s="583"/>
      <c r="AE1297" s="583"/>
      <c r="AF1297" s="583"/>
      <c r="AG1297" s="583"/>
      <c r="AH1297" s="583"/>
      <c r="AI1297" s="583"/>
    </row>
    <row r="1298" spans="1:35" ht="88.5" customHeight="1">
      <c r="A1298" s="560" t="s">
        <v>2203</v>
      </c>
      <c r="B1298" s="1" t="s">
        <v>169</v>
      </c>
      <c r="C1298" s="3" t="s">
        <v>327</v>
      </c>
      <c r="D1298" s="3" t="s">
        <v>328</v>
      </c>
      <c r="E1298" s="3" t="s">
        <v>329</v>
      </c>
      <c r="F1298" s="3" t="s">
        <v>328</v>
      </c>
      <c r="G1298" s="3" t="s">
        <v>329</v>
      </c>
      <c r="H1298" s="3" t="s">
        <v>2204</v>
      </c>
      <c r="I1298" s="3" t="s">
        <v>2205</v>
      </c>
      <c r="J1298" s="3" t="s">
        <v>83</v>
      </c>
      <c r="K1298" s="563">
        <v>100</v>
      </c>
      <c r="L1298" s="138">
        <v>711000000</v>
      </c>
      <c r="M1298" s="139" t="s">
        <v>4616</v>
      </c>
      <c r="N1298" s="3" t="s">
        <v>613</v>
      </c>
      <c r="O1298" s="3" t="s">
        <v>2206</v>
      </c>
      <c r="P1298" s="3"/>
      <c r="Q1298" s="564" t="s">
        <v>2163</v>
      </c>
      <c r="R1298" s="552" t="s">
        <v>2122</v>
      </c>
      <c r="S1298" s="4"/>
      <c r="T1298" s="1" t="s">
        <v>82</v>
      </c>
      <c r="U1298" s="4"/>
      <c r="V1298" s="548">
        <v>19964034</v>
      </c>
      <c r="W1298" s="548">
        <v>19964034</v>
      </c>
      <c r="X1298" s="290">
        <f t="shared" si="20"/>
        <v>22359718.080000002</v>
      </c>
      <c r="Y1298" s="4" t="s">
        <v>81</v>
      </c>
      <c r="Z1298" s="4" t="s">
        <v>187</v>
      </c>
      <c r="AA1298" s="276"/>
      <c r="AB1298" s="125" t="s">
        <v>246</v>
      </c>
      <c r="AC1298" s="125"/>
      <c r="AD1298" s="583"/>
      <c r="AE1298" s="583"/>
      <c r="AF1298" s="583"/>
      <c r="AG1298" s="583"/>
      <c r="AH1298" s="583"/>
      <c r="AI1298" s="583"/>
    </row>
    <row r="1299" spans="1:35" ht="88.5" customHeight="1">
      <c r="A1299" s="560" t="s">
        <v>2207</v>
      </c>
      <c r="B1299" s="1" t="s">
        <v>169</v>
      </c>
      <c r="C1299" s="3" t="s">
        <v>327</v>
      </c>
      <c r="D1299" s="3" t="s">
        <v>328</v>
      </c>
      <c r="E1299" s="3" t="s">
        <v>329</v>
      </c>
      <c r="F1299" s="3" t="s">
        <v>328</v>
      </c>
      <c r="G1299" s="3" t="s">
        <v>329</v>
      </c>
      <c r="H1299" s="3" t="s">
        <v>2204</v>
      </c>
      <c r="I1299" s="3" t="s">
        <v>2205</v>
      </c>
      <c r="J1299" s="3" t="s">
        <v>83</v>
      </c>
      <c r="K1299" s="563">
        <v>100</v>
      </c>
      <c r="L1299" s="138">
        <v>711000000</v>
      </c>
      <c r="M1299" s="139" t="s">
        <v>4616</v>
      </c>
      <c r="N1299" s="3" t="s">
        <v>613</v>
      </c>
      <c r="O1299" s="3" t="s">
        <v>213</v>
      </c>
      <c r="P1299" s="3"/>
      <c r="Q1299" s="564" t="s">
        <v>2163</v>
      </c>
      <c r="R1299" s="552" t="s">
        <v>2122</v>
      </c>
      <c r="S1299" s="4"/>
      <c r="T1299" s="1" t="s">
        <v>82</v>
      </c>
      <c r="U1299" s="4"/>
      <c r="V1299" s="548">
        <v>13232540</v>
      </c>
      <c r="W1299" s="548">
        <v>13232540</v>
      </c>
      <c r="X1299" s="290">
        <f t="shared" si="20"/>
        <v>14820444.800000001</v>
      </c>
      <c r="Y1299" s="4" t="s">
        <v>81</v>
      </c>
      <c r="Z1299" s="4" t="s">
        <v>187</v>
      </c>
      <c r="AA1299" s="276"/>
      <c r="AB1299" s="125" t="s">
        <v>246</v>
      </c>
      <c r="AC1299" s="125"/>
      <c r="AD1299" s="583"/>
      <c r="AE1299" s="583"/>
      <c r="AF1299" s="583"/>
      <c r="AG1299" s="583"/>
      <c r="AH1299" s="583"/>
      <c r="AI1299" s="583"/>
    </row>
    <row r="1300" spans="1:35" ht="88.5" customHeight="1">
      <c r="A1300" s="560" t="s">
        <v>2208</v>
      </c>
      <c r="B1300" s="1" t="s">
        <v>169</v>
      </c>
      <c r="C1300" s="3" t="s">
        <v>327</v>
      </c>
      <c r="D1300" s="3" t="s">
        <v>328</v>
      </c>
      <c r="E1300" s="3" t="s">
        <v>329</v>
      </c>
      <c r="F1300" s="3" t="s">
        <v>328</v>
      </c>
      <c r="G1300" s="3" t="s">
        <v>329</v>
      </c>
      <c r="H1300" s="3" t="s">
        <v>2204</v>
      </c>
      <c r="I1300" s="3" t="s">
        <v>2205</v>
      </c>
      <c r="J1300" s="3" t="s">
        <v>83</v>
      </c>
      <c r="K1300" s="563">
        <v>100</v>
      </c>
      <c r="L1300" s="138">
        <v>711000000</v>
      </c>
      <c r="M1300" s="139" t="s">
        <v>4616</v>
      </c>
      <c r="N1300" s="3" t="s">
        <v>613</v>
      </c>
      <c r="O1300" s="3" t="s">
        <v>212</v>
      </c>
      <c r="P1300" s="3"/>
      <c r="Q1300" s="564" t="s">
        <v>2163</v>
      </c>
      <c r="R1300" s="552" t="s">
        <v>2122</v>
      </c>
      <c r="S1300" s="4"/>
      <c r="T1300" s="1" t="s">
        <v>82</v>
      </c>
      <c r="U1300" s="4"/>
      <c r="V1300" s="548">
        <v>18474112</v>
      </c>
      <c r="W1300" s="548">
        <v>18474112</v>
      </c>
      <c r="X1300" s="290">
        <f t="shared" si="20"/>
        <v>20691005.440000001</v>
      </c>
      <c r="Y1300" s="4" t="s">
        <v>81</v>
      </c>
      <c r="Z1300" s="4" t="s">
        <v>187</v>
      </c>
      <c r="AA1300" s="276"/>
      <c r="AB1300" s="125" t="s">
        <v>246</v>
      </c>
      <c r="AC1300" s="125"/>
      <c r="AD1300" s="583"/>
      <c r="AE1300" s="583"/>
      <c r="AF1300" s="583"/>
      <c r="AG1300" s="583"/>
      <c r="AH1300" s="583"/>
      <c r="AI1300" s="583"/>
    </row>
    <row r="1301" spans="1:35" ht="88.5" customHeight="1">
      <c r="A1301" s="560" t="s">
        <v>2209</v>
      </c>
      <c r="B1301" s="1" t="s">
        <v>169</v>
      </c>
      <c r="C1301" s="3" t="s">
        <v>327</v>
      </c>
      <c r="D1301" s="3" t="s">
        <v>328</v>
      </c>
      <c r="E1301" s="3" t="s">
        <v>329</v>
      </c>
      <c r="F1301" s="3" t="s">
        <v>328</v>
      </c>
      <c r="G1301" s="3" t="s">
        <v>329</v>
      </c>
      <c r="H1301" s="3" t="s">
        <v>2204</v>
      </c>
      <c r="I1301" s="3" t="s">
        <v>2205</v>
      </c>
      <c r="J1301" s="3" t="s">
        <v>83</v>
      </c>
      <c r="K1301" s="563">
        <v>100</v>
      </c>
      <c r="L1301" s="138">
        <v>711000000</v>
      </c>
      <c r="M1301" s="139" t="s">
        <v>4616</v>
      </c>
      <c r="N1301" s="3" t="s">
        <v>613</v>
      </c>
      <c r="O1301" s="3" t="s">
        <v>2210</v>
      </c>
      <c r="P1301" s="3"/>
      <c r="Q1301" s="564" t="s">
        <v>2163</v>
      </c>
      <c r="R1301" s="552" t="s">
        <v>2122</v>
      </c>
      <c r="S1301" s="4"/>
      <c r="T1301" s="1" t="s">
        <v>82</v>
      </c>
      <c r="U1301" s="4"/>
      <c r="V1301" s="548">
        <v>10692674</v>
      </c>
      <c r="W1301" s="548">
        <v>10692674</v>
      </c>
      <c r="X1301" s="290">
        <f t="shared" si="20"/>
        <v>11975794.880000001</v>
      </c>
      <c r="Y1301" s="4" t="s">
        <v>81</v>
      </c>
      <c r="Z1301" s="4" t="s">
        <v>187</v>
      </c>
      <c r="AA1301" s="276"/>
      <c r="AB1301" s="125" t="s">
        <v>246</v>
      </c>
      <c r="AC1301" s="125"/>
      <c r="AD1301" s="583"/>
      <c r="AE1301" s="583"/>
      <c r="AF1301" s="583"/>
      <c r="AG1301" s="583"/>
      <c r="AH1301" s="583"/>
      <c r="AI1301" s="583"/>
    </row>
    <row r="1302" spans="1:35" ht="88.5" customHeight="1">
      <c r="A1302" s="560" t="s">
        <v>2211</v>
      </c>
      <c r="B1302" s="1" t="s">
        <v>169</v>
      </c>
      <c r="C1302" s="3" t="s">
        <v>327</v>
      </c>
      <c r="D1302" s="3" t="s">
        <v>328</v>
      </c>
      <c r="E1302" s="3" t="s">
        <v>329</v>
      </c>
      <c r="F1302" s="3" t="s">
        <v>328</v>
      </c>
      <c r="G1302" s="3" t="s">
        <v>329</v>
      </c>
      <c r="H1302" s="3" t="s">
        <v>2204</v>
      </c>
      <c r="I1302" s="3" t="s">
        <v>2205</v>
      </c>
      <c r="J1302" s="3" t="s">
        <v>83</v>
      </c>
      <c r="K1302" s="563">
        <v>100</v>
      </c>
      <c r="L1302" s="138">
        <v>711000000</v>
      </c>
      <c r="M1302" s="139" t="s">
        <v>4616</v>
      </c>
      <c r="N1302" s="3" t="s">
        <v>613</v>
      </c>
      <c r="O1302" s="3" t="s">
        <v>2212</v>
      </c>
      <c r="P1302" s="3"/>
      <c r="Q1302" s="564" t="s">
        <v>2163</v>
      </c>
      <c r="R1302" s="552" t="s">
        <v>2122</v>
      </c>
      <c r="S1302" s="4"/>
      <c r="T1302" s="1" t="s">
        <v>82</v>
      </c>
      <c r="U1302" s="4"/>
      <c r="V1302" s="548">
        <v>12094329</v>
      </c>
      <c r="W1302" s="548">
        <v>12094329</v>
      </c>
      <c r="X1302" s="290">
        <f t="shared" si="20"/>
        <v>13545648.48</v>
      </c>
      <c r="Y1302" s="4" t="s">
        <v>81</v>
      </c>
      <c r="Z1302" s="4" t="s">
        <v>187</v>
      </c>
      <c r="AA1302" s="276"/>
      <c r="AB1302" s="125" t="s">
        <v>246</v>
      </c>
      <c r="AC1302" s="125"/>
      <c r="AD1302" s="583"/>
      <c r="AE1302" s="583"/>
      <c r="AF1302" s="583"/>
      <c r="AG1302" s="583"/>
      <c r="AH1302" s="583"/>
      <c r="AI1302" s="583"/>
    </row>
    <row r="1303" spans="1:35" ht="88.5" customHeight="1">
      <c r="A1303" s="560" t="s">
        <v>2213</v>
      </c>
      <c r="B1303" s="1" t="s">
        <v>169</v>
      </c>
      <c r="C1303" s="3" t="s">
        <v>327</v>
      </c>
      <c r="D1303" s="3" t="s">
        <v>328</v>
      </c>
      <c r="E1303" s="3" t="s">
        <v>329</v>
      </c>
      <c r="F1303" s="3" t="s">
        <v>328</v>
      </c>
      <c r="G1303" s="3" t="s">
        <v>329</v>
      </c>
      <c r="H1303" s="3" t="s">
        <v>2204</v>
      </c>
      <c r="I1303" s="3" t="s">
        <v>2205</v>
      </c>
      <c r="J1303" s="3" t="s">
        <v>83</v>
      </c>
      <c r="K1303" s="563">
        <v>100</v>
      </c>
      <c r="L1303" s="138">
        <v>711000000</v>
      </c>
      <c r="M1303" s="139" t="s">
        <v>4616</v>
      </c>
      <c r="N1303" s="3" t="s">
        <v>613</v>
      </c>
      <c r="O1303" s="3" t="s">
        <v>2214</v>
      </c>
      <c r="P1303" s="3"/>
      <c r="Q1303" s="564" t="s">
        <v>2163</v>
      </c>
      <c r="R1303" s="552" t="s">
        <v>2122</v>
      </c>
      <c r="S1303" s="4"/>
      <c r="T1303" s="1" t="s">
        <v>82</v>
      </c>
      <c r="U1303" s="4"/>
      <c r="V1303" s="548">
        <v>15559486</v>
      </c>
      <c r="W1303" s="548">
        <v>15559486</v>
      </c>
      <c r="X1303" s="290">
        <f t="shared" si="20"/>
        <v>17426624.32</v>
      </c>
      <c r="Y1303" s="4" t="s">
        <v>81</v>
      </c>
      <c r="Z1303" s="4" t="s">
        <v>187</v>
      </c>
      <c r="AA1303" s="276"/>
      <c r="AB1303" s="125" t="s">
        <v>246</v>
      </c>
      <c r="AC1303" s="125"/>
      <c r="AD1303" s="583"/>
      <c r="AE1303" s="583"/>
      <c r="AF1303" s="583"/>
      <c r="AG1303" s="583"/>
      <c r="AH1303" s="583"/>
      <c r="AI1303" s="583"/>
    </row>
    <row r="1304" spans="1:35" ht="88.5" customHeight="1">
      <c r="A1304" s="560" t="s">
        <v>2215</v>
      </c>
      <c r="B1304" s="1" t="s">
        <v>169</v>
      </c>
      <c r="C1304" s="3" t="s">
        <v>327</v>
      </c>
      <c r="D1304" s="3" t="s">
        <v>328</v>
      </c>
      <c r="E1304" s="3" t="s">
        <v>329</v>
      </c>
      <c r="F1304" s="3" t="s">
        <v>328</v>
      </c>
      <c r="G1304" s="3" t="s">
        <v>329</v>
      </c>
      <c r="H1304" s="3" t="s">
        <v>2204</v>
      </c>
      <c r="I1304" s="3" t="s">
        <v>2205</v>
      </c>
      <c r="J1304" s="3" t="s">
        <v>83</v>
      </c>
      <c r="K1304" s="563">
        <v>100</v>
      </c>
      <c r="L1304" s="138">
        <v>711000000</v>
      </c>
      <c r="M1304" s="139" t="s">
        <v>4616</v>
      </c>
      <c r="N1304" s="3" t="s">
        <v>613</v>
      </c>
      <c r="O1304" s="3" t="s">
        <v>214</v>
      </c>
      <c r="P1304" s="3"/>
      <c r="Q1304" s="564" t="s">
        <v>2163</v>
      </c>
      <c r="R1304" s="552" t="s">
        <v>2122</v>
      </c>
      <c r="S1304" s="4"/>
      <c r="T1304" s="1" t="s">
        <v>82</v>
      </c>
      <c r="U1304" s="4"/>
      <c r="V1304" s="548">
        <v>15298585</v>
      </c>
      <c r="W1304" s="548">
        <v>15298585</v>
      </c>
      <c r="X1304" s="290">
        <f t="shared" si="20"/>
        <v>17134415.200000003</v>
      </c>
      <c r="Y1304" s="4" t="s">
        <v>81</v>
      </c>
      <c r="Z1304" s="4" t="s">
        <v>187</v>
      </c>
      <c r="AA1304" s="276"/>
      <c r="AB1304" s="125" t="s">
        <v>246</v>
      </c>
      <c r="AC1304" s="125"/>
      <c r="AD1304" s="583"/>
      <c r="AE1304" s="583"/>
      <c r="AF1304" s="583"/>
      <c r="AG1304" s="583"/>
      <c r="AH1304" s="583"/>
      <c r="AI1304" s="583"/>
    </row>
    <row r="1305" spans="1:35" ht="88.5" customHeight="1">
      <c r="A1305" s="560" t="s">
        <v>2216</v>
      </c>
      <c r="B1305" s="1" t="s">
        <v>169</v>
      </c>
      <c r="C1305" s="3" t="s">
        <v>327</v>
      </c>
      <c r="D1305" s="3" t="s">
        <v>328</v>
      </c>
      <c r="E1305" s="3" t="s">
        <v>329</v>
      </c>
      <c r="F1305" s="3" t="s">
        <v>328</v>
      </c>
      <c r="G1305" s="3" t="s">
        <v>329</v>
      </c>
      <c r="H1305" s="3" t="s">
        <v>2204</v>
      </c>
      <c r="I1305" s="3" t="s">
        <v>2205</v>
      </c>
      <c r="J1305" s="3" t="s">
        <v>83</v>
      </c>
      <c r="K1305" s="563">
        <v>100</v>
      </c>
      <c r="L1305" s="138">
        <v>711000000</v>
      </c>
      <c r="M1305" s="139" t="s">
        <v>4616</v>
      </c>
      <c r="N1305" s="3" t="s">
        <v>613</v>
      </c>
      <c r="O1305" s="3" t="s">
        <v>2217</v>
      </c>
      <c r="P1305" s="3"/>
      <c r="Q1305" s="564" t="s">
        <v>2163</v>
      </c>
      <c r="R1305" s="552" t="s">
        <v>2122</v>
      </c>
      <c r="S1305" s="4"/>
      <c r="T1305" s="1" t="s">
        <v>82</v>
      </c>
      <c r="U1305" s="4"/>
      <c r="V1305" s="548">
        <v>15734696</v>
      </c>
      <c r="W1305" s="548">
        <v>15734696</v>
      </c>
      <c r="X1305" s="290">
        <f t="shared" si="20"/>
        <v>17622859.520000003</v>
      </c>
      <c r="Y1305" s="4" t="s">
        <v>81</v>
      </c>
      <c r="Z1305" s="4" t="s">
        <v>187</v>
      </c>
      <c r="AA1305" s="276"/>
      <c r="AB1305" s="125" t="s">
        <v>246</v>
      </c>
      <c r="AC1305" s="125"/>
      <c r="AD1305" s="583"/>
      <c r="AE1305" s="583"/>
      <c r="AF1305" s="583"/>
      <c r="AG1305" s="583"/>
      <c r="AH1305" s="583"/>
      <c r="AI1305" s="583"/>
    </row>
    <row r="1306" spans="1:35" ht="88.5" customHeight="1">
      <c r="A1306" s="560" t="s">
        <v>2218</v>
      </c>
      <c r="B1306" s="1" t="s">
        <v>169</v>
      </c>
      <c r="C1306" s="3" t="s">
        <v>327</v>
      </c>
      <c r="D1306" s="3" t="s">
        <v>328</v>
      </c>
      <c r="E1306" s="3" t="s">
        <v>329</v>
      </c>
      <c r="F1306" s="3" t="s">
        <v>328</v>
      </c>
      <c r="G1306" s="3" t="s">
        <v>329</v>
      </c>
      <c r="H1306" s="3" t="s">
        <v>2204</v>
      </c>
      <c r="I1306" s="3" t="s">
        <v>2205</v>
      </c>
      <c r="J1306" s="3" t="s">
        <v>83</v>
      </c>
      <c r="K1306" s="563">
        <v>100</v>
      </c>
      <c r="L1306" s="138">
        <v>711000000</v>
      </c>
      <c r="M1306" s="139" t="s">
        <v>4616</v>
      </c>
      <c r="N1306" s="3" t="s">
        <v>613</v>
      </c>
      <c r="O1306" s="3" t="s">
        <v>215</v>
      </c>
      <c r="P1306" s="3"/>
      <c r="Q1306" s="564" t="s">
        <v>2163</v>
      </c>
      <c r="R1306" s="552" t="s">
        <v>2122</v>
      </c>
      <c r="S1306" s="4"/>
      <c r="T1306" s="1" t="s">
        <v>82</v>
      </c>
      <c r="U1306" s="4"/>
      <c r="V1306" s="548">
        <v>6886799</v>
      </c>
      <c r="W1306" s="548">
        <v>6886799</v>
      </c>
      <c r="X1306" s="290">
        <f t="shared" si="20"/>
        <v>7713214.8800000008</v>
      </c>
      <c r="Y1306" s="4" t="s">
        <v>81</v>
      </c>
      <c r="Z1306" s="4" t="s">
        <v>187</v>
      </c>
      <c r="AA1306" s="276"/>
      <c r="AB1306" s="125" t="s">
        <v>246</v>
      </c>
      <c r="AC1306" s="125"/>
      <c r="AD1306" s="583"/>
      <c r="AE1306" s="583"/>
      <c r="AF1306" s="583"/>
      <c r="AG1306" s="583"/>
      <c r="AH1306" s="583"/>
      <c r="AI1306" s="583"/>
    </row>
    <row r="1307" spans="1:35" ht="88.5" customHeight="1">
      <c r="A1307" s="560" t="s">
        <v>2219</v>
      </c>
      <c r="B1307" s="1" t="s">
        <v>169</v>
      </c>
      <c r="C1307" s="3" t="s">
        <v>327</v>
      </c>
      <c r="D1307" s="3" t="s">
        <v>328</v>
      </c>
      <c r="E1307" s="3" t="s">
        <v>329</v>
      </c>
      <c r="F1307" s="3" t="s">
        <v>328</v>
      </c>
      <c r="G1307" s="3" t="s">
        <v>329</v>
      </c>
      <c r="H1307" s="3" t="s">
        <v>2204</v>
      </c>
      <c r="I1307" s="3" t="s">
        <v>2205</v>
      </c>
      <c r="J1307" s="3" t="s">
        <v>83</v>
      </c>
      <c r="K1307" s="563">
        <v>100</v>
      </c>
      <c r="L1307" s="138">
        <v>711000000</v>
      </c>
      <c r="M1307" s="139" t="s">
        <v>4616</v>
      </c>
      <c r="N1307" s="3" t="s">
        <v>613</v>
      </c>
      <c r="O1307" s="3" t="s">
        <v>2220</v>
      </c>
      <c r="P1307" s="3"/>
      <c r="Q1307" s="564" t="s">
        <v>2163</v>
      </c>
      <c r="R1307" s="552" t="s">
        <v>2122</v>
      </c>
      <c r="S1307" s="4"/>
      <c r="T1307" s="1" t="s">
        <v>82</v>
      </c>
      <c r="U1307" s="4"/>
      <c r="V1307" s="548">
        <v>15038522</v>
      </c>
      <c r="W1307" s="548">
        <v>15038522</v>
      </c>
      <c r="X1307" s="290">
        <f t="shared" si="20"/>
        <v>16843144.640000001</v>
      </c>
      <c r="Y1307" s="4" t="s">
        <v>81</v>
      </c>
      <c r="Z1307" s="4" t="s">
        <v>187</v>
      </c>
      <c r="AA1307" s="276"/>
      <c r="AB1307" s="125" t="s">
        <v>246</v>
      </c>
      <c r="AC1307" s="125"/>
      <c r="AD1307" s="583"/>
      <c r="AE1307" s="583"/>
      <c r="AF1307" s="583"/>
      <c r="AG1307" s="583"/>
      <c r="AH1307" s="583"/>
      <c r="AI1307" s="583"/>
    </row>
    <row r="1308" spans="1:35" ht="88.5" customHeight="1">
      <c r="A1308" s="560" t="s">
        <v>2221</v>
      </c>
      <c r="B1308" s="1" t="s">
        <v>169</v>
      </c>
      <c r="C1308" s="3" t="s">
        <v>327</v>
      </c>
      <c r="D1308" s="3" t="s">
        <v>328</v>
      </c>
      <c r="E1308" s="3" t="s">
        <v>329</v>
      </c>
      <c r="F1308" s="3" t="s">
        <v>328</v>
      </c>
      <c r="G1308" s="3" t="s">
        <v>329</v>
      </c>
      <c r="H1308" s="3" t="s">
        <v>2204</v>
      </c>
      <c r="I1308" s="3" t="s">
        <v>2205</v>
      </c>
      <c r="J1308" s="3" t="s">
        <v>83</v>
      </c>
      <c r="K1308" s="563">
        <v>100</v>
      </c>
      <c r="L1308" s="138">
        <v>711000000</v>
      </c>
      <c r="M1308" s="139" t="s">
        <v>4616</v>
      </c>
      <c r="N1308" s="3" t="s">
        <v>613</v>
      </c>
      <c r="O1308" s="3" t="s">
        <v>231</v>
      </c>
      <c r="P1308" s="3"/>
      <c r="Q1308" s="564" t="s">
        <v>2163</v>
      </c>
      <c r="R1308" s="552" t="s">
        <v>2122</v>
      </c>
      <c r="S1308" s="4"/>
      <c r="T1308" s="1" t="s">
        <v>82</v>
      </c>
      <c r="U1308" s="4"/>
      <c r="V1308" s="548">
        <v>8652145</v>
      </c>
      <c r="W1308" s="548">
        <v>8652145</v>
      </c>
      <c r="X1308" s="290">
        <f t="shared" si="20"/>
        <v>9690402.4000000004</v>
      </c>
      <c r="Y1308" s="4" t="s">
        <v>81</v>
      </c>
      <c r="Z1308" s="4" t="s">
        <v>187</v>
      </c>
      <c r="AA1308" s="276"/>
      <c r="AB1308" s="125" t="s">
        <v>246</v>
      </c>
      <c r="AC1308" s="125"/>
      <c r="AD1308" s="583"/>
      <c r="AE1308" s="583"/>
      <c r="AF1308" s="583"/>
      <c r="AG1308" s="583"/>
      <c r="AH1308" s="583"/>
      <c r="AI1308" s="583"/>
    </row>
    <row r="1309" spans="1:35" ht="88.5" customHeight="1">
      <c r="A1309" s="560" t="s">
        <v>2222</v>
      </c>
      <c r="B1309" s="1" t="s">
        <v>169</v>
      </c>
      <c r="C1309" s="3" t="s">
        <v>327</v>
      </c>
      <c r="D1309" s="3" t="s">
        <v>328</v>
      </c>
      <c r="E1309" s="3" t="s">
        <v>329</v>
      </c>
      <c r="F1309" s="3" t="s">
        <v>328</v>
      </c>
      <c r="G1309" s="3" t="s">
        <v>329</v>
      </c>
      <c r="H1309" s="3" t="s">
        <v>2204</v>
      </c>
      <c r="I1309" s="3" t="s">
        <v>2205</v>
      </c>
      <c r="J1309" s="3" t="s">
        <v>83</v>
      </c>
      <c r="K1309" s="563">
        <v>100</v>
      </c>
      <c r="L1309" s="138">
        <v>711000000</v>
      </c>
      <c r="M1309" s="139" t="s">
        <v>4616</v>
      </c>
      <c r="N1309" s="3" t="s">
        <v>613</v>
      </c>
      <c r="O1309" s="3" t="s">
        <v>2223</v>
      </c>
      <c r="P1309" s="3"/>
      <c r="Q1309" s="564" t="s">
        <v>2163</v>
      </c>
      <c r="R1309" s="552" t="s">
        <v>2122</v>
      </c>
      <c r="S1309" s="4"/>
      <c r="T1309" s="1" t="s">
        <v>82</v>
      </c>
      <c r="U1309" s="4"/>
      <c r="V1309" s="548">
        <v>6527924</v>
      </c>
      <c r="W1309" s="548">
        <v>6527924</v>
      </c>
      <c r="X1309" s="290">
        <f t="shared" si="20"/>
        <v>7311274.8800000008</v>
      </c>
      <c r="Y1309" s="4" t="s">
        <v>81</v>
      </c>
      <c r="Z1309" s="4" t="s">
        <v>187</v>
      </c>
      <c r="AA1309" s="276"/>
      <c r="AB1309" s="125" t="s">
        <v>246</v>
      </c>
      <c r="AC1309" s="125"/>
      <c r="AD1309" s="583"/>
      <c r="AE1309" s="583"/>
      <c r="AF1309" s="583"/>
      <c r="AG1309" s="583"/>
      <c r="AH1309" s="583"/>
      <c r="AI1309" s="583"/>
    </row>
    <row r="1310" spans="1:35" ht="88.5" customHeight="1">
      <c r="A1310" s="560" t="s">
        <v>2224</v>
      </c>
      <c r="B1310" s="1" t="s">
        <v>169</v>
      </c>
      <c r="C1310" s="3" t="s">
        <v>327</v>
      </c>
      <c r="D1310" s="3" t="s">
        <v>328</v>
      </c>
      <c r="E1310" s="3" t="s">
        <v>329</v>
      </c>
      <c r="F1310" s="3" t="s">
        <v>328</v>
      </c>
      <c r="G1310" s="3" t="s">
        <v>329</v>
      </c>
      <c r="H1310" s="3" t="s">
        <v>2204</v>
      </c>
      <c r="I1310" s="3" t="s">
        <v>2205</v>
      </c>
      <c r="J1310" s="3" t="s">
        <v>83</v>
      </c>
      <c r="K1310" s="563">
        <v>100</v>
      </c>
      <c r="L1310" s="138">
        <v>711000000</v>
      </c>
      <c r="M1310" s="139" t="s">
        <v>4616</v>
      </c>
      <c r="N1310" s="3" t="s">
        <v>613</v>
      </c>
      <c r="O1310" s="3" t="s">
        <v>2225</v>
      </c>
      <c r="P1310" s="3"/>
      <c r="Q1310" s="564" t="s">
        <v>2163</v>
      </c>
      <c r="R1310" s="552" t="s">
        <v>2122</v>
      </c>
      <c r="S1310" s="4"/>
      <c r="T1310" s="1" t="s">
        <v>82</v>
      </c>
      <c r="U1310" s="4"/>
      <c r="V1310" s="548">
        <v>5786930</v>
      </c>
      <c r="W1310" s="548">
        <v>5786930</v>
      </c>
      <c r="X1310" s="290">
        <f t="shared" si="20"/>
        <v>6481361.6000000006</v>
      </c>
      <c r="Y1310" s="4" t="s">
        <v>81</v>
      </c>
      <c r="Z1310" s="4" t="s">
        <v>187</v>
      </c>
      <c r="AA1310" s="276"/>
      <c r="AB1310" s="125" t="s">
        <v>246</v>
      </c>
      <c r="AC1310" s="125"/>
      <c r="AD1310" s="583"/>
      <c r="AE1310" s="583"/>
      <c r="AF1310" s="583"/>
      <c r="AG1310" s="583"/>
      <c r="AH1310" s="583"/>
      <c r="AI1310" s="583"/>
    </row>
    <row r="1311" spans="1:35" ht="88.5" customHeight="1">
      <c r="A1311" s="560" t="s">
        <v>2226</v>
      </c>
      <c r="B1311" s="1" t="s">
        <v>169</v>
      </c>
      <c r="C1311" s="3" t="s">
        <v>327</v>
      </c>
      <c r="D1311" s="3" t="s">
        <v>328</v>
      </c>
      <c r="E1311" s="3" t="s">
        <v>329</v>
      </c>
      <c r="F1311" s="3" t="s">
        <v>328</v>
      </c>
      <c r="G1311" s="3" t="s">
        <v>329</v>
      </c>
      <c r="H1311" s="3" t="s">
        <v>2204</v>
      </c>
      <c r="I1311" s="3" t="s">
        <v>2205</v>
      </c>
      <c r="J1311" s="3" t="s">
        <v>83</v>
      </c>
      <c r="K1311" s="563">
        <v>100</v>
      </c>
      <c r="L1311" s="138">
        <v>711000000</v>
      </c>
      <c r="M1311" s="139" t="s">
        <v>4616</v>
      </c>
      <c r="N1311" s="3" t="s">
        <v>613</v>
      </c>
      <c r="O1311" s="3" t="s">
        <v>2227</v>
      </c>
      <c r="P1311" s="3"/>
      <c r="Q1311" s="564" t="s">
        <v>2163</v>
      </c>
      <c r="R1311" s="552" t="s">
        <v>2122</v>
      </c>
      <c r="S1311" s="4"/>
      <c r="T1311" s="1" t="s">
        <v>82</v>
      </c>
      <c r="U1311" s="4"/>
      <c r="V1311" s="548">
        <v>9858375</v>
      </c>
      <c r="W1311" s="548">
        <v>9858375</v>
      </c>
      <c r="X1311" s="290">
        <f t="shared" si="20"/>
        <v>11041380.000000002</v>
      </c>
      <c r="Y1311" s="4" t="s">
        <v>81</v>
      </c>
      <c r="Z1311" s="4" t="s">
        <v>187</v>
      </c>
      <c r="AA1311" s="276"/>
      <c r="AB1311" s="125" t="s">
        <v>246</v>
      </c>
      <c r="AC1311" s="125"/>
      <c r="AD1311" s="583"/>
      <c r="AE1311" s="583"/>
      <c r="AF1311" s="583"/>
      <c r="AG1311" s="583"/>
      <c r="AH1311" s="583"/>
      <c r="AI1311" s="583"/>
    </row>
    <row r="1312" spans="1:35" ht="88.5" customHeight="1">
      <c r="A1312" s="560" t="s">
        <v>2228</v>
      </c>
      <c r="B1312" s="1" t="s">
        <v>169</v>
      </c>
      <c r="C1312" s="3" t="s">
        <v>327</v>
      </c>
      <c r="D1312" s="3" t="s">
        <v>328</v>
      </c>
      <c r="E1312" s="3" t="s">
        <v>329</v>
      </c>
      <c r="F1312" s="3" t="s">
        <v>328</v>
      </c>
      <c r="G1312" s="3" t="s">
        <v>329</v>
      </c>
      <c r="H1312" s="3" t="s">
        <v>2204</v>
      </c>
      <c r="I1312" s="3" t="s">
        <v>2205</v>
      </c>
      <c r="J1312" s="3" t="s">
        <v>83</v>
      </c>
      <c r="K1312" s="563">
        <v>100</v>
      </c>
      <c r="L1312" s="138">
        <v>711000000</v>
      </c>
      <c r="M1312" s="139" t="s">
        <v>4616</v>
      </c>
      <c r="N1312" s="3" t="s">
        <v>613</v>
      </c>
      <c r="O1312" s="3" t="s">
        <v>240</v>
      </c>
      <c r="P1312" s="3"/>
      <c r="Q1312" s="564" t="s">
        <v>2163</v>
      </c>
      <c r="R1312" s="552" t="s">
        <v>2122</v>
      </c>
      <c r="S1312" s="4"/>
      <c r="T1312" s="1" t="s">
        <v>82</v>
      </c>
      <c r="U1312" s="4"/>
      <c r="V1312" s="548">
        <v>6924924</v>
      </c>
      <c r="W1312" s="548">
        <v>6924924</v>
      </c>
      <c r="X1312" s="290">
        <f t="shared" si="20"/>
        <v>7755914.8800000008</v>
      </c>
      <c r="Y1312" s="4" t="s">
        <v>81</v>
      </c>
      <c r="Z1312" s="4" t="s">
        <v>187</v>
      </c>
      <c r="AA1312" s="276"/>
      <c r="AB1312" s="125" t="s">
        <v>246</v>
      </c>
      <c r="AC1312" s="125"/>
      <c r="AD1312" s="583"/>
      <c r="AE1312" s="583"/>
      <c r="AF1312" s="583"/>
      <c r="AG1312" s="583"/>
      <c r="AH1312" s="583"/>
      <c r="AI1312" s="583"/>
    </row>
    <row r="1313" spans="1:35" ht="88.5" customHeight="1">
      <c r="A1313" s="560" t="s">
        <v>2229</v>
      </c>
      <c r="B1313" s="1" t="s">
        <v>169</v>
      </c>
      <c r="C1313" s="3" t="s">
        <v>327</v>
      </c>
      <c r="D1313" s="3" t="s">
        <v>328</v>
      </c>
      <c r="E1313" s="3" t="s">
        <v>329</v>
      </c>
      <c r="F1313" s="3" t="s">
        <v>328</v>
      </c>
      <c r="G1313" s="3" t="s">
        <v>329</v>
      </c>
      <c r="H1313" s="3" t="s">
        <v>2204</v>
      </c>
      <c r="I1313" s="3" t="s">
        <v>2205</v>
      </c>
      <c r="J1313" s="3" t="s">
        <v>83</v>
      </c>
      <c r="K1313" s="563">
        <v>100</v>
      </c>
      <c r="L1313" s="138">
        <v>711000000</v>
      </c>
      <c r="M1313" s="139" t="s">
        <v>4616</v>
      </c>
      <c r="N1313" s="3" t="s">
        <v>613</v>
      </c>
      <c r="O1313" s="3" t="s">
        <v>2230</v>
      </c>
      <c r="P1313" s="3"/>
      <c r="Q1313" s="564" t="s">
        <v>2163</v>
      </c>
      <c r="R1313" s="552" t="s">
        <v>2122</v>
      </c>
      <c r="S1313" s="4"/>
      <c r="T1313" s="1" t="s">
        <v>82</v>
      </c>
      <c r="U1313" s="4"/>
      <c r="V1313" s="548">
        <v>4879136</v>
      </c>
      <c r="W1313" s="548">
        <v>4879136</v>
      </c>
      <c r="X1313" s="290">
        <f t="shared" si="20"/>
        <v>5464632.3200000003</v>
      </c>
      <c r="Y1313" s="4" t="s">
        <v>81</v>
      </c>
      <c r="Z1313" s="4" t="s">
        <v>187</v>
      </c>
      <c r="AA1313" s="276"/>
      <c r="AB1313" s="125" t="s">
        <v>246</v>
      </c>
      <c r="AC1313" s="125"/>
      <c r="AD1313" s="583"/>
      <c r="AE1313" s="583"/>
      <c r="AF1313" s="583"/>
      <c r="AG1313" s="583"/>
      <c r="AH1313" s="583"/>
      <c r="AI1313" s="583"/>
    </row>
    <row r="1314" spans="1:35" ht="88.5" customHeight="1">
      <c r="A1314" s="560" t="s">
        <v>2231</v>
      </c>
      <c r="B1314" s="1" t="s">
        <v>169</v>
      </c>
      <c r="C1314" s="3" t="s">
        <v>327</v>
      </c>
      <c r="D1314" s="3" t="s">
        <v>328</v>
      </c>
      <c r="E1314" s="3" t="s">
        <v>329</v>
      </c>
      <c r="F1314" s="3" t="s">
        <v>328</v>
      </c>
      <c r="G1314" s="3" t="s">
        <v>329</v>
      </c>
      <c r="H1314" s="3" t="s">
        <v>2204</v>
      </c>
      <c r="I1314" s="3" t="s">
        <v>2205</v>
      </c>
      <c r="J1314" s="3" t="s">
        <v>83</v>
      </c>
      <c r="K1314" s="563">
        <v>100</v>
      </c>
      <c r="L1314" s="138">
        <v>711000000</v>
      </c>
      <c r="M1314" s="139" t="s">
        <v>4616</v>
      </c>
      <c r="N1314" s="3" t="s">
        <v>613</v>
      </c>
      <c r="O1314" s="3" t="s">
        <v>2232</v>
      </c>
      <c r="P1314" s="3"/>
      <c r="Q1314" s="564" t="s">
        <v>2163</v>
      </c>
      <c r="R1314" s="552" t="s">
        <v>2122</v>
      </c>
      <c r="S1314" s="4"/>
      <c r="T1314" s="1" t="s">
        <v>82</v>
      </c>
      <c r="U1314" s="4"/>
      <c r="V1314" s="548">
        <v>8754607</v>
      </c>
      <c r="W1314" s="548">
        <v>8754607</v>
      </c>
      <c r="X1314" s="290">
        <f t="shared" si="20"/>
        <v>9805159.8400000017</v>
      </c>
      <c r="Y1314" s="4" t="s">
        <v>81</v>
      </c>
      <c r="Z1314" s="4" t="s">
        <v>187</v>
      </c>
      <c r="AA1314" s="276"/>
      <c r="AB1314" s="125" t="s">
        <v>246</v>
      </c>
      <c r="AC1314" s="125"/>
      <c r="AD1314" s="583"/>
      <c r="AE1314" s="583"/>
      <c r="AF1314" s="583"/>
      <c r="AG1314" s="583"/>
      <c r="AH1314" s="583"/>
      <c r="AI1314" s="583"/>
    </row>
    <row r="1315" spans="1:35" ht="88.5" customHeight="1">
      <c r="A1315" s="560" t="s">
        <v>2233</v>
      </c>
      <c r="B1315" s="1" t="s">
        <v>169</v>
      </c>
      <c r="C1315" s="3" t="s">
        <v>327</v>
      </c>
      <c r="D1315" s="3" t="s">
        <v>328</v>
      </c>
      <c r="E1315" s="3" t="s">
        <v>329</v>
      </c>
      <c r="F1315" s="3" t="s">
        <v>328</v>
      </c>
      <c r="G1315" s="3" t="s">
        <v>329</v>
      </c>
      <c r="H1315" s="3" t="s">
        <v>2204</v>
      </c>
      <c r="I1315" s="3" t="s">
        <v>2205</v>
      </c>
      <c r="J1315" s="3" t="s">
        <v>83</v>
      </c>
      <c r="K1315" s="563">
        <v>100</v>
      </c>
      <c r="L1315" s="138">
        <v>711000000</v>
      </c>
      <c r="M1315" s="139" t="s">
        <v>4616</v>
      </c>
      <c r="N1315" s="3" t="s">
        <v>613</v>
      </c>
      <c r="O1315" s="3" t="s">
        <v>2234</v>
      </c>
      <c r="P1315" s="3"/>
      <c r="Q1315" s="564" t="s">
        <v>2163</v>
      </c>
      <c r="R1315" s="552" t="s">
        <v>2122</v>
      </c>
      <c r="S1315" s="4"/>
      <c r="T1315" s="1" t="s">
        <v>82</v>
      </c>
      <c r="U1315" s="4"/>
      <c r="V1315" s="548">
        <v>3803154</v>
      </c>
      <c r="W1315" s="548">
        <v>3803154</v>
      </c>
      <c r="X1315" s="290">
        <f t="shared" si="20"/>
        <v>4259532.4800000004</v>
      </c>
      <c r="Y1315" s="4" t="s">
        <v>81</v>
      </c>
      <c r="Z1315" s="4" t="s">
        <v>187</v>
      </c>
      <c r="AA1315" s="276"/>
      <c r="AB1315" s="125" t="s">
        <v>246</v>
      </c>
      <c r="AC1315" s="125"/>
      <c r="AD1315" s="583"/>
      <c r="AE1315" s="583"/>
      <c r="AF1315" s="583"/>
      <c r="AG1315" s="583"/>
      <c r="AH1315" s="583"/>
      <c r="AI1315" s="583"/>
    </row>
    <row r="1316" spans="1:35" ht="88.5" customHeight="1">
      <c r="A1316" s="560" t="s">
        <v>2235</v>
      </c>
      <c r="B1316" s="1" t="s">
        <v>169</v>
      </c>
      <c r="C1316" s="3" t="s">
        <v>327</v>
      </c>
      <c r="D1316" s="3" t="s">
        <v>328</v>
      </c>
      <c r="E1316" s="3" t="s">
        <v>329</v>
      </c>
      <c r="F1316" s="3" t="s">
        <v>328</v>
      </c>
      <c r="G1316" s="3" t="s">
        <v>329</v>
      </c>
      <c r="H1316" s="3" t="s">
        <v>2204</v>
      </c>
      <c r="I1316" s="3" t="s">
        <v>2205</v>
      </c>
      <c r="J1316" s="3" t="s">
        <v>83</v>
      </c>
      <c r="K1316" s="563">
        <v>100</v>
      </c>
      <c r="L1316" s="138">
        <v>711000000</v>
      </c>
      <c r="M1316" s="139" t="s">
        <v>4616</v>
      </c>
      <c r="N1316" s="3" t="s">
        <v>613</v>
      </c>
      <c r="O1316" s="3" t="s">
        <v>237</v>
      </c>
      <c r="P1316" s="3"/>
      <c r="Q1316" s="564" t="s">
        <v>2163</v>
      </c>
      <c r="R1316" s="552" t="s">
        <v>2122</v>
      </c>
      <c r="S1316" s="4"/>
      <c r="T1316" s="1" t="s">
        <v>82</v>
      </c>
      <c r="U1316" s="4"/>
      <c r="V1316" s="548">
        <v>10293412</v>
      </c>
      <c r="W1316" s="548">
        <v>10293412</v>
      </c>
      <c r="X1316" s="290">
        <f t="shared" si="20"/>
        <v>11528621.440000001</v>
      </c>
      <c r="Y1316" s="4" t="s">
        <v>81</v>
      </c>
      <c r="Z1316" s="4" t="s">
        <v>187</v>
      </c>
      <c r="AA1316" s="276"/>
      <c r="AB1316" s="125" t="s">
        <v>246</v>
      </c>
      <c r="AC1316" s="125"/>
      <c r="AD1316" s="583"/>
      <c r="AE1316" s="583"/>
      <c r="AF1316" s="583"/>
      <c r="AG1316" s="583"/>
      <c r="AH1316" s="583"/>
      <c r="AI1316" s="583"/>
    </row>
    <row r="1317" spans="1:35" ht="88.5" customHeight="1">
      <c r="A1317" s="560" t="s">
        <v>2236</v>
      </c>
      <c r="B1317" s="1" t="s">
        <v>169</v>
      </c>
      <c r="C1317" s="3" t="s">
        <v>327</v>
      </c>
      <c r="D1317" s="3" t="s">
        <v>328</v>
      </c>
      <c r="E1317" s="3" t="s">
        <v>329</v>
      </c>
      <c r="F1317" s="3" t="s">
        <v>328</v>
      </c>
      <c r="G1317" s="3" t="s">
        <v>329</v>
      </c>
      <c r="H1317" s="3" t="s">
        <v>2204</v>
      </c>
      <c r="I1317" s="3" t="s">
        <v>2205</v>
      </c>
      <c r="J1317" s="3" t="s">
        <v>83</v>
      </c>
      <c r="K1317" s="563">
        <v>100</v>
      </c>
      <c r="L1317" s="138">
        <v>711000000</v>
      </c>
      <c r="M1317" s="139" t="s">
        <v>4616</v>
      </c>
      <c r="N1317" s="3" t="s">
        <v>613</v>
      </c>
      <c r="O1317" s="3" t="s">
        <v>2237</v>
      </c>
      <c r="P1317" s="3"/>
      <c r="Q1317" s="564" t="s">
        <v>2163</v>
      </c>
      <c r="R1317" s="552" t="s">
        <v>2122</v>
      </c>
      <c r="S1317" s="4"/>
      <c r="T1317" s="1" t="s">
        <v>82</v>
      </c>
      <c r="U1317" s="4"/>
      <c r="V1317" s="548">
        <v>968842</v>
      </c>
      <c r="W1317" s="548">
        <v>968842</v>
      </c>
      <c r="X1317" s="290">
        <f t="shared" si="20"/>
        <v>1085103.04</v>
      </c>
      <c r="Y1317" s="4" t="s">
        <v>81</v>
      </c>
      <c r="Z1317" s="4" t="s">
        <v>187</v>
      </c>
      <c r="AA1317" s="276"/>
      <c r="AB1317" s="125" t="s">
        <v>246</v>
      </c>
      <c r="AC1317" s="125"/>
      <c r="AD1317" s="583"/>
      <c r="AE1317" s="583"/>
      <c r="AF1317" s="583"/>
      <c r="AG1317" s="583"/>
      <c r="AH1317" s="583"/>
      <c r="AI1317" s="583"/>
    </row>
    <row r="1318" spans="1:35" ht="88.5" customHeight="1">
      <c r="A1318" s="560" t="s">
        <v>2238</v>
      </c>
      <c r="B1318" s="1" t="s">
        <v>169</v>
      </c>
      <c r="C1318" s="3" t="s">
        <v>327</v>
      </c>
      <c r="D1318" s="3" t="s">
        <v>328</v>
      </c>
      <c r="E1318" s="3" t="s">
        <v>329</v>
      </c>
      <c r="F1318" s="3" t="s">
        <v>328</v>
      </c>
      <c r="G1318" s="3" t="s">
        <v>329</v>
      </c>
      <c r="H1318" s="3" t="s">
        <v>2204</v>
      </c>
      <c r="I1318" s="3" t="s">
        <v>2205</v>
      </c>
      <c r="J1318" s="3" t="s">
        <v>83</v>
      </c>
      <c r="K1318" s="563">
        <v>100</v>
      </c>
      <c r="L1318" s="138">
        <v>711000000</v>
      </c>
      <c r="M1318" s="139" t="s">
        <v>4616</v>
      </c>
      <c r="N1318" s="3" t="s">
        <v>613</v>
      </c>
      <c r="O1318" s="3" t="s">
        <v>2239</v>
      </c>
      <c r="P1318" s="3"/>
      <c r="Q1318" s="564" t="s">
        <v>2163</v>
      </c>
      <c r="R1318" s="552" t="s">
        <v>2122</v>
      </c>
      <c r="S1318" s="4"/>
      <c r="T1318" s="1" t="s">
        <v>82</v>
      </c>
      <c r="U1318" s="4"/>
      <c r="V1318" s="548">
        <v>857666</v>
      </c>
      <c r="W1318" s="548">
        <v>857666</v>
      </c>
      <c r="X1318" s="290">
        <f t="shared" si="20"/>
        <v>960585.92</v>
      </c>
      <c r="Y1318" s="4" t="s">
        <v>81</v>
      </c>
      <c r="Z1318" s="4" t="s">
        <v>187</v>
      </c>
      <c r="AA1318" s="276"/>
      <c r="AB1318" s="125" t="s">
        <v>246</v>
      </c>
      <c r="AC1318" s="125"/>
      <c r="AD1318" s="583"/>
      <c r="AE1318" s="583"/>
      <c r="AF1318" s="583"/>
      <c r="AG1318" s="583"/>
      <c r="AH1318" s="583"/>
      <c r="AI1318" s="583"/>
    </row>
    <row r="1319" spans="1:35" ht="88.5" customHeight="1">
      <c r="A1319" s="560" t="s">
        <v>2240</v>
      </c>
      <c r="B1319" s="1" t="s">
        <v>169</v>
      </c>
      <c r="C1319" s="3" t="s">
        <v>327</v>
      </c>
      <c r="D1319" s="3" t="s">
        <v>328</v>
      </c>
      <c r="E1319" s="3" t="s">
        <v>329</v>
      </c>
      <c r="F1319" s="3" t="s">
        <v>328</v>
      </c>
      <c r="G1319" s="3" t="s">
        <v>329</v>
      </c>
      <c r="H1319" s="3" t="s">
        <v>2204</v>
      </c>
      <c r="I1319" s="3" t="s">
        <v>2205</v>
      </c>
      <c r="J1319" s="3" t="s">
        <v>83</v>
      </c>
      <c r="K1319" s="563">
        <v>100</v>
      </c>
      <c r="L1319" s="138">
        <v>711000000</v>
      </c>
      <c r="M1319" s="139" t="s">
        <v>4616</v>
      </c>
      <c r="N1319" s="3" t="s">
        <v>613</v>
      </c>
      <c r="O1319" s="3" t="s">
        <v>2241</v>
      </c>
      <c r="P1319" s="3"/>
      <c r="Q1319" s="564" t="s">
        <v>2163</v>
      </c>
      <c r="R1319" s="552" t="s">
        <v>2122</v>
      </c>
      <c r="S1319" s="4"/>
      <c r="T1319" s="1" t="s">
        <v>82</v>
      </c>
      <c r="U1319" s="4"/>
      <c r="V1319" s="548">
        <v>2239497</v>
      </c>
      <c r="W1319" s="548">
        <v>2239497</v>
      </c>
      <c r="X1319" s="290">
        <f t="shared" si="20"/>
        <v>2508236.64</v>
      </c>
      <c r="Y1319" s="4" t="s">
        <v>81</v>
      </c>
      <c r="Z1319" s="4" t="s">
        <v>187</v>
      </c>
      <c r="AA1319" s="276"/>
      <c r="AB1319" s="125" t="s">
        <v>246</v>
      </c>
      <c r="AC1319" s="125"/>
      <c r="AD1319" s="583"/>
      <c r="AE1319" s="583"/>
      <c r="AF1319" s="583"/>
      <c r="AG1319" s="583"/>
      <c r="AH1319" s="583"/>
      <c r="AI1319" s="583"/>
    </row>
    <row r="1320" spans="1:35" ht="88.5" customHeight="1">
      <c r="A1320" s="560" t="s">
        <v>2242</v>
      </c>
      <c r="B1320" s="1" t="s">
        <v>169</v>
      </c>
      <c r="C1320" s="3" t="s">
        <v>327</v>
      </c>
      <c r="D1320" s="3" t="s">
        <v>328</v>
      </c>
      <c r="E1320" s="3" t="s">
        <v>329</v>
      </c>
      <c r="F1320" s="3" t="s">
        <v>328</v>
      </c>
      <c r="G1320" s="3" t="s">
        <v>329</v>
      </c>
      <c r="H1320" s="3" t="s">
        <v>2204</v>
      </c>
      <c r="I1320" s="3" t="s">
        <v>2205</v>
      </c>
      <c r="J1320" s="3" t="s">
        <v>83</v>
      </c>
      <c r="K1320" s="563">
        <v>100</v>
      </c>
      <c r="L1320" s="138">
        <v>711000000</v>
      </c>
      <c r="M1320" s="139" t="s">
        <v>4616</v>
      </c>
      <c r="N1320" s="3" t="s">
        <v>613</v>
      </c>
      <c r="O1320" s="3" t="s">
        <v>2243</v>
      </c>
      <c r="P1320" s="3"/>
      <c r="Q1320" s="564" t="s">
        <v>2163</v>
      </c>
      <c r="R1320" s="552" t="s">
        <v>2122</v>
      </c>
      <c r="S1320" s="4"/>
      <c r="T1320" s="1" t="s">
        <v>82</v>
      </c>
      <c r="U1320" s="4"/>
      <c r="V1320" s="548">
        <v>1326239</v>
      </c>
      <c r="W1320" s="548">
        <v>1326239</v>
      </c>
      <c r="X1320" s="290">
        <f t="shared" si="20"/>
        <v>1485387.6800000002</v>
      </c>
      <c r="Y1320" s="4" t="s">
        <v>81</v>
      </c>
      <c r="Z1320" s="4" t="s">
        <v>187</v>
      </c>
      <c r="AA1320" s="276"/>
      <c r="AB1320" s="125" t="s">
        <v>246</v>
      </c>
      <c r="AC1320" s="125"/>
      <c r="AD1320" s="583"/>
      <c r="AE1320" s="583"/>
      <c r="AF1320" s="583"/>
      <c r="AG1320" s="583"/>
      <c r="AH1320" s="583"/>
      <c r="AI1320" s="583"/>
    </row>
    <row r="1321" spans="1:35" ht="88.5" customHeight="1">
      <c r="A1321" s="560" t="s">
        <v>2244</v>
      </c>
      <c r="B1321" s="1" t="s">
        <v>169</v>
      </c>
      <c r="C1321" s="3" t="s">
        <v>327</v>
      </c>
      <c r="D1321" s="3" t="s">
        <v>328</v>
      </c>
      <c r="E1321" s="3" t="s">
        <v>329</v>
      </c>
      <c r="F1321" s="3" t="s">
        <v>328</v>
      </c>
      <c r="G1321" s="3" t="s">
        <v>329</v>
      </c>
      <c r="H1321" s="3" t="s">
        <v>2204</v>
      </c>
      <c r="I1321" s="3" t="s">
        <v>2205</v>
      </c>
      <c r="J1321" s="3" t="s">
        <v>83</v>
      </c>
      <c r="K1321" s="563">
        <v>100</v>
      </c>
      <c r="L1321" s="138">
        <v>711000000</v>
      </c>
      <c r="M1321" s="139" t="s">
        <v>4616</v>
      </c>
      <c r="N1321" s="3" t="s">
        <v>613</v>
      </c>
      <c r="O1321" s="3" t="s">
        <v>2171</v>
      </c>
      <c r="P1321" s="3"/>
      <c r="Q1321" s="564" t="s">
        <v>2163</v>
      </c>
      <c r="R1321" s="552" t="s">
        <v>2122</v>
      </c>
      <c r="S1321" s="4"/>
      <c r="T1321" s="1" t="s">
        <v>82</v>
      </c>
      <c r="U1321" s="4"/>
      <c r="V1321" s="548">
        <v>6619421</v>
      </c>
      <c r="W1321" s="548">
        <v>6619421</v>
      </c>
      <c r="X1321" s="290">
        <f t="shared" si="20"/>
        <v>7413751.5200000005</v>
      </c>
      <c r="Y1321" s="4" t="s">
        <v>81</v>
      </c>
      <c r="Z1321" s="4" t="s">
        <v>187</v>
      </c>
      <c r="AA1321" s="276"/>
      <c r="AB1321" s="125" t="s">
        <v>246</v>
      </c>
      <c r="AC1321" s="125"/>
      <c r="AD1321" s="583"/>
      <c r="AE1321" s="583"/>
      <c r="AF1321" s="583"/>
      <c r="AG1321" s="583"/>
      <c r="AH1321" s="583"/>
      <c r="AI1321" s="583"/>
    </row>
    <row r="1322" spans="1:35" ht="88.5" customHeight="1">
      <c r="A1322" s="560" t="s">
        <v>2245</v>
      </c>
      <c r="B1322" s="1" t="s">
        <v>169</v>
      </c>
      <c r="C1322" s="3" t="s">
        <v>327</v>
      </c>
      <c r="D1322" s="3" t="s">
        <v>328</v>
      </c>
      <c r="E1322" s="3" t="s">
        <v>329</v>
      </c>
      <c r="F1322" s="3" t="s">
        <v>328</v>
      </c>
      <c r="G1322" s="3" t="s">
        <v>329</v>
      </c>
      <c r="H1322" s="3" t="s">
        <v>2204</v>
      </c>
      <c r="I1322" s="3" t="s">
        <v>2205</v>
      </c>
      <c r="J1322" s="3" t="s">
        <v>83</v>
      </c>
      <c r="K1322" s="563">
        <v>100</v>
      </c>
      <c r="L1322" s="138">
        <v>711000000</v>
      </c>
      <c r="M1322" s="139" t="s">
        <v>4616</v>
      </c>
      <c r="N1322" s="3" t="s">
        <v>613</v>
      </c>
      <c r="O1322" s="3" t="s">
        <v>222</v>
      </c>
      <c r="P1322" s="3"/>
      <c r="Q1322" s="564" t="s">
        <v>2163</v>
      </c>
      <c r="R1322" s="552" t="s">
        <v>2122</v>
      </c>
      <c r="S1322" s="4"/>
      <c r="T1322" s="1" t="s">
        <v>82</v>
      </c>
      <c r="U1322" s="4"/>
      <c r="V1322" s="548">
        <v>3532811</v>
      </c>
      <c r="W1322" s="548">
        <v>3532811</v>
      </c>
      <c r="X1322" s="290">
        <f t="shared" si="20"/>
        <v>3956748.3200000003</v>
      </c>
      <c r="Y1322" s="4" t="s">
        <v>81</v>
      </c>
      <c r="Z1322" s="4" t="s">
        <v>187</v>
      </c>
      <c r="AA1322" s="276"/>
      <c r="AB1322" s="125" t="s">
        <v>246</v>
      </c>
      <c r="AC1322" s="125"/>
      <c r="AD1322" s="583"/>
      <c r="AE1322" s="583"/>
      <c r="AF1322" s="583"/>
      <c r="AG1322" s="583"/>
      <c r="AH1322" s="583"/>
      <c r="AI1322" s="583"/>
    </row>
    <row r="1323" spans="1:35" ht="88.5" customHeight="1">
      <c r="A1323" s="560" t="s">
        <v>2246</v>
      </c>
      <c r="B1323" s="1" t="s">
        <v>169</v>
      </c>
      <c r="C1323" s="3" t="s">
        <v>327</v>
      </c>
      <c r="D1323" s="3" t="s">
        <v>328</v>
      </c>
      <c r="E1323" s="3" t="s">
        <v>329</v>
      </c>
      <c r="F1323" s="3" t="s">
        <v>328</v>
      </c>
      <c r="G1323" s="3" t="s">
        <v>329</v>
      </c>
      <c r="H1323" s="3" t="s">
        <v>2204</v>
      </c>
      <c r="I1323" s="3" t="s">
        <v>2205</v>
      </c>
      <c r="J1323" s="3" t="s">
        <v>83</v>
      </c>
      <c r="K1323" s="563">
        <v>100</v>
      </c>
      <c r="L1323" s="138">
        <v>711000000</v>
      </c>
      <c r="M1323" s="139" t="s">
        <v>4616</v>
      </c>
      <c r="N1323" s="3" t="s">
        <v>613</v>
      </c>
      <c r="O1323" s="3" t="s">
        <v>2247</v>
      </c>
      <c r="P1323" s="3"/>
      <c r="Q1323" s="564" t="s">
        <v>2163</v>
      </c>
      <c r="R1323" s="552" t="s">
        <v>2122</v>
      </c>
      <c r="S1323" s="4"/>
      <c r="T1323" s="1" t="s">
        <v>82</v>
      </c>
      <c r="U1323" s="4"/>
      <c r="V1323" s="548">
        <v>12851322</v>
      </c>
      <c r="W1323" s="548">
        <v>12851322</v>
      </c>
      <c r="X1323" s="290">
        <f t="shared" si="20"/>
        <v>14393480.640000001</v>
      </c>
      <c r="Y1323" s="4" t="s">
        <v>81</v>
      </c>
      <c r="Z1323" s="4" t="s">
        <v>187</v>
      </c>
      <c r="AA1323" s="276"/>
      <c r="AB1323" s="125" t="s">
        <v>246</v>
      </c>
      <c r="AC1323" s="125"/>
      <c r="AD1323" s="583"/>
      <c r="AE1323" s="583"/>
      <c r="AF1323" s="583"/>
      <c r="AG1323" s="583"/>
      <c r="AH1323" s="583"/>
      <c r="AI1323" s="583"/>
    </row>
    <row r="1324" spans="1:35" ht="88.5" customHeight="1">
      <c r="A1324" s="560" t="s">
        <v>2248</v>
      </c>
      <c r="B1324" s="1" t="s">
        <v>169</v>
      </c>
      <c r="C1324" s="3" t="s">
        <v>327</v>
      </c>
      <c r="D1324" s="3" t="s">
        <v>328</v>
      </c>
      <c r="E1324" s="3" t="s">
        <v>329</v>
      </c>
      <c r="F1324" s="3" t="s">
        <v>328</v>
      </c>
      <c r="G1324" s="3" t="s">
        <v>329</v>
      </c>
      <c r="H1324" s="3" t="s">
        <v>2204</v>
      </c>
      <c r="I1324" s="3" t="s">
        <v>2205</v>
      </c>
      <c r="J1324" s="3" t="s">
        <v>83</v>
      </c>
      <c r="K1324" s="563">
        <v>100</v>
      </c>
      <c r="L1324" s="138">
        <v>711000000</v>
      </c>
      <c r="M1324" s="139" t="s">
        <v>4616</v>
      </c>
      <c r="N1324" s="3" t="s">
        <v>613</v>
      </c>
      <c r="O1324" s="3" t="s">
        <v>226</v>
      </c>
      <c r="P1324" s="3"/>
      <c r="Q1324" s="564" t="s">
        <v>2163</v>
      </c>
      <c r="R1324" s="552" t="s">
        <v>2122</v>
      </c>
      <c r="S1324" s="4"/>
      <c r="T1324" s="1" t="s">
        <v>82</v>
      </c>
      <c r="U1324" s="4"/>
      <c r="V1324" s="548">
        <v>11003476</v>
      </c>
      <c r="W1324" s="548">
        <v>11003476</v>
      </c>
      <c r="X1324" s="290">
        <f t="shared" si="20"/>
        <v>12323893.120000001</v>
      </c>
      <c r="Y1324" s="4" t="s">
        <v>81</v>
      </c>
      <c r="Z1324" s="4" t="s">
        <v>187</v>
      </c>
      <c r="AA1324" s="276"/>
      <c r="AB1324" s="125" t="s">
        <v>246</v>
      </c>
      <c r="AC1324" s="125"/>
      <c r="AD1324" s="583"/>
      <c r="AE1324" s="583"/>
      <c r="AF1324" s="583"/>
      <c r="AG1324" s="583"/>
      <c r="AH1324" s="583"/>
      <c r="AI1324" s="583"/>
    </row>
    <row r="1325" spans="1:35" ht="88.5" customHeight="1">
      <c r="A1325" s="560" t="s">
        <v>2249</v>
      </c>
      <c r="B1325" s="1" t="s">
        <v>169</v>
      </c>
      <c r="C1325" s="3" t="s">
        <v>327</v>
      </c>
      <c r="D1325" s="3" t="s">
        <v>328</v>
      </c>
      <c r="E1325" s="3" t="s">
        <v>329</v>
      </c>
      <c r="F1325" s="3" t="s">
        <v>328</v>
      </c>
      <c r="G1325" s="3" t="s">
        <v>329</v>
      </c>
      <c r="H1325" s="3" t="s">
        <v>2204</v>
      </c>
      <c r="I1325" s="3" t="s">
        <v>2205</v>
      </c>
      <c r="J1325" s="3" t="s">
        <v>83</v>
      </c>
      <c r="K1325" s="563">
        <v>100</v>
      </c>
      <c r="L1325" s="138">
        <v>711000000</v>
      </c>
      <c r="M1325" s="139" t="s">
        <v>4616</v>
      </c>
      <c r="N1325" s="3" t="s">
        <v>613</v>
      </c>
      <c r="O1325" s="3" t="s">
        <v>2250</v>
      </c>
      <c r="P1325" s="3"/>
      <c r="Q1325" s="564" t="s">
        <v>2163</v>
      </c>
      <c r="R1325" s="552" t="s">
        <v>2122</v>
      </c>
      <c r="S1325" s="4"/>
      <c r="T1325" s="1" t="s">
        <v>82</v>
      </c>
      <c r="U1325" s="4"/>
      <c r="V1325" s="548">
        <v>13252616</v>
      </c>
      <c r="W1325" s="548">
        <v>13252616</v>
      </c>
      <c r="X1325" s="290">
        <f t="shared" si="20"/>
        <v>14842929.920000002</v>
      </c>
      <c r="Y1325" s="4" t="s">
        <v>81</v>
      </c>
      <c r="Z1325" s="4" t="s">
        <v>187</v>
      </c>
      <c r="AA1325" s="276"/>
      <c r="AB1325" s="125" t="s">
        <v>246</v>
      </c>
      <c r="AC1325" s="125"/>
      <c r="AD1325" s="583"/>
      <c r="AE1325" s="583"/>
      <c r="AF1325" s="583"/>
      <c r="AG1325" s="583"/>
      <c r="AH1325" s="583"/>
      <c r="AI1325" s="583"/>
    </row>
    <row r="1326" spans="1:35" ht="88.5" customHeight="1">
      <c r="A1326" s="560" t="s">
        <v>2251</v>
      </c>
      <c r="B1326" s="1" t="s">
        <v>169</v>
      </c>
      <c r="C1326" s="3" t="s">
        <v>327</v>
      </c>
      <c r="D1326" s="3" t="s">
        <v>328</v>
      </c>
      <c r="E1326" s="3" t="s">
        <v>329</v>
      </c>
      <c r="F1326" s="3" t="s">
        <v>328</v>
      </c>
      <c r="G1326" s="3" t="s">
        <v>329</v>
      </c>
      <c r="H1326" s="3" t="s">
        <v>2204</v>
      </c>
      <c r="I1326" s="3" t="s">
        <v>2205</v>
      </c>
      <c r="J1326" s="3" t="s">
        <v>83</v>
      </c>
      <c r="K1326" s="563">
        <v>100</v>
      </c>
      <c r="L1326" s="138">
        <v>711000000</v>
      </c>
      <c r="M1326" s="139" t="s">
        <v>4616</v>
      </c>
      <c r="N1326" s="3" t="s">
        <v>613</v>
      </c>
      <c r="O1326" s="3" t="s">
        <v>2252</v>
      </c>
      <c r="P1326" s="3"/>
      <c r="Q1326" s="564" t="s">
        <v>2163</v>
      </c>
      <c r="R1326" s="552" t="s">
        <v>2122</v>
      </c>
      <c r="S1326" s="4"/>
      <c r="T1326" s="1" t="s">
        <v>82</v>
      </c>
      <c r="U1326" s="4"/>
      <c r="V1326" s="548">
        <v>5828392</v>
      </c>
      <c r="W1326" s="548">
        <v>5828392</v>
      </c>
      <c r="X1326" s="290">
        <f t="shared" si="20"/>
        <v>6527799.040000001</v>
      </c>
      <c r="Y1326" s="4" t="s">
        <v>81</v>
      </c>
      <c r="Z1326" s="4" t="s">
        <v>187</v>
      </c>
      <c r="AA1326" s="276"/>
      <c r="AB1326" s="125" t="s">
        <v>246</v>
      </c>
      <c r="AC1326" s="125"/>
      <c r="AD1326" s="583"/>
      <c r="AE1326" s="583"/>
      <c r="AF1326" s="583"/>
      <c r="AG1326" s="583"/>
      <c r="AH1326" s="583"/>
      <c r="AI1326" s="583"/>
    </row>
    <row r="1327" spans="1:35" ht="88.5" customHeight="1">
      <c r="A1327" s="560" t="s">
        <v>2253</v>
      </c>
      <c r="B1327" s="1" t="s">
        <v>169</v>
      </c>
      <c r="C1327" s="3" t="s">
        <v>327</v>
      </c>
      <c r="D1327" s="3" t="s">
        <v>328</v>
      </c>
      <c r="E1327" s="3" t="s">
        <v>329</v>
      </c>
      <c r="F1327" s="3" t="s">
        <v>328</v>
      </c>
      <c r="G1327" s="3" t="s">
        <v>329</v>
      </c>
      <c r="H1327" s="3" t="s">
        <v>2204</v>
      </c>
      <c r="I1327" s="3" t="s">
        <v>2205</v>
      </c>
      <c r="J1327" s="3" t="s">
        <v>83</v>
      </c>
      <c r="K1327" s="563">
        <v>100</v>
      </c>
      <c r="L1327" s="138">
        <v>711000000</v>
      </c>
      <c r="M1327" s="139" t="s">
        <v>4616</v>
      </c>
      <c r="N1327" s="3" t="s">
        <v>613</v>
      </c>
      <c r="O1327" s="3" t="s">
        <v>2254</v>
      </c>
      <c r="P1327" s="3"/>
      <c r="Q1327" s="564" t="s">
        <v>2163</v>
      </c>
      <c r="R1327" s="552" t="s">
        <v>2122</v>
      </c>
      <c r="S1327" s="4"/>
      <c r="T1327" s="1" t="s">
        <v>82</v>
      </c>
      <c r="U1327" s="4"/>
      <c r="V1327" s="548">
        <v>9241042</v>
      </c>
      <c r="W1327" s="548">
        <v>9241042</v>
      </c>
      <c r="X1327" s="290">
        <f t="shared" si="20"/>
        <v>10349967.040000001</v>
      </c>
      <c r="Y1327" s="4" t="s">
        <v>81</v>
      </c>
      <c r="Z1327" s="4" t="s">
        <v>187</v>
      </c>
      <c r="AA1327" s="276"/>
      <c r="AB1327" s="125" t="s">
        <v>246</v>
      </c>
      <c r="AC1327" s="125"/>
      <c r="AD1327" s="583"/>
      <c r="AE1327" s="583"/>
      <c r="AF1327" s="583"/>
      <c r="AG1327" s="583"/>
      <c r="AH1327" s="583"/>
      <c r="AI1327" s="583"/>
    </row>
    <row r="1328" spans="1:35" ht="88.5" customHeight="1">
      <c r="A1328" s="560" t="s">
        <v>2255</v>
      </c>
      <c r="B1328" s="1" t="s">
        <v>169</v>
      </c>
      <c r="C1328" s="3" t="s">
        <v>327</v>
      </c>
      <c r="D1328" s="3" t="s">
        <v>328</v>
      </c>
      <c r="E1328" s="3" t="s">
        <v>329</v>
      </c>
      <c r="F1328" s="3" t="s">
        <v>328</v>
      </c>
      <c r="G1328" s="3" t="s">
        <v>329</v>
      </c>
      <c r="H1328" s="3" t="s">
        <v>2204</v>
      </c>
      <c r="I1328" s="3" t="s">
        <v>2205</v>
      </c>
      <c r="J1328" s="3" t="s">
        <v>83</v>
      </c>
      <c r="K1328" s="563">
        <v>100</v>
      </c>
      <c r="L1328" s="138">
        <v>711000000</v>
      </c>
      <c r="M1328" s="139" t="s">
        <v>4616</v>
      </c>
      <c r="N1328" s="3" t="s">
        <v>613</v>
      </c>
      <c r="O1328" s="3" t="s">
        <v>2256</v>
      </c>
      <c r="P1328" s="3"/>
      <c r="Q1328" s="564" t="s">
        <v>2163</v>
      </c>
      <c r="R1328" s="552" t="s">
        <v>2122</v>
      </c>
      <c r="S1328" s="4"/>
      <c r="T1328" s="1" t="s">
        <v>82</v>
      </c>
      <c r="U1328" s="4"/>
      <c r="V1328" s="548">
        <v>9091502</v>
      </c>
      <c r="W1328" s="548">
        <v>9091502</v>
      </c>
      <c r="X1328" s="290">
        <f t="shared" si="20"/>
        <v>10182482.24</v>
      </c>
      <c r="Y1328" s="4" t="s">
        <v>81</v>
      </c>
      <c r="Z1328" s="4" t="s">
        <v>187</v>
      </c>
      <c r="AA1328" s="276"/>
      <c r="AB1328" s="125" t="s">
        <v>246</v>
      </c>
      <c r="AC1328" s="125"/>
      <c r="AD1328" s="583"/>
      <c r="AE1328" s="583"/>
      <c r="AF1328" s="583"/>
      <c r="AG1328" s="583"/>
      <c r="AH1328" s="583"/>
      <c r="AI1328" s="583"/>
    </row>
    <row r="1329" spans="1:35" ht="88.5" customHeight="1">
      <c r="A1329" s="560" t="s">
        <v>2257</v>
      </c>
      <c r="B1329" s="1" t="s">
        <v>169</v>
      </c>
      <c r="C1329" s="565" t="s">
        <v>2258</v>
      </c>
      <c r="D1329" s="565" t="s">
        <v>2259</v>
      </c>
      <c r="E1329" s="565" t="s">
        <v>2260</v>
      </c>
      <c r="F1329" s="565" t="s">
        <v>2261</v>
      </c>
      <c r="G1329" s="565" t="s">
        <v>2262</v>
      </c>
      <c r="H1329" s="565" t="s">
        <v>2263</v>
      </c>
      <c r="I1329" s="565" t="s">
        <v>2264</v>
      </c>
      <c r="J1329" s="1" t="s">
        <v>83</v>
      </c>
      <c r="K1329" s="565">
        <v>100</v>
      </c>
      <c r="L1329" s="138">
        <v>711000000</v>
      </c>
      <c r="M1329" s="139" t="s">
        <v>4616</v>
      </c>
      <c r="N1329" s="565" t="s">
        <v>2265</v>
      </c>
      <c r="O1329" s="565" t="s">
        <v>1979</v>
      </c>
      <c r="P1329" s="566"/>
      <c r="Q1329" s="565" t="s">
        <v>1980</v>
      </c>
      <c r="R1329" s="125" t="s">
        <v>2164</v>
      </c>
      <c r="S1329" s="566"/>
      <c r="T1329" s="1" t="s">
        <v>82</v>
      </c>
      <c r="U1329" s="565"/>
      <c r="V1329" s="551">
        <v>6147200</v>
      </c>
      <c r="W1329" s="551">
        <v>6147200</v>
      </c>
      <c r="X1329" s="290">
        <f t="shared" si="20"/>
        <v>6884864.0000000009</v>
      </c>
      <c r="Y1329" s="567" t="s">
        <v>2165</v>
      </c>
      <c r="Z1329" s="565">
        <v>2015</v>
      </c>
      <c r="AA1329" s="565"/>
      <c r="AB1329" s="125" t="s">
        <v>1981</v>
      </c>
      <c r="AC1329" s="125"/>
      <c r="AD1329" s="583"/>
      <c r="AE1329" s="583"/>
      <c r="AF1329" s="583"/>
      <c r="AG1329" s="583"/>
      <c r="AH1329" s="583"/>
      <c r="AI1329" s="583"/>
    </row>
    <row r="1330" spans="1:35" ht="88.5" customHeight="1">
      <c r="A1330" s="560" t="s">
        <v>2266</v>
      </c>
      <c r="B1330" s="1" t="s">
        <v>169</v>
      </c>
      <c r="C1330" s="3" t="s">
        <v>181</v>
      </c>
      <c r="D1330" s="3" t="s">
        <v>182</v>
      </c>
      <c r="E1330" s="3" t="s">
        <v>284</v>
      </c>
      <c r="F1330" s="3" t="s">
        <v>182</v>
      </c>
      <c r="G1330" s="3" t="s">
        <v>284</v>
      </c>
      <c r="H1330" s="568" t="s">
        <v>183</v>
      </c>
      <c r="I1330" s="3" t="s">
        <v>184</v>
      </c>
      <c r="J1330" s="3" t="s">
        <v>31</v>
      </c>
      <c r="K1330" s="569">
        <v>100</v>
      </c>
      <c r="L1330" s="138">
        <v>711000000</v>
      </c>
      <c r="M1330" s="139" t="s">
        <v>4616</v>
      </c>
      <c r="N1330" s="2" t="s">
        <v>1618</v>
      </c>
      <c r="O1330" s="3" t="s">
        <v>2267</v>
      </c>
      <c r="P1330" s="3"/>
      <c r="Q1330" s="12" t="s">
        <v>2268</v>
      </c>
      <c r="R1330" s="5" t="s">
        <v>2112</v>
      </c>
      <c r="S1330" s="568"/>
      <c r="T1330" s="1" t="s">
        <v>82</v>
      </c>
      <c r="U1330" s="568"/>
      <c r="V1330" s="570">
        <v>693750120</v>
      </c>
      <c r="W1330" s="570">
        <v>693750120</v>
      </c>
      <c r="X1330" s="290">
        <f t="shared" si="20"/>
        <v>777000134.4000001</v>
      </c>
      <c r="Y1330" s="568" t="s">
        <v>81</v>
      </c>
      <c r="Z1330" s="568" t="s">
        <v>187</v>
      </c>
      <c r="AA1330" s="276"/>
      <c r="AB1330" s="125" t="s">
        <v>246</v>
      </c>
      <c r="AC1330" s="125" t="s">
        <v>2269</v>
      </c>
      <c r="AD1330" s="583"/>
      <c r="AE1330" s="583"/>
      <c r="AF1330" s="583"/>
      <c r="AG1330" s="583"/>
      <c r="AH1330" s="583"/>
      <c r="AI1330" s="583"/>
    </row>
    <row r="1331" spans="1:35" ht="88.5" customHeight="1">
      <c r="A1331" s="560" t="s">
        <v>2270</v>
      </c>
      <c r="B1331" s="4" t="s">
        <v>169</v>
      </c>
      <c r="C1331" s="571" t="s">
        <v>2271</v>
      </c>
      <c r="D1331" s="571" t="s">
        <v>2272</v>
      </c>
      <c r="E1331" s="571" t="s">
        <v>2273</v>
      </c>
      <c r="F1331" s="571" t="s">
        <v>2272</v>
      </c>
      <c r="G1331" s="571" t="s">
        <v>2273</v>
      </c>
      <c r="H1331" s="571" t="s">
        <v>2274</v>
      </c>
      <c r="I1331" s="12" t="s">
        <v>2275</v>
      </c>
      <c r="J1331" s="571" t="s">
        <v>83</v>
      </c>
      <c r="K1331" s="550">
        <v>100</v>
      </c>
      <c r="L1331" s="138">
        <v>711000000</v>
      </c>
      <c r="M1331" s="139" t="s">
        <v>4616</v>
      </c>
      <c r="N1331" s="572" t="s">
        <v>2276</v>
      </c>
      <c r="O1331" s="571" t="s">
        <v>2277</v>
      </c>
      <c r="P1331" s="1"/>
      <c r="Q1331" s="571" t="s">
        <v>2278</v>
      </c>
      <c r="R1331" s="552" t="s">
        <v>2122</v>
      </c>
      <c r="S1331" s="1"/>
      <c r="T1331" s="1" t="s">
        <v>82</v>
      </c>
      <c r="U1331" s="1"/>
      <c r="V1331" s="5">
        <v>8400000</v>
      </c>
      <c r="W1331" s="5">
        <v>8400000</v>
      </c>
      <c r="X1331" s="290">
        <f t="shared" si="20"/>
        <v>9408000</v>
      </c>
      <c r="Y1331" s="1" t="s">
        <v>81</v>
      </c>
      <c r="Z1331" s="1">
        <v>2015</v>
      </c>
      <c r="AA1331" s="573"/>
      <c r="AB1331" s="125" t="s">
        <v>1981</v>
      </c>
      <c r="AC1331" s="125"/>
      <c r="AD1331" s="583"/>
      <c r="AE1331" s="583"/>
      <c r="AF1331" s="583"/>
      <c r="AG1331" s="583"/>
      <c r="AH1331" s="583"/>
      <c r="AI1331" s="583"/>
    </row>
    <row r="1332" spans="1:35" ht="88.5" customHeight="1">
      <c r="A1332" s="560" t="s">
        <v>2279</v>
      </c>
      <c r="B1332" s="12" t="s">
        <v>169</v>
      </c>
      <c r="C1332" s="12" t="s">
        <v>2280</v>
      </c>
      <c r="D1332" s="12" t="s">
        <v>2281</v>
      </c>
      <c r="E1332" s="12" t="s">
        <v>2282</v>
      </c>
      <c r="F1332" s="12" t="s">
        <v>2281</v>
      </c>
      <c r="G1332" s="12" t="s">
        <v>2282</v>
      </c>
      <c r="H1332" s="12" t="s">
        <v>2283</v>
      </c>
      <c r="I1332" s="12" t="s">
        <v>2284</v>
      </c>
      <c r="J1332" s="12" t="s">
        <v>31</v>
      </c>
      <c r="K1332" s="12">
        <v>100</v>
      </c>
      <c r="L1332" s="12">
        <v>271010000</v>
      </c>
      <c r="M1332" s="604" t="s">
        <v>2063</v>
      </c>
      <c r="N1332" s="574" t="s">
        <v>2086</v>
      </c>
      <c r="O1332" s="12" t="s">
        <v>2285</v>
      </c>
      <c r="P1332" s="12"/>
      <c r="Q1332" s="12" t="s">
        <v>2121</v>
      </c>
      <c r="R1332" s="552" t="s">
        <v>2122</v>
      </c>
      <c r="S1332" s="12"/>
      <c r="T1332" s="1" t="s">
        <v>82</v>
      </c>
      <c r="U1332" s="6"/>
      <c r="V1332" s="5">
        <v>118864</v>
      </c>
      <c r="W1332" s="5">
        <v>118864</v>
      </c>
      <c r="X1332" s="290">
        <f t="shared" si="20"/>
        <v>133127.68000000002</v>
      </c>
      <c r="Y1332" s="6" t="s">
        <v>81</v>
      </c>
      <c r="Z1332" s="12">
        <v>2015</v>
      </c>
      <c r="AA1332" s="6"/>
      <c r="AB1332" s="125" t="s">
        <v>2286</v>
      </c>
      <c r="AC1332" s="125" t="s">
        <v>1909</v>
      </c>
      <c r="AD1332" s="583"/>
      <c r="AE1332" s="583"/>
      <c r="AF1332" s="583"/>
      <c r="AG1332" s="583"/>
      <c r="AH1332" s="583"/>
      <c r="AI1332" s="583"/>
    </row>
    <row r="1333" spans="1:35" ht="88.5" customHeight="1">
      <c r="A1333" s="560" t="s">
        <v>2287</v>
      </c>
      <c r="B1333" s="12" t="s">
        <v>169</v>
      </c>
      <c r="C1333" s="12" t="s">
        <v>2288</v>
      </c>
      <c r="D1333" s="12" t="s">
        <v>2289</v>
      </c>
      <c r="E1333" s="12" t="s">
        <v>2290</v>
      </c>
      <c r="F1333" s="12" t="s">
        <v>2289</v>
      </c>
      <c r="G1333" s="12" t="s">
        <v>2290</v>
      </c>
      <c r="H1333" s="12" t="s">
        <v>2291</v>
      </c>
      <c r="I1333" s="12" t="s">
        <v>2292</v>
      </c>
      <c r="J1333" s="1" t="s">
        <v>31</v>
      </c>
      <c r="K1333" s="12">
        <v>100</v>
      </c>
      <c r="L1333" s="9">
        <v>471010000</v>
      </c>
      <c r="M1333" s="604" t="s">
        <v>4620</v>
      </c>
      <c r="N1333" s="565" t="s">
        <v>2265</v>
      </c>
      <c r="O1333" s="12" t="s">
        <v>2293</v>
      </c>
      <c r="P1333" s="12"/>
      <c r="Q1333" s="12" t="s">
        <v>2121</v>
      </c>
      <c r="R1333" s="552" t="s">
        <v>2122</v>
      </c>
      <c r="S1333" s="12"/>
      <c r="T1333" s="1" t="s">
        <v>82</v>
      </c>
      <c r="U1333" s="6"/>
      <c r="V1333" s="5">
        <v>286113.88</v>
      </c>
      <c r="W1333" s="5">
        <v>286113.88</v>
      </c>
      <c r="X1333" s="290">
        <f t="shared" si="20"/>
        <v>320447.54560000001</v>
      </c>
      <c r="Y1333" s="6" t="s">
        <v>81</v>
      </c>
      <c r="Z1333" s="12">
        <v>2015</v>
      </c>
      <c r="AA1333" s="6"/>
      <c r="AB1333" s="125" t="s">
        <v>2286</v>
      </c>
      <c r="AC1333" s="125"/>
      <c r="AD1333" s="583"/>
      <c r="AE1333" s="583"/>
      <c r="AF1333" s="583"/>
      <c r="AG1333" s="583"/>
      <c r="AH1333" s="583"/>
      <c r="AI1333" s="583"/>
    </row>
    <row r="1334" spans="1:35" ht="88.5" customHeight="1">
      <c r="A1334" s="560" t="s">
        <v>2294</v>
      </c>
      <c r="B1334" s="12" t="s">
        <v>169</v>
      </c>
      <c r="C1334" s="12" t="s">
        <v>2288</v>
      </c>
      <c r="D1334" s="12" t="s">
        <v>2289</v>
      </c>
      <c r="E1334" s="12" t="s">
        <v>2290</v>
      </c>
      <c r="F1334" s="12" t="s">
        <v>2289</v>
      </c>
      <c r="G1334" s="12" t="s">
        <v>2290</v>
      </c>
      <c r="H1334" s="12" t="s">
        <v>2291</v>
      </c>
      <c r="I1334" s="12" t="s">
        <v>2292</v>
      </c>
      <c r="J1334" s="1" t="s">
        <v>31</v>
      </c>
      <c r="K1334" s="12">
        <v>100</v>
      </c>
      <c r="L1334" s="9">
        <v>471010000</v>
      </c>
      <c r="M1334" s="604" t="s">
        <v>4620</v>
      </c>
      <c r="N1334" s="565" t="s">
        <v>2265</v>
      </c>
      <c r="O1334" s="12" t="s">
        <v>2142</v>
      </c>
      <c r="P1334" s="12"/>
      <c r="Q1334" s="12" t="s">
        <v>2121</v>
      </c>
      <c r="R1334" s="552" t="s">
        <v>2122</v>
      </c>
      <c r="S1334" s="12"/>
      <c r="T1334" s="1" t="s">
        <v>82</v>
      </c>
      <c r="U1334" s="6"/>
      <c r="V1334" s="5">
        <v>286113.88</v>
      </c>
      <c r="W1334" s="5">
        <v>286113.88</v>
      </c>
      <c r="X1334" s="290">
        <f t="shared" si="20"/>
        <v>320447.54560000001</v>
      </c>
      <c r="Y1334" s="6" t="s">
        <v>81</v>
      </c>
      <c r="Z1334" s="12">
        <v>2015</v>
      </c>
      <c r="AA1334" s="6"/>
      <c r="AB1334" s="125" t="s">
        <v>2286</v>
      </c>
      <c r="AC1334" s="125"/>
      <c r="AD1334" s="583"/>
      <c r="AE1334" s="583"/>
      <c r="AF1334" s="583"/>
      <c r="AG1334" s="583"/>
      <c r="AH1334" s="583"/>
      <c r="AI1334" s="583"/>
    </row>
    <row r="1335" spans="1:35" ht="88.5" customHeight="1">
      <c r="A1335" s="560" t="s">
        <v>2295</v>
      </c>
      <c r="B1335" s="12" t="s">
        <v>169</v>
      </c>
      <c r="C1335" s="12" t="s">
        <v>2288</v>
      </c>
      <c r="D1335" s="12" t="s">
        <v>2289</v>
      </c>
      <c r="E1335" s="12" t="s">
        <v>2290</v>
      </c>
      <c r="F1335" s="12" t="s">
        <v>2289</v>
      </c>
      <c r="G1335" s="12" t="s">
        <v>2290</v>
      </c>
      <c r="H1335" s="12" t="s">
        <v>2291</v>
      </c>
      <c r="I1335" s="12" t="s">
        <v>2292</v>
      </c>
      <c r="J1335" s="1" t="s">
        <v>31</v>
      </c>
      <c r="K1335" s="12">
        <v>100</v>
      </c>
      <c r="L1335" s="9">
        <v>471010000</v>
      </c>
      <c r="M1335" s="604" t="s">
        <v>4620</v>
      </c>
      <c r="N1335" s="565" t="s">
        <v>2265</v>
      </c>
      <c r="O1335" s="12" t="s">
        <v>2296</v>
      </c>
      <c r="P1335" s="12"/>
      <c r="Q1335" s="12" t="s">
        <v>2121</v>
      </c>
      <c r="R1335" s="552" t="s">
        <v>2122</v>
      </c>
      <c r="S1335" s="12"/>
      <c r="T1335" s="1" t="s">
        <v>82</v>
      </c>
      <c r="U1335" s="6"/>
      <c r="V1335" s="5">
        <v>286113.88</v>
      </c>
      <c r="W1335" s="5">
        <v>286113.88</v>
      </c>
      <c r="X1335" s="290">
        <f t="shared" si="20"/>
        <v>320447.54560000001</v>
      </c>
      <c r="Y1335" s="6" t="s">
        <v>81</v>
      </c>
      <c r="Z1335" s="12">
        <v>2015</v>
      </c>
      <c r="AA1335" s="6"/>
      <c r="AB1335" s="125" t="s">
        <v>2286</v>
      </c>
      <c r="AC1335" s="125"/>
      <c r="AD1335" s="583"/>
      <c r="AE1335" s="583"/>
      <c r="AF1335" s="583"/>
      <c r="AG1335" s="583"/>
      <c r="AH1335" s="583"/>
      <c r="AI1335" s="583"/>
    </row>
    <row r="1336" spans="1:35" ht="88.5" customHeight="1">
      <c r="A1336" s="560" t="s">
        <v>2297</v>
      </c>
      <c r="B1336" s="12" t="s">
        <v>169</v>
      </c>
      <c r="C1336" s="12" t="s">
        <v>2288</v>
      </c>
      <c r="D1336" s="12" t="s">
        <v>2289</v>
      </c>
      <c r="E1336" s="12" t="s">
        <v>2290</v>
      </c>
      <c r="F1336" s="12" t="s">
        <v>2289</v>
      </c>
      <c r="G1336" s="12" t="s">
        <v>2290</v>
      </c>
      <c r="H1336" s="12" t="s">
        <v>2291</v>
      </c>
      <c r="I1336" s="12" t="s">
        <v>2292</v>
      </c>
      <c r="J1336" s="1" t="s">
        <v>31</v>
      </c>
      <c r="K1336" s="12">
        <v>100</v>
      </c>
      <c r="L1336" s="12">
        <v>231010000</v>
      </c>
      <c r="M1336" s="604" t="s">
        <v>2772</v>
      </c>
      <c r="N1336" s="572" t="s">
        <v>2276</v>
      </c>
      <c r="O1336" s="12" t="s">
        <v>2298</v>
      </c>
      <c r="P1336" s="12"/>
      <c r="Q1336" s="12" t="s">
        <v>2121</v>
      </c>
      <c r="R1336" s="552" t="s">
        <v>2122</v>
      </c>
      <c r="S1336" s="12"/>
      <c r="T1336" s="1" t="s">
        <v>82</v>
      </c>
      <c r="U1336" s="6"/>
      <c r="V1336" s="5">
        <v>287191.21000000002</v>
      </c>
      <c r="W1336" s="5">
        <v>287191.21000000002</v>
      </c>
      <c r="X1336" s="290">
        <f t="shared" si="20"/>
        <v>321654.15520000004</v>
      </c>
      <c r="Y1336" s="6" t="s">
        <v>81</v>
      </c>
      <c r="Z1336" s="12">
        <v>2015</v>
      </c>
      <c r="AA1336" s="6"/>
      <c r="AB1336" s="125" t="s">
        <v>2286</v>
      </c>
      <c r="AC1336" s="125"/>
      <c r="AD1336" s="583"/>
      <c r="AE1336" s="583"/>
      <c r="AF1336" s="583"/>
      <c r="AG1336" s="583"/>
      <c r="AH1336" s="583"/>
      <c r="AI1336" s="583"/>
    </row>
    <row r="1337" spans="1:35" ht="88.5" customHeight="1">
      <c r="A1337" s="560" t="s">
        <v>2299</v>
      </c>
      <c r="B1337" s="12" t="s">
        <v>169</v>
      </c>
      <c r="C1337" s="12" t="s">
        <v>2288</v>
      </c>
      <c r="D1337" s="12" t="s">
        <v>2289</v>
      </c>
      <c r="E1337" s="12" t="s">
        <v>2290</v>
      </c>
      <c r="F1337" s="12" t="s">
        <v>2289</v>
      </c>
      <c r="G1337" s="12" t="s">
        <v>2290</v>
      </c>
      <c r="H1337" s="12" t="s">
        <v>2291</v>
      </c>
      <c r="I1337" s="12" t="s">
        <v>2292</v>
      </c>
      <c r="J1337" s="1" t="s">
        <v>31</v>
      </c>
      <c r="K1337" s="12">
        <v>100</v>
      </c>
      <c r="L1337" s="12">
        <v>231010000</v>
      </c>
      <c r="M1337" s="604" t="s">
        <v>2772</v>
      </c>
      <c r="N1337" s="572" t="s">
        <v>2276</v>
      </c>
      <c r="O1337" s="12" t="s">
        <v>2300</v>
      </c>
      <c r="P1337" s="12"/>
      <c r="Q1337" s="12" t="s">
        <v>2121</v>
      </c>
      <c r="R1337" s="552" t="s">
        <v>2122</v>
      </c>
      <c r="S1337" s="12"/>
      <c r="T1337" s="1" t="s">
        <v>82</v>
      </c>
      <c r="U1337" s="6"/>
      <c r="V1337" s="5">
        <v>287191.21000000002</v>
      </c>
      <c r="W1337" s="5">
        <v>287191.21000000002</v>
      </c>
      <c r="X1337" s="290">
        <f t="shared" si="20"/>
        <v>321654.15520000004</v>
      </c>
      <c r="Y1337" s="6" t="s">
        <v>81</v>
      </c>
      <c r="Z1337" s="12">
        <v>2015</v>
      </c>
      <c r="AA1337" s="6"/>
      <c r="AB1337" s="125" t="s">
        <v>2286</v>
      </c>
      <c r="AC1337" s="125"/>
      <c r="AD1337" s="583"/>
      <c r="AE1337" s="583"/>
      <c r="AF1337" s="583"/>
      <c r="AG1337" s="583"/>
      <c r="AH1337" s="583"/>
      <c r="AI1337" s="583"/>
    </row>
    <row r="1338" spans="1:35" ht="88.5" customHeight="1">
      <c r="A1338" s="560" t="s">
        <v>2301</v>
      </c>
      <c r="B1338" s="12" t="s">
        <v>169</v>
      </c>
      <c r="C1338" s="12" t="s">
        <v>2288</v>
      </c>
      <c r="D1338" s="12" t="s">
        <v>2289</v>
      </c>
      <c r="E1338" s="12" t="s">
        <v>2290</v>
      </c>
      <c r="F1338" s="12" t="s">
        <v>2289</v>
      </c>
      <c r="G1338" s="12" t="s">
        <v>2290</v>
      </c>
      <c r="H1338" s="12" t="s">
        <v>2291</v>
      </c>
      <c r="I1338" s="12" t="s">
        <v>2292</v>
      </c>
      <c r="J1338" s="1" t="s">
        <v>31</v>
      </c>
      <c r="K1338" s="12">
        <v>100</v>
      </c>
      <c r="L1338" s="12">
        <v>231010000</v>
      </c>
      <c r="M1338" s="604" t="s">
        <v>2772</v>
      </c>
      <c r="N1338" s="572" t="s">
        <v>2276</v>
      </c>
      <c r="O1338" s="12" t="s">
        <v>2302</v>
      </c>
      <c r="P1338" s="12"/>
      <c r="Q1338" s="12" t="s">
        <v>2121</v>
      </c>
      <c r="R1338" s="552" t="s">
        <v>2122</v>
      </c>
      <c r="S1338" s="12"/>
      <c r="T1338" s="1" t="s">
        <v>82</v>
      </c>
      <c r="U1338" s="6"/>
      <c r="V1338" s="5">
        <v>287191.21000000002</v>
      </c>
      <c r="W1338" s="5">
        <v>287191.21000000002</v>
      </c>
      <c r="X1338" s="290">
        <f t="shared" si="20"/>
        <v>321654.15520000004</v>
      </c>
      <c r="Y1338" s="6" t="s">
        <v>81</v>
      </c>
      <c r="Z1338" s="12">
        <v>2015</v>
      </c>
      <c r="AA1338" s="6"/>
      <c r="AB1338" s="125" t="s">
        <v>2286</v>
      </c>
      <c r="AC1338" s="125"/>
      <c r="AD1338" s="583"/>
      <c r="AE1338" s="583"/>
      <c r="AF1338" s="583"/>
      <c r="AG1338" s="583"/>
      <c r="AH1338" s="583"/>
      <c r="AI1338" s="583"/>
    </row>
    <row r="1339" spans="1:35" ht="88.5" customHeight="1">
      <c r="A1339" s="560" t="s">
        <v>2303</v>
      </c>
      <c r="B1339" s="12" t="s">
        <v>169</v>
      </c>
      <c r="C1339" s="12" t="s">
        <v>2288</v>
      </c>
      <c r="D1339" s="12" t="s">
        <v>2289</v>
      </c>
      <c r="E1339" s="12" t="s">
        <v>2290</v>
      </c>
      <c r="F1339" s="12" t="s">
        <v>2289</v>
      </c>
      <c r="G1339" s="12" t="s">
        <v>2290</v>
      </c>
      <c r="H1339" s="12" t="s">
        <v>2291</v>
      </c>
      <c r="I1339" s="12" t="s">
        <v>2292</v>
      </c>
      <c r="J1339" s="1" t="s">
        <v>31</v>
      </c>
      <c r="K1339" s="12">
        <v>100</v>
      </c>
      <c r="L1339" s="12">
        <v>231010000</v>
      </c>
      <c r="M1339" s="604" t="s">
        <v>2772</v>
      </c>
      <c r="N1339" s="572" t="s">
        <v>2276</v>
      </c>
      <c r="O1339" s="12" t="s">
        <v>2304</v>
      </c>
      <c r="P1339" s="12"/>
      <c r="Q1339" s="12" t="s">
        <v>2121</v>
      </c>
      <c r="R1339" s="552" t="s">
        <v>2122</v>
      </c>
      <c r="S1339" s="12"/>
      <c r="T1339" s="1" t="s">
        <v>82</v>
      </c>
      <c r="U1339" s="6"/>
      <c r="V1339" s="5">
        <v>287191.21000000002</v>
      </c>
      <c r="W1339" s="5">
        <v>287191.21000000002</v>
      </c>
      <c r="X1339" s="290">
        <f t="shared" si="20"/>
        <v>321654.15520000004</v>
      </c>
      <c r="Y1339" s="6" t="s">
        <v>81</v>
      </c>
      <c r="Z1339" s="12">
        <v>2015</v>
      </c>
      <c r="AA1339" s="6"/>
      <c r="AB1339" s="125" t="s">
        <v>2286</v>
      </c>
      <c r="AC1339" s="125"/>
      <c r="AD1339" s="583"/>
      <c r="AE1339" s="583"/>
      <c r="AF1339" s="583"/>
      <c r="AG1339" s="583"/>
      <c r="AH1339" s="583"/>
      <c r="AI1339" s="583"/>
    </row>
    <row r="1340" spans="1:35" ht="88.5" customHeight="1">
      <c r="A1340" s="560" t="s">
        <v>2305</v>
      </c>
      <c r="B1340" s="12" t="s">
        <v>169</v>
      </c>
      <c r="C1340" s="12" t="s">
        <v>2288</v>
      </c>
      <c r="D1340" s="12" t="s">
        <v>2289</v>
      </c>
      <c r="E1340" s="12" t="s">
        <v>2290</v>
      </c>
      <c r="F1340" s="12" t="s">
        <v>2289</v>
      </c>
      <c r="G1340" s="12" t="s">
        <v>2290</v>
      </c>
      <c r="H1340" s="12" t="s">
        <v>2291</v>
      </c>
      <c r="I1340" s="12" t="s">
        <v>2292</v>
      </c>
      <c r="J1340" s="1" t="s">
        <v>31</v>
      </c>
      <c r="K1340" s="12">
        <v>100</v>
      </c>
      <c r="L1340" s="12">
        <v>231010000</v>
      </c>
      <c r="M1340" s="604" t="s">
        <v>2772</v>
      </c>
      <c r="N1340" s="572" t="s">
        <v>2276</v>
      </c>
      <c r="O1340" s="12" t="s">
        <v>2306</v>
      </c>
      <c r="P1340" s="12"/>
      <c r="Q1340" s="12" t="s">
        <v>2121</v>
      </c>
      <c r="R1340" s="552" t="s">
        <v>2122</v>
      </c>
      <c r="S1340" s="12"/>
      <c r="T1340" s="1" t="s">
        <v>82</v>
      </c>
      <c r="U1340" s="6"/>
      <c r="V1340" s="5">
        <v>287191.21000000002</v>
      </c>
      <c r="W1340" s="5">
        <v>287191.21000000002</v>
      </c>
      <c r="X1340" s="290">
        <f t="shared" si="20"/>
        <v>321654.15520000004</v>
      </c>
      <c r="Y1340" s="6" t="s">
        <v>81</v>
      </c>
      <c r="Z1340" s="12">
        <v>2015</v>
      </c>
      <c r="AA1340" s="6"/>
      <c r="AB1340" s="125" t="s">
        <v>2286</v>
      </c>
      <c r="AC1340" s="125"/>
      <c r="AD1340" s="583"/>
      <c r="AE1340" s="583"/>
      <c r="AF1340" s="583"/>
      <c r="AG1340" s="583"/>
      <c r="AH1340" s="583"/>
      <c r="AI1340" s="583"/>
    </row>
    <row r="1341" spans="1:35" ht="88.5" customHeight="1">
      <c r="A1341" s="560" t="s">
        <v>2307</v>
      </c>
      <c r="B1341" s="12" t="s">
        <v>169</v>
      </c>
      <c r="C1341" s="12" t="s">
        <v>2288</v>
      </c>
      <c r="D1341" s="12" t="s">
        <v>2289</v>
      </c>
      <c r="E1341" s="12" t="s">
        <v>2290</v>
      </c>
      <c r="F1341" s="12" t="s">
        <v>2289</v>
      </c>
      <c r="G1341" s="12" t="s">
        <v>2290</v>
      </c>
      <c r="H1341" s="12" t="s">
        <v>2291</v>
      </c>
      <c r="I1341" s="12" t="s">
        <v>2292</v>
      </c>
      <c r="J1341" s="1" t="s">
        <v>31</v>
      </c>
      <c r="K1341" s="12">
        <v>100</v>
      </c>
      <c r="L1341" s="12">
        <v>231010000</v>
      </c>
      <c r="M1341" s="604" t="s">
        <v>2772</v>
      </c>
      <c r="N1341" s="572" t="s">
        <v>2276</v>
      </c>
      <c r="O1341" s="12" t="s">
        <v>2308</v>
      </c>
      <c r="P1341" s="12"/>
      <c r="Q1341" s="12" t="s">
        <v>2121</v>
      </c>
      <c r="R1341" s="552" t="s">
        <v>2122</v>
      </c>
      <c r="S1341" s="12"/>
      <c r="T1341" s="1" t="s">
        <v>82</v>
      </c>
      <c r="U1341" s="6"/>
      <c r="V1341" s="5">
        <v>287191.21000000002</v>
      </c>
      <c r="W1341" s="5">
        <v>287191.21000000002</v>
      </c>
      <c r="X1341" s="290">
        <f t="shared" si="20"/>
        <v>321654.15520000004</v>
      </c>
      <c r="Y1341" s="6" t="s">
        <v>81</v>
      </c>
      <c r="Z1341" s="12">
        <v>2015</v>
      </c>
      <c r="AA1341" s="6"/>
      <c r="AB1341" s="125" t="s">
        <v>2286</v>
      </c>
      <c r="AC1341" s="125"/>
      <c r="AD1341" s="583"/>
      <c r="AE1341" s="583"/>
      <c r="AF1341" s="583"/>
      <c r="AG1341" s="583"/>
      <c r="AH1341" s="583"/>
      <c r="AI1341" s="583"/>
    </row>
    <row r="1342" spans="1:35" ht="88.5" customHeight="1">
      <c r="A1342" s="560" t="s">
        <v>2309</v>
      </c>
      <c r="B1342" s="12" t="s">
        <v>169</v>
      </c>
      <c r="C1342" s="12" t="s">
        <v>2288</v>
      </c>
      <c r="D1342" s="12" t="s">
        <v>2289</v>
      </c>
      <c r="E1342" s="12" t="s">
        <v>2290</v>
      </c>
      <c r="F1342" s="12" t="s">
        <v>2289</v>
      </c>
      <c r="G1342" s="12" t="s">
        <v>2290</v>
      </c>
      <c r="H1342" s="12" t="s">
        <v>2291</v>
      </c>
      <c r="I1342" s="12" t="s">
        <v>2292</v>
      </c>
      <c r="J1342" s="1" t="s">
        <v>31</v>
      </c>
      <c r="K1342" s="12">
        <v>100</v>
      </c>
      <c r="L1342" s="12">
        <v>151010000</v>
      </c>
      <c r="M1342" s="604" t="s">
        <v>3157</v>
      </c>
      <c r="N1342" s="565" t="s">
        <v>1978</v>
      </c>
      <c r="O1342" s="12" t="s">
        <v>2310</v>
      </c>
      <c r="P1342" s="12"/>
      <c r="Q1342" s="12" t="s">
        <v>2121</v>
      </c>
      <c r="R1342" s="552" t="s">
        <v>2122</v>
      </c>
      <c r="S1342" s="12"/>
      <c r="T1342" s="1" t="s">
        <v>82</v>
      </c>
      <c r="U1342" s="6"/>
      <c r="V1342" s="5">
        <v>1280000</v>
      </c>
      <c r="W1342" s="5">
        <v>1280000</v>
      </c>
      <c r="X1342" s="290">
        <f t="shared" si="20"/>
        <v>1433600.0000000002</v>
      </c>
      <c r="Y1342" s="6" t="s">
        <v>81</v>
      </c>
      <c r="Z1342" s="12">
        <v>2015</v>
      </c>
      <c r="AA1342" s="6"/>
      <c r="AB1342" s="125" t="s">
        <v>2286</v>
      </c>
      <c r="AC1342" s="125"/>
      <c r="AD1342" s="583"/>
      <c r="AE1342" s="583"/>
      <c r="AF1342" s="583"/>
      <c r="AG1342" s="583"/>
      <c r="AH1342" s="583"/>
      <c r="AI1342" s="583"/>
    </row>
    <row r="1343" spans="1:35" ht="88.5" customHeight="1">
      <c r="A1343" s="560" t="s">
        <v>2311</v>
      </c>
      <c r="B1343" s="12" t="s">
        <v>169</v>
      </c>
      <c r="C1343" s="12" t="s">
        <v>2312</v>
      </c>
      <c r="D1343" s="12" t="s">
        <v>2313</v>
      </c>
      <c r="E1343" s="12" t="s">
        <v>2314</v>
      </c>
      <c r="F1343" s="12" t="s">
        <v>2315</v>
      </c>
      <c r="G1343" s="12" t="s">
        <v>2316</v>
      </c>
      <c r="H1343" s="12" t="s">
        <v>2317</v>
      </c>
      <c r="I1343" s="12" t="s">
        <v>2318</v>
      </c>
      <c r="J1343" s="12" t="s">
        <v>83</v>
      </c>
      <c r="K1343" s="12">
        <v>60</v>
      </c>
      <c r="L1343" s="12">
        <v>271010000</v>
      </c>
      <c r="M1343" s="604" t="s">
        <v>2063</v>
      </c>
      <c r="N1343" s="572" t="s">
        <v>2276</v>
      </c>
      <c r="O1343" s="12" t="s">
        <v>2319</v>
      </c>
      <c r="P1343" s="12"/>
      <c r="Q1343" s="12" t="s">
        <v>2121</v>
      </c>
      <c r="R1343" s="552" t="s">
        <v>2122</v>
      </c>
      <c r="S1343" s="12"/>
      <c r="T1343" s="1" t="s">
        <v>82</v>
      </c>
      <c r="U1343" s="6"/>
      <c r="V1343" s="5">
        <v>1189054.8400000001</v>
      </c>
      <c r="W1343" s="5">
        <v>1189054.8400000001</v>
      </c>
      <c r="X1343" s="290">
        <f t="shared" si="20"/>
        <v>1331741.4208000002</v>
      </c>
      <c r="Y1343" s="6" t="s">
        <v>81</v>
      </c>
      <c r="Z1343" s="12">
        <v>2015</v>
      </c>
      <c r="AA1343" s="1"/>
      <c r="AB1343" s="125" t="s">
        <v>2286</v>
      </c>
      <c r="AC1343" s="125"/>
      <c r="AD1343" s="583"/>
      <c r="AE1343" s="583"/>
      <c r="AF1343" s="583"/>
      <c r="AG1343" s="583"/>
      <c r="AH1343" s="583"/>
      <c r="AI1343" s="583"/>
    </row>
    <row r="1344" spans="1:35" ht="88.5" customHeight="1">
      <c r="A1344" s="560" t="s">
        <v>2320</v>
      </c>
      <c r="B1344" s="12" t="s">
        <v>169</v>
      </c>
      <c r="C1344" s="12" t="s">
        <v>2312</v>
      </c>
      <c r="D1344" s="12" t="s">
        <v>2313</v>
      </c>
      <c r="E1344" s="12" t="s">
        <v>2314</v>
      </c>
      <c r="F1344" s="12" t="s">
        <v>2315</v>
      </c>
      <c r="G1344" s="12" t="s">
        <v>2316</v>
      </c>
      <c r="H1344" s="12" t="s">
        <v>2317</v>
      </c>
      <c r="I1344" s="12" t="s">
        <v>2318</v>
      </c>
      <c r="J1344" s="12" t="s">
        <v>83</v>
      </c>
      <c r="K1344" s="12">
        <v>60</v>
      </c>
      <c r="L1344" s="12">
        <v>271010000</v>
      </c>
      <c r="M1344" s="604" t="s">
        <v>2063</v>
      </c>
      <c r="N1344" s="572" t="s">
        <v>2276</v>
      </c>
      <c r="O1344" s="12" t="s">
        <v>2321</v>
      </c>
      <c r="P1344" s="12"/>
      <c r="Q1344" s="12" t="s">
        <v>2121</v>
      </c>
      <c r="R1344" s="552" t="s">
        <v>2122</v>
      </c>
      <c r="S1344" s="12"/>
      <c r="T1344" s="1" t="s">
        <v>82</v>
      </c>
      <c r="U1344" s="6"/>
      <c r="V1344" s="5">
        <v>6986901</v>
      </c>
      <c r="W1344" s="5">
        <v>6986901</v>
      </c>
      <c r="X1344" s="290">
        <f t="shared" si="20"/>
        <v>7825329.120000001</v>
      </c>
      <c r="Y1344" s="6" t="s">
        <v>81</v>
      </c>
      <c r="Z1344" s="12">
        <v>2015</v>
      </c>
      <c r="AA1344" s="1"/>
      <c r="AB1344" s="125" t="s">
        <v>2286</v>
      </c>
      <c r="AC1344" s="125"/>
      <c r="AD1344" s="583"/>
      <c r="AE1344" s="583"/>
      <c r="AF1344" s="583"/>
      <c r="AG1344" s="583"/>
      <c r="AH1344" s="583"/>
      <c r="AI1344" s="583"/>
    </row>
    <row r="1345" spans="1:35" ht="88.5" customHeight="1">
      <c r="A1345" s="560" t="s">
        <v>2322</v>
      </c>
      <c r="B1345" s="12" t="s">
        <v>169</v>
      </c>
      <c r="C1345" s="12" t="s">
        <v>2312</v>
      </c>
      <c r="D1345" s="12" t="s">
        <v>2313</v>
      </c>
      <c r="E1345" s="12" t="s">
        <v>2314</v>
      </c>
      <c r="F1345" s="12" t="s">
        <v>2315</v>
      </c>
      <c r="G1345" s="12" t="s">
        <v>2316</v>
      </c>
      <c r="H1345" s="12" t="s">
        <v>2317</v>
      </c>
      <c r="I1345" s="12" t="s">
        <v>2318</v>
      </c>
      <c r="J1345" s="12" t="s">
        <v>83</v>
      </c>
      <c r="K1345" s="12">
        <v>60</v>
      </c>
      <c r="L1345" s="12">
        <v>271010000</v>
      </c>
      <c r="M1345" s="604" t="s">
        <v>2063</v>
      </c>
      <c r="N1345" s="572" t="s">
        <v>2276</v>
      </c>
      <c r="O1345" s="12" t="s">
        <v>2323</v>
      </c>
      <c r="P1345" s="12"/>
      <c r="Q1345" s="12" t="s">
        <v>2121</v>
      </c>
      <c r="R1345" s="552" t="s">
        <v>2122</v>
      </c>
      <c r="S1345" s="12"/>
      <c r="T1345" s="1" t="s">
        <v>82</v>
      </c>
      <c r="U1345" s="6"/>
      <c r="V1345" s="5">
        <v>6986901</v>
      </c>
      <c r="W1345" s="5">
        <v>6986901</v>
      </c>
      <c r="X1345" s="290">
        <f t="shared" si="20"/>
        <v>7825329.120000001</v>
      </c>
      <c r="Y1345" s="6" t="s">
        <v>81</v>
      </c>
      <c r="Z1345" s="12">
        <v>2015</v>
      </c>
      <c r="AA1345" s="1"/>
      <c r="AB1345" s="125" t="s">
        <v>2286</v>
      </c>
      <c r="AC1345" s="125"/>
      <c r="AD1345" s="583"/>
      <c r="AE1345" s="583"/>
      <c r="AF1345" s="583"/>
      <c r="AG1345" s="583"/>
      <c r="AH1345" s="583"/>
      <c r="AI1345" s="583"/>
    </row>
    <row r="1346" spans="1:35" ht="88.5" customHeight="1">
      <c r="A1346" s="560" t="s">
        <v>2324</v>
      </c>
      <c r="B1346" s="12" t="s">
        <v>169</v>
      </c>
      <c r="C1346" s="12" t="s">
        <v>2325</v>
      </c>
      <c r="D1346" s="12" t="s">
        <v>2326</v>
      </c>
      <c r="E1346" s="12" t="s">
        <v>2327</v>
      </c>
      <c r="F1346" s="12" t="s">
        <v>2326</v>
      </c>
      <c r="G1346" s="12" t="s">
        <v>2327</v>
      </c>
      <c r="H1346" s="12" t="s">
        <v>2328</v>
      </c>
      <c r="I1346" s="12" t="s">
        <v>2329</v>
      </c>
      <c r="J1346" s="12" t="s">
        <v>31</v>
      </c>
      <c r="K1346" s="12">
        <v>100</v>
      </c>
      <c r="L1346" s="12">
        <v>231010000</v>
      </c>
      <c r="M1346" s="604" t="s">
        <v>2772</v>
      </c>
      <c r="N1346" s="572" t="s">
        <v>2276</v>
      </c>
      <c r="O1346" s="12" t="s">
        <v>2330</v>
      </c>
      <c r="P1346" s="12"/>
      <c r="Q1346" s="12" t="s">
        <v>2121</v>
      </c>
      <c r="R1346" s="552" t="s">
        <v>2122</v>
      </c>
      <c r="S1346" s="12"/>
      <c r="T1346" s="1" t="s">
        <v>82</v>
      </c>
      <c r="U1346" s="6"/>
      <c r="V1346" s="5">
        <v>21896.68</v>
      </c>
      <c r="W1346" s="5">
        <v>21896.68</v>
      </c>
      <c r="X1346" s="290">
        <f>#N/A</f>
        <v>24524.281600000002</v>
      </c>
      <c r="Y1346" s="6" t="s">
        <v>81</v>
      </c>
      <c r="Z1346" s="12">
        <v>2015</v>
      </c>
      <c r="AA1346" s="6"/>
      <c r="AB1346" s="125" t="s">
        <v>2286</v>
      </c>
      <c r="AC1346" s="125" t="s">
        <v>1909</v>
      </c>
      <c r="AD1346" s="583"/>
      <c r="AE1346" s="583"/>
      <c r="AF1346" s="583"/>
      <c r="AG1346" s="583"/>
      <c r="AH1346" s="583"/>
      <c r="AI1346" s="583"/>
    </row>
    <row r="1347" spans="1:35" ht="88.5" customHeight="1">
      <c r="A1347" s="560" t="s">
        <v>2331</v>
      </c>
      <c r="B1347" s="12" t="s">
        <v>169</v>
      </c>
      <c r="C1347" s="12" t="s">
        <v>2325</v>
      </c>
      <c r="D1347" s="12" t="s">
        <v>2326</v>
      </c>
      <c r="E1347" s="12" t="s">
        <v>2327</v>
      </c>
      <c r="F1347" s="12" t="s">
        <v>2326</v>
      </c>
      <c r="G1347" s="12" t="s">
        <v>2327</v>
      </c>
      <c r="H1347" s="12" t="s">
        <v>2328</v>
      </c>
      <c r="I1347" s="12" t="s">
        <v>2329</v>
      </c>
      <c r="J1347" s="12" t="s">
        <v>31</v>
      </c>
      <c r="K1347" s="12">
        <v>100</v>
      </c>
      <c r="L1347" s="12">
        <v>231010000</v>
      </c>
      <c r="M1347" s="604" t="s">
        <v>2772</v>
      </c>
      <c r="N1347" s="572" t="s">
        <v>2276</v>
      </c>
      <c r="O1347" s="12" t="s">
        <v>2298</v>
      </c>
      <c r="P1347" s="12"/>
      <c r="Q1347" s="12" t="s">
        <v>2121</v>
      </c>
      <c r="R1347" s="552" t="s">
        <v>2122</v>
      </c>
      <c r="S1347" s="12"/>
      <c r="T1347" s="1" t="s">
        <v>82</v>
      </c>
      <c r="U1347" s="6"/>
      <c r="V1347" s="5">
        <v>32845.019999999997</v>
      </c>
      <c r="W1347" s="5">
        <v>32845.019999999997</v>
      </c>
      <c r="X1347" s="290">
        <f t="shared" ref="X1347:X1409" si="21">W1347*1.12</f>
        <v>36786.422400000003</v>
      </c>
      <c r="Y1347" s="6" t="s">
        <v>81</v>
      </c>
      <c r="Z1347" s="12">
        <v>2015</v>
      </c>
      <c r="AA1347" s="6"/>
      <c r="AB1347" s="125" t="s">
        <v>2286</v>
      </c>
      <c r="AC1347" s="125" t="s">
        <v>1909</v>
      </c>
      <c r="AD1347" s="583"/>
      <c r="AE1347" s="583"/>
      <c r="AF1347" s="583"/>
      <c r="AG1347" s="583"/>
      <c r="AH1347" s="583"/>
      <c r="AI1347" s="583"/>
    </row>
    <row r="1348" spans="1:35" ht="88.5" customHeight="1">
      <c r="A1348" s="560" t="s">
        <v>2332</v>
      </c>
      <c r="B1348" s="12" t="s">
        <v>169</v>
      </c>
      <c r="C1348" s="12" t="s">
        <v>2325</v>
      </c>
      <c r="D1348" s="12" t="s">
        <v>2326</v>
      </c>
      <c r="E1348" s="12" t="s">
        <v>2327</v>
      </c>
      <c r="F1348" s="12" t="s">
        <v>2326</v>
      </c>
      <c r="G1348" s="12" t="s">
        <v>2327</v>
      </c>
      <c r="H1348" s="12" t="s">
        <v>2328</v>
      </c>
      <c r="I1348" s="12" t="s">
        <v>2329</v>
      </c>
      <c r="J1348" s="12" t="s">
        <v>31</v>
      </c>
      <c r="K1348" s="12">
        <v>100</v>
      </c>
      <c r="L1348" s="12">
        <v>231010000</v>
      </c>
      <c r="M1348" s="604" t="s">
        <v>2772</v>
      </c>
      <c r="N1348" s="572" t="s">
        <v>2276</v>
      </c>
      <c r="O1348" s="12" t="s">
        <v>2300</v>
      </c>
      <c r="P1348" s="12"/>
      <c r="Q1348" s="12" t="s">
        <v>2121</v>
      </c>
      <c r="R1348" s="552" t="s">
        <v>2122</v>
      </c>
      <c r="S1348" s="12"/>
      <c r="T1348" s="1" t="s">
        <v>82</v>
      </c>
      <c r="U1348" s="6"/>
      <c r="V1348" s="5">
        <v>65690.039999999994</v>
      </c>
      <c r="W1348" s="5">
        <v>65690.039999999994</v>
      </c>
      <c r="X1348" s="290">
        <f t="shared" si="21"/>
        <v>73572.844800000006</v>
      </c>
      <c r="Y1348" s="6" t="s">
        <v>81</v>
      </c>
      <c r="Z1348" s="12">
        <v>2015</v>
      </c>
      <c r="AA1348" s="6"/>
      <c r="AB1348" s="125" t="s">
        <v>2286</v>
      </c>
      <c r="AC1348" s="125" t="s">
        <v>1909</v>
      </c>
      <c r="AD1348" s="583"/>
      <c r="AE1348" s="583"/>
      <c r="AF1348" s="583"/>
      <c r="AG1348" s="583"/>
      <c r="AH1348" s="583"/>
      <c r="AI1348" s="583"/>
    </row>
    <row r="1349" spans="1:35" ht="88.5" customHeight="1">
      <c r="A1349" s="560" t="s">
        <v>2333</v>
      </c>
      <c r="B1349" s="12" t="s">
        <v>169</v>
      </c>
      <c r="C1349" s="12" t="s">
        <v>2325</v>
      </c>
      <c r="D1349" s="12" t="s">
        <v>2326</v>
      </c>
      <c r="E1349" s="12" t="s">
        <v>2327</v>
      </c>
      <c r="F1349" s="12" t="s">
        <v>2326</v>
      </c>
      <c r="G1349" s="12" t="s">
        <v>2327</v>
      </c>
      <c r="H1349" s="12" t="s">
        <v>2328</v>
      </c>
      <c r="I1349" s="12" t="s">
        <v>2329</v>
      </c>
      <c r="J1349" s="12" t="s">
        <v>31</v>
      </c>
      <c r="K1349" s="12">
        <v>100</v>
      </c>
      <c r="L1349" s="12">
        <v>231010000</v>
      </c>
      <c r="M1349" s="604" t="s">
        <v>2772</v>
      </c>
      <c r="N1349" s="572" t="s">
        <v>2276</v>
      </c>
      <c r="O1349" s="12" t="s">
        <v>2302</v>
      </c>
      <c r="P1349" s="12"/>
      <c r="Q1349" s="12" t="s">
        <v>2121</v>
      </c>
      <c r="R1349" s="552" t="s">
        <v>2122</v>
      </c>
      <c r="S1349" s="12"/>
      <c r="T1349" s="1" t="s">
        <v>82</v>
      </c>
      <c r="U1349" s="6"/>
      <c r="V1349" s="5">
        <v>54741.7</v>
      </c>
      <c r="W1349" s="5">
        <v>54741.7</v>
      </c>
      <c r="X1349" s="290">
        <f t="shared" si="21"/>
        <v>61310.704000000005</v>
      </c>
      <c r="Y1349" s="6" t="s">
        <v>81</v>
      </c>
      <c r="Z1349" s="12">
        <v>2015</v>
      </c>
      <c r="AA1349" s="6"/>
      <c r="AB1349" s="125" t="s">
        <v>2286</v>
      </c>
      <c r="AC1349" s="125" t="s">
        <v>1909</v>
      </c>
      <c r="AD1349" s="583"/>
      <c r="AE1349" s="583"/>
      <c r="AF1349" s="583"/>
      <c r="AG1349" s="583"/>
      <c r="AH1349" s="583"/>
      <c r="AI1349" s="583"/>
    </row>
    <row r="1350" spans="1:35" ht="88.5" customHeight="1">
      <c r="A1350" s="560" t="s">
        <v>2334</v>
      </c>
      <c r="B1350" s="12" t="s">
        <v>169</v>
      </c>
      <c r="C1350" s="12" t="s">
        <v>2325</v>
      </c>
      <c r="D1350" s="12" t="s">
        <v>2326</v>
      </c>
      <c r="E1350" s="12" t="s">
        <v>2327</v>
      </c>
      <c r="F1350" s="12" t="s">
        <v>2326</v>
      </c>
      <c r="G1350" s="12" t="s">
        <v>2327</v>
      </c>
      <c r="H1350" s="12" t="s">
        <v>2328</v>
      </c>
      <c r="I1350" s="12" t="s">
        <v>2329</v>
      </c>
      <c r="J1350" s="12" t="s">
        <v>31</v>
      </c>
      <c r="K1350" s="12">
        <v>100</v>
      </c>
      <c r="L1350" s="12">
        <v>231010000</v>
      </c>
      <c r="M1350" s="604" t="s">
        <v>2772</v>
      </c>
      <c r="N1350" s="572" t="s">
        <v>2276</v>
      </c>
      <c r="O1350" s="12" t="s">
        <v>2304</v>
      </c>
      <c r="P1350" s="12"/>
      <c r="Q1350" s="12" t="s">
        <v>2121</v>
      </c>
      <c r="R1350" s="552" t="s">
        <v>2122</v>
      </c>
      <c r="S1350" s="12"/>
      <c r="T1350" s="1" t="s">
        <v>82</v>
      </c>
      <c r="U1350" s="6"/>
      <c r="V1350" s="5">
        <v>43793.36</v>
      </c>
      <c r="W1350" s="5">
        <v>43793.36</v>
      </c>
      <c r="X1350" s="290">
        <f t="shared" si="21"/>
        <v>49048.563200000004</v>
      </c>
      <c r="Y1350" s="6" t="s">
        <v>81</v>
      </c>
      <c r="Z1350" s="12">
        <v>2015</v>
      </c>
      <c r="AA1350" s="6"/>
      <c r="AB1350" s="125" t="s">
        <v>2286</v>
      </c>
      <c r="AC1350" s="125" t="s">
        <v>1909</v>
      </c>
      <c r="AD1350" s="583"/>
      <c r="AE1350" s="583"/>
      <c r="AF1350" s="583"/>
      <c r="AG1350" s="583"/>
      <c r="AH1350" s="583"/>
      <c r="AI1350" s="583"/>
    </row>
    <row r="1351" spans="1:35" ht="88.5" customHeight="1">
      <c r="A1351" s="560" t="s">
        <v>2335</v>
      </c>
      <c r="B1351" s="12" t="s">
        <v>169</v>
      </c>
      <c r="C1351" s="12" t="s">
        <v>2325</v>
      </c>
      <c r="D1351" s="12" t="s">
        <v>2326</v>
      </c>
      <c r="E1351" s="12" t="s">
        <v>2327</v>
      </c>
      <c r="F1351" s="12" t="s">
        <v>2326</v>
      </c>
      <c r="G1351" s="12" t="s">
        <v>2327</v>
      </c>
      <c r="H1351" s="12" t="s">
        <v>2328</v>
      </c>
      <c r="I1351" s="12" t="s">
        <v>2329</v>
      </c>
      <c r="J1351" s="12" t="s">
        <v>31</v>
      </c>
      <c r="K1351" s="12">
        <v>100</v>
      </c>
      <c r="L1351" s="12">
        <v>231010000</v>
      </c>
      <c r="M1351" s="604" t="s">
        <v>2772</v>
      </c>
      <c r="N1351" s="572" t="s">
        <v>2276</v>
      </c>
      <c r="O1351" s="12" t="s">
        <v>2306</v>
      </c>
      <c r="P1351" s="12"/>
      <c r="Q1351" s="12" t="s">
        <v>2121</v>
      </c>
      <c r="R1351" s="552" t="s">
        <v>2122</v>
      </c>
      <c r="S1351" s="12"/>
      <c r="T1351" s="1" t="s">
        <v>82</v>
      </c>
      <c r="U1351" s="6"/>
      <c r="V1351" s="5">
        <v>65690.039999999994</v>
      </c>
      <c r="W1351" s="5">
        <v>65690.039999999994</v>
      </c>
      <c r="X1351" s="290">
        <f t="shared" si="21"/>
        <v>73572.844800000006</v>
      </c>
      <c r="Y1351" s="6" t="s">
        <v>81</v>
      </c>
      <c r="Z1351" s="12">
        <v>2015</v>
      </c>
      <c r="AA1351" s="6"/>
      <c r="AB1351" s="125" t="s">
        <v>2286</v>
      </c>
      <c r="AC1351" s="125" t="s">
        <v>1909</v>
      </c>
      <c r="AD1351" s="583"/>
      <c r="AE1351" s="583"/>
      <c r="AF1351" s="583"/>
      <c r="AG1351" s="583"/>
      <c r="AH1351" s="583"/>
      <c r="AI1351" s="583"/>
    </row>
    <row r="1352" spans="1:35" ht="88.5" customHeight="1">
      <c r="A1352" s="560" t="s">
        <v>2336</v>
      </c>
      <c r="B1352" s="12" t="s">
        <v>169</v>
      </c>
      <c r="C1352" s="12" t="s">
        <v>2325</v>
      </c>
      <c r="D1352" s="12" t="s">
        <v>2326</v>
      </c>
      <c r="E1352" s="12" t="s">
        <v>2327</v>
      </c>
      <c r="F1352" s="12" t="s">
        <v>2326</v>
      </c>
      <c r="G1352" s="12" t="s">
        <v>2327</v>
      </c>
      <c r="H1352" s="12" t="s">
        <v>2328</v>
      </c>
      <c r="I1352" s="12" t="s">
        <v>2329</v>
      </c>
      <c r="J1352" s="12" t="s">
        <v>31</v>
      </c>
      <c r="K1352" s="12">
        <v>100</v>
      </c>
      <c r="L1352" s="12">
        <v>231010000</v>
      </c>
      <c r="M1352" s="604" t="s">
        <v>2772</v>
      </c>
      <c r="N1352" s="572" t="s">
        <v>2276</v>
      </c>
      <c r="O1352" s="12" t="s">
        <v>2308</v>
      </c>
      <c r="P1352" s="12"/>
      <c r="Q1352" s="12" t="s">
        <v>2121</v>
      </c>
      <c r="R1352" s="552" t="s">
        <v>2122</v>
      </c>
      <c r="S1352" s="12"/>
      <c r="T1352" s="1" t="s">
        <v>82</v>
      </c>
      <c r="U1352" s="6"/>
      <c r="V1352" s="5">
        <v>21896.68</v>
      </c>
      <c r="W1352" s="5">
        <v>21896.68</v>
      </c>
      <c r="X1352" s="290">
        <f t="shared" si="21"/>
        <v>24524.281600000002</v>
      </c>
      <c r="Y1352" s="6" t="s">
        <v>81</v>
      </c>
      <c r="Z1352" s="12">
        <v>2015</v>
      </c>
      <c r="AA1352" s="6"/>
      <c r="AB1352" s="125" t="s">
        <v>2286</v>
      </c>
      <c r="AC1352" s="125" t="s">
        <v>1909</v>
      </c>
      <c r="AD1352" s="583"/>
      <c r="AE1352" s="583"/>
      <c r="AF1352" s="583"/>
      <c r="AG1352" s="583"/>
      <c r="AH1352" s="583"/>
      <c r="AI1352" s="583"/>
    </row>
    <row r="1353" spans="1:35" ht="88.5" customHeight="1">
      <c r="A1353" s="560" t="s">
        <v>2337</v>
      </c>
      <c r="B1353" s="12" t="s">
        <v>169</v>
      </c>
      <c r="C1353" s="12" t="s">
        <v>2325</v>
      </c>
      <c r="D1353" s="12" t="s">
        <v>2326</v>
      </c>
      <c r="E1353" s="12" t="s">
        <v>2327</v>
      </c>
      <c r="F1353" s="12" t="s">
        <v>2326</v>
      </c>
      <c r="G1353" s="12" t="s">
        <v>2327</v>
      </c>
      <c r="H1353" s="12" t="s">
        <v>2338</v>
      </c>
      <c r="I1353" s="12" t="s">
        <v>2329</v>
      </c>
      <c r="J1353" s="12" t="s">
        <v>31</v>
      </c>
      <c r="K1353" s="12">
        <v>100</v>
      </c>
      <c r="L1353" s="9">
        <v>471010000</v>
      </c>
      <c r="M1353" s="604" t="s">
        <v>4620</v>
      </c>
      <c r="N1353" s="3" t="s">
        <v>613</v>
      </c>
      <c r="O1353" s="12" t="s">
        <v>2339</v>
      </c>
      <c r="P1353" s="12"/>
      <c r="Q1353" s="12" t="s">
        <v>2121</v>
      </c>
      <c r="R1353" s="552" t="s">
        <v>2122</v>
      </c>
      <c r="S1353" s="12"/>
      <c r="T1353" s="1" t="s">
        <v>82</v>
      </c>
      <c r="U1353" s="6"/>
      <c r="V1353" s="5">
        <v>34166.080000000002</v>
      </c>
      <c r="W1353" s="5">
        <v>34166.080000000002</v>
      </c>
      <c r="X1353" s="290">
        <f t="shared" si="21"/>
        <v>38266.009600000005</v>
      </c>
      <c r="Y1353" s="6" t="s">
        <v>81</v>
      </c>
      <c r="Z1353" s="12">
        <v>2015</v>
      </c>
      <c r="AA1353" s="6"/>
      <c r="AB1353" s="125" t="s">
        <v>2286</v>
      </c>
      <c r="AC1353" s="125" t="s">
        <v>1909</v>
      </c>
      <c r="AD1353" s="583"/>
      <c r="AE1353" s="583"/>
      <c r="AF1353" s="583"/>
      <c r="AG1353" s="583"/>
      <c r="AH1353" s="583"/>
      <c r="AI1353" s="583"/>
    </row>
    <row r="1354" spans="1:35" ht="88.5" customHeight="1">
      <c r="A1354" s="560" t="s">
        <v>2340</v>
      </c>
      <c r="B1354" s="12" t="s">
        <v>169</v>
      </c>
      <c r="C1354" s="12" t="s">
        <v>2325</v>
      </c>
      <c r="D1354" s="12" t="s">
        <v>2326</v>
      </c>
      <c r="E1354" s="12" t="s">
        <v>2327</v>
      </c>
      <c r="F1354" s="12" t="s">
        <v>2326</v>
      </c>
      <c r="G1354" s="12" t="s">
        <v>2327</v>
      </c>
      <c r="H1354" s="12" t="s">
        <v>2338</v>
      </c>
      <c r="I1354" s="12" t="s">
        <v>2329</v>
      </c>
      <c r="J1354" s="12" t="s">
        <v>31</v>
      </c>
      <c r="K1354" s="12">
        <v>100</v>
      </c>
      <c r="L1354" s="9">
        <v>471010000</v>
      </c>
      <c r="M1354" s="604" t="s">
        <v>4620</v>
      </c>
      <c r="N1354" s="3" t="s">
        <v>613</v>
      </c>
      <c r="O1354" s="12" t="s">
        <v>2293</v>
      </c>
      <c r="P1354" s="12"/>
      <c r="Q1354" s="12" t="s">
        <v>2121</v>
      </c>
      <c r="R1354" s="552" t="s">
        <v>2122</v>
      </c>
      <c r="S1354" s="12"/>
      <c r="T1354" s="1" t="s">
        <v>82</v>
      </c>
      <c r="U1354" s="6"/>
      <c r="V1354" s="5">
        <v>34166.080000000002</v>
      </c>
      <c r="W1354" s="5">
        <v>34166.080000000002</v>
      </c>
      <c r="X1354" s="290">
        <f t="shared" si="21"/>
        <v>38266.009600000005</v>
      </c>
      <c r="Y1354" s="6" t="s">
        <v>81</v>
      </c>
      <c r="Z1354" s="12">
        <v>2015</v>
      </c>
      <c r="AA1354" s="6"/>
      <c r="AB1354" s="125" t="s">
        <v>2286</v>
      </c>
      <c r="AC1354" s="125" t="s">
        <v>1909</v>
      </c>
      <c r="AD1354" s="583"/>
      <c r="AE1354" s="583"/>
      <c r="AF1354" s="583"/>
      <c r="AG1354" s="583"/>
      <c r="AH1354" s="583"/>
      <c r="AI1354" s="583"/>
    </row>
    <row r="1355" spans="1:35" ht="88.5" customHeight="1">
      <c r="A1355" s="560" t="s">
        <v>2341</v>
      </c>
      <c r="B1355" s="12" t="s">
        <v>169</v>
      </c>
      <c r="C1355" s="12" t="s">
        <v>2325</v>
      </c>
      <c r="D1355" s="12" t="s">
        <v>2326</v>
      </c>
      <c r="E1355" s="12" t="s">
        <v>2327</v>
      </c>
      <c r="F1355" s="12" t="s">
        <v>2326</v>
      </c>
      <c r="G1355" s="12" t="s">
        <v>2327</v>
      </c>
      <c r="H1355" s="12" t="s">
        <v>2338</v>
      </c>
      <c r="I1355" s="12" t="s">
        <v>2329</v>
      </c>
      <c r="J1355" s="12" t="s">
        <v>31</v>
      </c>
      <c r="K1355" s="12">
        <v>100</v>
      </c>
      <c r="L1355" s="9">
        <v>471010000</v>
      </c>
      <c r="M1355" s="604" t="s">
        <v>4620</v>
      </c>
      <c r="N1355" s="3" t="s">
        <v>613</v>
      </c>
      <c r="O1355" s="12" t="s">
        <v>2142</v>
      </c>
      <c r="P1355" s="12"/>
      <c r="Q1355" s="12" t="s">
        <v>2121</v>
      </c>
      <c r="R1355" s="552" t="s">
        <v>2122</v>
      </c>
      <c r="S1355" s="12"/>
      <c r="T1355" s="1" t="s">
        <v>82</v>
      </c>
      <c r="U1355" s="6"/>
      <c r="V1355" s="5">
        <v>59790.64</v>
      </c>
      <c r="W1355" s="5">
        <v>59790.64</v>
      </c>
      <c r="X1355" s="290">
        <f t="shared" si="21"/>
        <v>66965.516800000012</v>
      </c>
      <c r="Y1355" s="6" t="s">
        <v>81</v>
      </c>
      <c r="Z1355" s="12">
        <v>2015</v>
      </c>
      <c r="AA1355" s="6"/>
      <c r="AB1355" s="125" t="s">
        <v>2286</v>
      </c>
      <c r="AC1355" s="125" t="s">
        <v>1909</v>
      </c>
      <c r="AD1355" s="583"/>
      <c r="AE1355" s="583"/>
      <c r="AF1355" s="583"/>
      <c r="AG1355" s="583"/>
      <c r="AH1355" s="583"/>
      <c r="AI1355" s="583"/>
    </row>
    <row r="1356" spans="1:35" ht="88.5" customHeight="1">
      <c r="A1356" s="560" t="s">
        <v>2342</v>
      </c>
      <c r="B1356" s="12" t="s">
        <v>169</v>
      </c>
      <c r="C1356" s="12" t="s">
        <v>2325</v>
      </c>
      <c r="D1356" s="12" t="s">
        <v>2326</v>
      </c>
      <c r="E1356" s="12" t="s">
        <v>2327</v>
      </c>
      <c r="F1356" s="12" t="s">
        <v>2326</v>
      </c>
      <c r="G1356" s="12" t="s">
        <v>2327</v>
      </c>
      <c r="H1356" s="12" t="s">
        <v>2338</v>
      </c>
      <c r="I1356" s="12" t="s">
        <v>2329</v>
      </c>
      <c r="J1356" s="12" t="s">
        <v>31</v>
      </c>
      <c r="K1356" s="12">
        <v>100</v>
      </c>
      <c r="L1356" s="9">
        <v>471010000</v>
      </c>
      <c r="M1356" s="604" t="s">
        <v>4620</v>
      </c>
      <c r="N1356" s="3" t="s">
        <v>613</v>
      </c>
      <c r="O1356" s="12" t="s">
        <v>2296</v>
      </c>
      <c r="P1356" s="12"/>
      <c r="Q1356" s="12" t="s">
        <v>2121</v>
      </c>
      <c r="R1356" s="552" t="s">
        <v>2122</v>
      </c>
      <c r="S1356" s="12"/>
      <c r="T1356" s="1" t="s">
        <v>82</v>
      </c>
      <c r="U1356" s="6"/>
      <c r="V1356" s="5">
        <v>59790.64</v>
      </c>
      <c r="W1356" s="5">
        <v>59790.64</v>
      </c>
      <c r="X1356" s="290">
        <f t="shared" si="21"/>
        <v>66965.516800000012</v>
      </c>
      <c r="Y1356" s="6" t="s">
        <v>81</v>
      </c>
      <c r="Z1356" s="12">
        <v>2015</v>
      </c>
      <c r="AA1356" s="6"/>
      <c r="AB1356" s="125" t="s">
        <v>2286</v>
      </c>
      <c r="AC1356" s="125" t="s">
        <v>1909</v>
      </c>
      <c r="AD1356" s="583"/>
      <c r="AE1356" s="583"/>
      <c r="AF1356" s="583"/>
      <c r="AG1356" s="583"/>
      <c r="AH1356" s="583"/>
      <c r="AI1356" s="583"/>
    </row>
    <row r="1357" spans="1:35" ht="88.5" customHeight="1">
      <c r="A1357" s="560" t="s">
        <v>2343</v>
      </c>
      <c r="B1357" s="12" t="s">
        <v>169</v>
      </c>
      <c r="C1357" s="12" t="s">
        <v>2325</v>
      </c>
      <c r="D1357" s="12" t="s">
        <v>2326</v>
      </c>
      <c r="E1357" s="12" t="s">
        <v>2327</v>
      </c>
      <c r="F1357" s="12" t="s">
        <v>2326</v>
      </c>
      <c r="G1357" s="12" t="s">
        <v>2327</v>
      </c>
      <c r="H1357" s="12" t="s">
        <v>2338</v>
      </c>
      <c r="I1357" s="12" t="s">
        <v>2329</v>
      </c>
      <c r="J1357" s="12" t="s">
        <v>31</v>
      </c>
      <c r="K1357" s="12">
        <v>100</v>
      </c>
      <c r="L1357" s="12">
        <v>311010000</v>
      </c>
      <c r="M1357" s="604" t="s">
        <v>3798</v>
      </c>
      <c r="N1357" s="3" t="s">
        <v>613</v>
      </c>
      <c r="O1357" s="12" t="s">
        <v>103</v>
      </c>
      <c r="P1357" s="12"/>
      <c r="Q1357" s="12" t="s">
        <v>2121</v>
      </c>
      <c r="R1357" s="552" t="s">
        <v>2122</v>
      </c>
      <c r="S1357" s="12"/>
      <c r="T1357" s="1" t="s">
        <v>82</v>
      </c>
      <c r="U1357" s="6"/>
      <c r="V1357" s="5">
        <v>287804</v>
      </c>
      <c r="W1357" s="5">
        <v>287804</v>
      </c>
      <c r="X1357" s="290">
        <f t="shared" si="21"/>
        <v>322340.48000000004</v>
      </c>
      <c r="Y1357" s="6" t="s">
        <v>81</v>
      </c>
      <c r="Z1357" s="12">
        <v>2015</v>
      </c>
      <c r="AA1357" s="6"/>
      <c r="AB1357" s="125" t="s">
        <v>2286</v>
      </c>
      <c r="AC1357" s="125" t="s">
        <v>1909</v>
      </c>
      <c r="AD1357" s="583"/>
      <c r="AE1357" s="583"/>
      <c r="AF1357" s="583"/>
      <c r="AG1357" s="583"/>
      <c r="AH1357" s="583"/>
      <c r="AI1357" s="583"/>
    </row>
    <row r="1358" spans="1:35" ht="88.5" customHeight="1">
      <c r="A1358" s="560" t="s">
        <v>2344</v>
      </c>
      <c r="B1358" s="12" t="s">
        <v>169</v>
      </c>
      <c r="C1358" s="12" t="s">
        <v>2325</v>
      </c>
      <c r="D1358" s="12" t="s">
        <v>2326</v>
      </c>
      <c r="E1358" s="12" t="s">
        <v>2327</v>
      </c>
      <c r="F1358" s="12" t="s">
        <v>2326</v>
      </c>
      <c r="G1358" s="12" t="s">
        <v>2327</v>
      </c>
      <c r="H1358" s="12" t="s">
        <v>2338</v>
      </c>
      <c r="I1358" s="12" t="s">
        <v>2329</v>
      </c>
      <c r="J1358" s="12" t="s">
        <v>31</v>
      </c>
      <c r="K1358" s="12">
        <v>100</v>
      </c>
      <c r="L1358" s="12">
        <v>311010000</v>
      </c>
      <c r="M1358" s="604" t="s">
        <v>3798</v>
      </c>
      <c r="N1358" s="3" t="s">
        <v>613</v>
      </c>
      <c r="O1358" s="12" t="s">
        <v>2345</v>
      </c>
      <c r="P1358" s="12"/>
      <c r="Q1358" s="12" t="s">
        <v>2121</v>
      </c>
      <c r="R1358" s="552" t="s">
        <v>2122</v>
      </c>
      <c r="S1358" s="12"/>
      <c r="T1358" s="1" t="s">
        <v>82</v>
      </c>
      <c r="U1358" s="6"/>
      <c r="V1358" s="5">
        <v>52328</v>
      </c>
      <c r="W1358" s="5">
        <v>52328</v>
      </c>
      <c r="X1358" s="290">
        <f t="shared" si="21"/>
        <v>58607.360000000008</v>
      </c>
      <c r="Y1358" s="6" t="s">
        <v>81</v>
      </c>
      <c r="Z1358" s="12">
        <v>2015</v>
      </c>
      <c r="AA1358" s="6"/>
      <c r="AB1358" s="125" t="s">
        <v>2286</v>
      </c>
      <c r="AC1358" s="125" t="s">
        <v>1909</v>
      </c>
      <c r="AD1358" s="583"/>
      <c r="AE1358" s="583"/>
      <c r="AF1358" s="583"/>
      <c r="AG1358" s="583"/>
      <c r="AH1358" s="583"/>
      <c r="AI1358" s="583"/>
    </row>
    <row r="1359" spans="1:35" ht="88.5" customHeight="1">
      <c r="A1359" s="560" t="s">
        <v>2346</v>
      </c>
      <c r="B1359" s="12" t="s">
        <v>169</v>
      </c>
      <c r="C1359" s="12" t="s">
        <v>2325</v>
      </c>
      <c r="D1359" s="12" t="s">
        <v>2326</v>
      </c>
      <c r="E1359" s="12" t="s">
        <v>2327</v>
      </c>
      <c r="F1359" s="12" t="s">
        <v>2326</v>
      </c>
      <c r="G1359" s="12" t="s">
        <v>2327</v>
      </c>
      <c r="H1359" s="12" t="s">
        <v>2338</v>
      </c>
      <c r="I1359" s="12" t="s">
        <v>2329</v>
      </c>
      <c r="J1359" s="12" t="s">
        <v>31</v>
      </c>
      <c r="K1359" s="12">
        <v>100</v>
      </c>
      <c r="L1359" s="12">
        <v>311010000</v>
      </c>
      <c r="M1359" s="604" t="s">
        <v>3798</v>
      </c>
      <c r="N1359" s="3" t="s">
        <v>613</v>
      </c>
      <c r="O1359" s="12" t="s">
        <v>2151</v>
      </c>
      <c r="P1359" s="12"/>
      <c r="Q1359" s="12" t="s">
        <v>2121</v>
      </c>
      <c r="R1359" s="552" t="s">
        <v>2122</v>
      </c>
      <c r="S1359" s="12"/>
      <c r="T1359" s="1" t="s">
        <v>82</v>
      </c>
      <c r="U1359" s="6"/>
      <c r="V1359" s="5">
        <v>65410</v>
      </c>
      <c r="W1359" s="5">
        <v>65410</v>
      </c>
      <c r="X1359" s="290">
        <f t="shared" si="21"/>
        <v>73259.200000000012</v>
      </c>
      <c r="Y1359" s="6" t="s">
        <v>81</v>
      </c>
      <c r="Z1359" s="12">
        <v>2015</v>
      </c>
      <c r="AA1359" s="6"/>
      <c r="AB1359" s="125" t="s">
        <v>2286</v>
      </c>
      <c r="AC1359" s="125" t="s">
        <v>1909</v>
      </c>
      <c r="AD1359" s="583"/>
      <c r="AE1359" s="583"/>
      <c r="AF1359" s="583"/>
      <c r="AG1359" s="583"/>
      <c r="AH1359" s="583"/>
      <c r="AI1359" s="583"/>
    </row>
    <row r="1360" spans="1:35" ht="88.5" customHeight="1">
      <c r="A1360" s="560" t="s">
        <v>2347</v>
      </c>
      <c r="B1360" s="12" t="s">
        <v>169</v>
      </c>
      <c r="C1360" s="12" t="s">
        <v>2325</v>
      </c>
      <c r="D1360" s="12" t="s">
        <v>2326</v>
      </c>
      <c r="E1360" s="12" t="s">
        <v>2327</v>
      </c>
      <c r="F1360" s="12" t="s">
        <v>2326</v>
      </c>
      <c r="G1360" s="12" t="s">
        <v>2327</v>
      </c>
      <c r="H1360" s="12" t="s">
        <v>2338</v>
      </c>
      <c r="I1360" s="12" t="s">
        <v>2329</v>
      </c>
      <c r="J1360" s="12" t="s">
        <v>31</v>
      </c>
      <c r="K1360" s="12">
        <v>100</v>
      </c>
      <c r="L1360" s="12">
        <v>151010000</v>
      </c>
      <c r="M1360" s="604" t="s">
        <v>3157</v>
      </c>
      <c r="N1360" s="574" t="s">
        <v>2086</v>
      </c>
      <c r="O1360" s="12" t="s">
        <v>95</v>
      </c>
      <c r="P1360" s="12"/>
      <c r="Q1360" s="12" t="s">
        <v>2121</v>
      </c>
      <c r="R1360" s="552" t="s">
        <v>2122</v>
      </c>
      <c r="S1360" s="12"/>
      <c r="T1360" s="1" t="s">
        <v>82</v>
      </c>
      <c r="U1360" s="6"/>
      <c r="V1360" s="5">
        <v>56400</v>
      </c>
      <c r="W1360" s="5">
        <v>56400</v>
      </c>
      <c r="X1360" s="290">
        <f t="shared" si="21"/>
        <v>63168.000000000007</v>
      </c>
      <c r="Y1360" s="6" t="s">
        <v>81</v>
      </c>
      <c r="Z1360" s="12">
        <v>2015</v>
      </c>
      <c r="AA1360" s="6"/>
      <c r="AB1360" s="125" t="s">
        <v>2286</v>
      </c>
      <c r="AC1360" s="125" t="s">
        <v>1909</v>
      </c>
      <c r="AD1360" s="583"/>
      <c r="AE1360" s="583"/>
      <c r="AF1360" s="583"/>
      <c r="AG1360" s="583"/>
      <c r="AH1360" s="583"/>
      <c r="AI1360" s="583"/>
    </row>
    <row r="1361" spans="1:35" ht="88.5" customHeight="1">
      <c r="A1361" s="560" t="s">
        <v>2348</v>
      </c>
      <c r="B1361" s="12" t="s">
        <v>169</v>
      </c>
      <c r="C1361" s="12" t="s">
        <v>2325</v>
      </c>
      <c r="D1361" s="12" t="s">
        <v>2326</v>
      </c>
      <c r="E1361" s="12" t="s">
        <v>2327</v>
      </c>
      <c r="F1361" s="12" t="s">
        <v>2326</v>
      </c>
      <c r="G1361" s="12" t="s">
        <v>2327</v>
      </c>
      <c r="H1361" s="12" t="s">
        <v>2338</v>
      </c>
      <c r="I1361" s="12" t="s">
        <v>2329</v>
      </c>
      <c r="J1361" s="12" t="s">
        <v>31</v>
      </c>
      <c r="K1361" s="12">
        <v>100</v>
      </c>
      <c r="L1361" s="12">
        <v>151010000</v>
      </c>
      <c r="M1361" s="604" t="s">
        <v>3157</v>
      </c>
      <c r="N1361" s="574" t="s">
        <v>2086</v>
      </c>
      <c r="O1361" s="12" t="s">
        <v>2310</v>
      </c>
      <c r="P1361" s="12"/>
      <c r="Q1361" s="12" t="s">
        <v>2121</v>
      </c>
      <c r="R1361" s="552" t="s">
        <v>2122</v>
      </c>
      <c r="S1361" s="12"/>
      <c r="T1361" s="1" t="s">
        <v>82</v>
      </c>
      <c r="U1361" s="6"/>
      <c r="V1361" s="5">
        <v>22560</v>
      </c>
      <c r="W1361" s="5">
        <v>22560</v>
      </c>
      <c r="X1361" s="290">
        <f t="shared" si="21"/>
        <v>25267.200000000001</v>
      </c>
      <c r="Y1361" s="6" t="s">
        <v>81</v>
      </c>
      <c r="Z1361" s="12">
        <v>2015</v>
      </c>
      <c r="AA1361" s="6"/>
      <c r="AB1361" s="125" t="s">
        <v>2286</v>
      </c>
      <c r="AC1361" s="125" t="s">
        <v>1909</v>
      </c>
      <c r="AD1361" s="583"/>
      <c r="AE1361" s="583"/>
      <c r="AF1361" s="583"/>
      <c r="AG1361" s="583"/>
      <c r="AH1361" s="583"/>
      <c r="AI1361" s="583"/>
    </row>
    <row r="1362" spans="1:35" ht="88.5" customHeight="1">
      <c r="A1362" s="560" t="s">
        <v>2349</v>
      </c>
      <c r="B1362" s="12" t="s">
        <v>169</v>
      </c>
      <c r="C1362" s="12" t="s">
        <v>2325</v>
      </c>
      <c r="D1362" s="12" t="s">
        <v>2326</v>
      </c>
      <c r="E1362" s="12" t="s">
        <v>2327</v>
      </c>
      <c r="F1362" s="12" t="s">
        <v>2326</v>
      </c>
      <c r="G1362" s="12" t="s">
        <v>2327</v>
      </c>
      <c r="H1362" s="12" t="s">
        <v>2338</v>
      </c>
      <c r="I1362" s="12" t="s">
        <v>2329</v>
      </c>
      <c r="J1362" s="12" t="s">
        <v>31</v>
      </c>
      <c r="K1362" s="12">
        <v>100</v>
      </c>
      <c r="L1362" s="12">
        <v>151010000</v>
      </c>
      <c r="M1362" s="604" t="s">
        <v>3157</v>
      </c>
      <c r="N1362" s="574" t="s">
        <v>2086</v>
      </c>
      <c r="O1362" s="12" t="s">
        <v>2143</v>
      </c>
      <c r="P1362" s="12"/>
      <c r="Q1362" s="12" t="s">
        <v>2121</v>
      </c>
      <c r="R1362" s="552" t="s">
        <v>2122</v>
      </c>
      <c r="S1362" s="12"/>
      <c r="T1362" s="1" t="s">
        <v>82</v>
      </c>
      <c r="U1362" s="6"/>
      <c r="V1362" s="5">
        <v>45120</v>
      </c>
      <c r="W1362" s="5">
        <v>45120</v>
      </c>
      <c r="X1362" s="290">
        <f t="shared" si="21"/>
        <v>50534.400000000001</v>
      </c>
      <c r="Y1362" s="6" t="s">
        <v>81</v>
      </c>
      <c r="Z1362" s="12">
        <v>2015</v>
      </c>
      <c r="AA1362" s="6"/>
      <c r="AB1362" s="125" t="s">
        <v>2286</v>
      </c>
      <c r="AC1362" s="125" t="s">
        <v>1909</v>
      </c>
      <c r="AD1362" s="583"/>
      <c r="AE1362" s="583"/>
      <c r="AF1362" s="583"/>
      <c r="AG1362" s="583"/>
      <c r="AH1362" s="583"/>
      <c r="AI1362" s="583"/>
    </row>
    <row r="1363" spans="1:35" ht="88.5" customHeight="1">
      <c r="A1363" s="560" t="s">
        <v>2350</v>
      </c>
      <c r="B1363" s="12" t="s">
        <v>169</v>
      </c>
      <c r="C1363" s="12" t="s">
        <v>2325</v>
      </c>
      <c r="D1363" s="12" t="s">
        <v>2326</v>
      </c>
      <c r="E1363" s="12" t="s">
        <v>2327</v>
      </c>
      <c r="F1363" s="12" t="s">
        <v>2326</v>
      </c>
      <c r="G1363" s="12" t="s">
        <v>2327</v>
      </c>
      <c r="H1363" s="12" t="s">
        <v>2338</v>
      </c>
      <c r="I1363" s="12" t="s">
        <v>2329</v>
      </c>
      <c r="J1363" s="12" t="s">
        <v>31</v>
      </c>
      <c r="K1363" s="12">
        <v>100</v>
      </c>
      <c r="L1363" s="12">
        <v>151010000</v>
      </c>
      <c r="M1363" s="604" t="s">
        <v>3157</v>
      </c>
      <c r="N1363" s="574" t="s">
        <v>2086</v>
      </c>
      <c r="O1363" s="12" t="s">
        <v>102</v>
      </c>
      <c r="P1363" s="12"/>
      <c r="Q1363" s="12" t="s">
        <v>2121</v>
      </c>
      <c r="R1363" s="552" t="s">
        <v>2122</v>
      </c>
      <c r="S1363" s="12"/>
      <c r="T1363" s="1" t="s">
        <v>82</v>
      </c>
      <c r="U1363" s="6"/>
      <c r="V1363" s="5">
        <v>33840</v>
      </c>
      <c r="W1363" s="5">
        <v>33840</v>
      </c>
      <c r="X1363" s="290">
        <f t="shared" si="21"/>
        <v>37900.800000000003</v>
      </c>
      <c r="Y1363" s="6" t="s">
        <v>81</v>
      </c>
      <c r="Z1363" s="12">
        <v>2015</v>
      </c>
      <c r="AA1363" s="6"/>
      <c r="AB1363" s="125" t="s">
        <v>2286</v>
      </c>
      <c r="AC1363" s="125" t="s">
        <v>1909</v>
      </c>
      <c r="AD1363" s="583"/>
      <c r="AE1363" s="583"/>
      <c r="AF1363" s="583"/>
      <c r="AG1363" s="583"/>
      <c r="AH1363" s="583"/>
      <c r="AI1363" s="583"/>
    </row>
    <row r="1364" spans="1:35" ht="88.5" customHeight="1">
      <c r="A1364" s="560" t="s">
        <v>2351</v>
      </c>
      <c r="B1364" s="12" t="s">
        <v>169</v>
      </c>
      <c r="C1364" s="12" t="s">
        <v>2325</v>
      </c>
      <c r="D1364" s="12" t="s">
        <v>2326</v>
      </c>
      <c r="E1364" s="12" t="s">
        <v>2327</v>
      </c>
      <c r="F1364" s="12" t="s">
        <v>2326</v>
      </c>
      <c r="G1364" s="12" t="s">
        <v>2327</v>
      </c>
      <c r="H1364" s="12" t="s">
        <v>2338</v>
      </c>
      <c r="I1364" s="12" t="s">
        <v>2329</v>
      </c>
      <c r="J1364" s="12" t="s">
        <v>31</v>
      </c>
      <c r="K1364" s="12">
        <v>100</v>
      </c>
      <c r="L1364" s="12">
        <v>151010000</v>
      </c>
      <c r="M1364" s="604" t="s">
        <v>3157</v>
      </c>
      <c r="N1364" s="574" t="s">
        <v>2086</v>
      </c>
      <c r="O1364" s="12" t="s">
        <v>2352</v>
      </c>
      <c r="P1364" s="12"/>
      <c r="Q1364" s="12" t="s">
        <v>2121</v>
      </c>
      <c r="R1364" s="552" t="s">
        <v>2122</v>
      </c>
      <c r="S1364" s="12"/>
      <c r="T1364" s="1" t="s">
        <v>82</v>
      </c>
      <c r="U1364" s="6"/>
      <c r="V1364" s="5">
        <v>78960</v>
      </c>
      <c r="W1364" s="5">
        <v>78960</v>
      </c>
      <c r="X1364" s="290">
        <f t="shared" si="21"/>
        <v>88435.200000000012</v>
      </c>
      <c r="Y1364" s="6" t="s">
        <v>81</v>
      </c>
      <c r="Z1364" s="12">
        <v>2015</v>
      </c>
      <c r="AA1364" s="6"/>
      <c r="AB1364" s="125" t="s">
        <v>2286</v>
      </c>
      <c r="AC1364" s="125" t="s">
        <v>1909</v>
      </c>
      <c r="AD1364" s="583"/>
      <c r="AE1364" s="583"/>
      <c r="AF1364" s="583"/>
      <c r="AG1364" s="583"/>
      <c r="AH1364" s="583"/>
      <c r="AI1364" s="583"/>
    </row>
    <row r="1365" spans="1:35" ht="88.5" customHeight="1">
      <c r="A1365" s="560" t="s">
        <v>2353</v>
      </c>
      <c r="B1365" s="12" t="s">
        <v>169</v>
      </c>
      <c r="C1365" s="12" t="s">
        <v>2325</v>
      </c>
      <c r="D1365" s="12" t="s">
        <v>2326</v>
      </c>
      <c r="E1365" s="12" t="s">
        <v>2327</v>
      </c>
      <c r="F1365" s="12" t="s">
        <v>2326</v>
      </c>
      <c r="G1365" s="12" t="s">
        <v>2327</v>
      </c>
      <c r="H1365" s="12" t="s">
        <v>2338</v>
      </c>
      <c r="I1365" s="12" t="s">
        <v>2329</v>
      </c>
      <c r="J1365" s="12" t="s">
        <v>31</v>
      </c>
      <c r="K1365" s="12">
        <v>100</v>
      </c>
      <c r="L1365" s="12">
        <v>151010000</v>
      </c>
      <c r="M1365" s="604" t="s">
        <v>3157</v>
      </c>
      <c r="N1365" s="574" t="s">
        <v>2086</v>
      </c>
      <c r="O1365" s="12" t="s">
        <v>2354</v>
      </c>
      <c r="P1365" s="12"/>
      <c r="Q1365" s="12" t="s">
        <v>2121</v>
      </c>
      <c r="R1365" s="552" t="s">
        <v>2122</v>
      </c>
      <c r="S1365" s="12"/>
      <c r="T1365" s="1" t="s">
        <v>82</v>
      </c>
      <c r="U1365" s="6"/>
      <c r="V1365" s="5">
        <v>56400</v>
      </c>
      <c r="W1365" s="5">
        <v>56400</v>
      </c>
      <c r="X1365" s="290">
        <f t="shared" si="21"/>
        <v>63168.000000000007</v>
      </c>
      <c r="Y1365" s="6" t="s">
        <v>81</v>
      </c>
      <c r="Z1365" s="12">
        <v>2015</v>
      </c>
      <c r="AA1365" s="6"/>
      <c r="AB1365" s="125" t="s">
        <v>2286</v>
      </c>
      <c r="AC1365" s="125" t="s">
        <v>1909</v>
      </c>
      <c r="AD1365" s="583"/>
      <c r="AE1365" s="583"/>
      <c r="AF1365" s="583"/>
      <c r="AG1365" s="583"/>
      <c r="AH1365" s="583"/>
      <c r="AI1365" s="583"/>
    </row>
    <row r="1366" spans="1:35" ht="88.5" customHeight="1">
      <c r="A1366" s="560" t="s">
        <v>2355</v>
      </c>
      <c r="B1366" s="12" t="s">
        <v>169</v>
      </c>
      <c r="C1366" s="12" t="s">
        <v>2356</v>
      </c>
      <c r="D1366" s="12" t="s">
        <v>2357</v>
      </c>
      <c r="E1366" s="12" t="s">
        <v>2358</v>
      </c>
      <c r="F1366" s="12" t="s">
        <v>2359</v>
      </c>
      <c r="G1366" s="12" t="s">
        <v>2360</v>
      </c>
      <c r="H1366" s="12" t="s">
        <v>2361</v>
      </c>
      <c r="I1366" s="12" t="s">
        <v>2362</v>
      </c>
      <c r="J1366" s="12" t="s">
        <v>31</v>
      </c>
      <c r="K1366" s="12">
        <v>100</v>
      </c>
      <c r="L1366" s="9">
        <v>471010000</v>
      </c>
      <c r="M1366" s="604" t="s">
        <v>4620</v>
      </c>
      <c r="N1366" s="3" t="s">
        <v>613</v>
      </c>
      <c r="O1366" s="12" t="s">
        <v>2293</v>
      </c>
      <c r="P1366" s="12"/>
      <c r="Q1366" s="12" t="s">
        <v>2121</v>
      </c>
      <c r="R1366" s="552" t="s">
        <v>2122</v>
      </c>
      <c r="S1366" s="12"/>
      <c r="T1366" s="1" t="s">
        <v>82</v>
      </c>
      <c r="U1366" s="6"/>
      <c r="V1366" s="5">
        <v>37000</v>
      </c>
      <c r="W1366" s="5">
        <v>37000</v>
      </c>
      <c r="X1366" s="290">
        <f t="shared" si="21"/>
        <v>41440.000000000007</v>
      </c>
      <c r="Y1366" s="6" t="s">
        <v>81</v>
      </c>
      <c r="Z1366" s="12">
        <v>2015</v>
      </c>
      <c r="AA1366" s="6"/>
      <c r="AB1366" s="125" t="s">
        <v>2286</v>
      </c>
      <c r="AC1366" s="125" t="s">
        <v>1909</v>
      </c>
      <c r="AD1366" s="583"/>
      <c r="AE1366" s="583"/>
      <c r="AF1366" s="583"/>
      <c r="AG1366" s="583"/>
      <c r="AH1366" s="583"/>
      <c r="AI1366" s="583"/>
    </row>
    <row r="1367" spans="1:35" ht="88.5" customHeight="1">
      <c r="A1367" s="560" t="s">
        <v>2363</v>
      </c>
      <c r="B1367" s="12" t="s">
        <v>169</v>
      </c>
      <c r="C1367" s="12" t="s">
        <v>2356</v>
      </c>
      <c r="D1367" s="12" t="s">
        <v>2357</v>
      </c>
      <c r="E1367" s="12" t="s">
        <v>2358</v>
      </c>
      <c r="F1367" s="12" t="s">
        <v>2359</v>
      </c>
      <c r="G1367" s="12" t="s">
        <v>2360</v>
      </c>
      <c r="H1367" s="12" t="s">
        <v>2361</v>
      </c>
      <c r="I1367" s="12" t="s">
        <v>2362</v>
      </c>
      <c r="J1367" s="12" t="s">
        <v>31</v>
      </c>
      <c r="K1367" s="12">
        <v>100</v>
      </c>
      <c r="L1367" s="9">
        <v>471010000</v>
      </c>
      <c r="M1367" s="604" t="s">
        <v>4620</v>
      </c>
      <c r="N1367" s="3" t="s">
        <v>613</v>
      </c>
      <c r="O1367" s="12" t="s">
        <v>2142</v>
      </c>
      <c r="P1367" s="12"/>
      <c r="Q1367" s="12" t="s">
        <v>2121</v>
      </c>
      <c r="R1367" s="552" t="s">
        <v>2122</v>
      </c>
      <c r="S1367" s="12"/>
      <c r="T1367" s="1" t="s">
        <v>82</v>
      </c>
      <c r="U1367" s="6"/>
      <c r="V1367" s="5">
        <v>116500</v>
      </c>
      <c r="W1367" s="5">
        <v>116500</v>
      </c>
      <c r="X1367" s="290">
        <f t="shared" si="21"/>
        <v>130480.00000000001</v>
      </c>
      <c r="Y1367" s="6" t="s">
        <v>81</v>
      </c>
      <c r="Z1367" s="12">
        <v>2015</v>
      </c>
      <c r="AA1367" s="6"/>
      <c r="AB1367" s="125" t="s">
        <v>2286</v>
      </c>
      <c r="AC1367" s="125" t="s">
        <v>1909</v>
      </c>
      <c r="AD1367" s="583"/>
      <c r="AE1367" s="583"/>
      <c r="AF1367" s="583"/>
      <c r="AG1367" s="583"/>
      <c r="AH1367" s="583"/>
      <c r="AI1367" s="583"/>
    </row>
    <row r="1368" spans="1:35" ht="88.5" customHeight="1">
      <c r="A1368" s="560" t="s">
        <v>2364</v>
      </c>
      <c r="B1368" s="12" t="s">
        <v>169</v>
      </c>
      <c r="C1368" s="12" t="s">
        <v>2356</v>
      </c>
      <c r="D1368" s="12" t="s">
        <v>2357</v>
      </c>
      <c r="E1368" s="12" t="s">
        <v>2358</v>
      </c>
      <c r="F1368" s="12" t="s">
        <v>2359</v>
      </c>
      <c r="G1368" s="12" t="s">
        <v>2360</v>
      </c>
      <c r="H1368" s="12" t="s">
        <v>2361</v>
      </c>
      <c r="I1368" s="12" t="s">
        <v>2362</v>
      </c>
      <c r="J1368" s="12" t="s">
        <v>31</v>
      </c>
      <c r="K1368" s="12">
        <v>100</v>
      </c>
      <c r="L1368" s="9">
        <v>471010000</v>
      </c>
      <c r="M1368" s="604" t="s">
        <v>4620</v>
      </c>
      <c r="N1368" s="3" t="s">
        <v>613</v>
      </c>
      <c r="O1368" s="12" t="s">
        <v>2296</v>
      </c>
      <c r="P1368" s="12"/>
      <c r="Q1368" s="12" t="s">
        <v>2121</v>
      </c>
      <c r="R1368" s="552" t="s">
        <v>2122</v>
      </c>
      <c r="S1368" s="12"/>
      <c r="T1368" s="1" t="s">
        <v>82</v>
      </c>
      <c r="U1368" s="6"/>
      <c r="V1368" s="5">
        <v>79500</v>
      </c>
      <c r="W1368" s="5">
        <v>79500</v>
      </c>
      <c r="X1368" s="290">
        <f t="shared" si="21"/>
        <v>89040.000000000015</v>
      </c>
      <c r="Y1368" s="6" t="s">
        <v>81</v>
      </c>
      <c r="Z1368" s="12">
        <v>2015</v>
      </c>
      <c r="AA1368" s="6"/>
      <c r="AB1368" s="125" t="s">
        <v>2286</v>
      </c>
      <c r="AC1368" s="125" t="s">
        <v>1909</v>
      </c>
      <c r="AD1368" s="583"/>
      <c r="AE1368" s="583"/>
      <c r="AF1368" s="583"/>
      <c r="AG1368" s="583"/>
      <c r="AH1368" s="583"/>
      <c r="AI1368" s="583"/>
    </row>
    <row r="1369" spans="1:35" ht="88.5" customHeight="1">
      <c r="A1369" s="560" t="s">
        <v>2365</v>
      </c>
      <c r="B1369" s="12" t="s">
        <v>169</v>
      </c>
      <c r="C1369" s="12" t="s">
        <v>2356</v>
      </c>
      <c r="D1369" s="12" t="s">
        <v>2357</v>
      </c>
      <c r="E1369" s="12" t="s">
        <v>2358</v>
      </c>
      <c r="F1369" s="12" t="s">
        <v>2359</v>
      </c>
      <c r="G1369" s="12" t="s">
        <v>2360</v>
      </c>
      <c r="H1369" s="12" t="s">
        <v>2366</v>
      </c>
      <c r="I1369" s="12" t="s">
        <v>2367</v>
      </c>
      <c r="J1369" s="12" t="s">
        <v>31</v>
      </c>
      <c r="K1369" s="12">
        <v>100</v>
      </c>
      <c r="L1369" s="12">
        <v>151010000</v>
      </c>
      <c r="M1369" s="604" t="s">
        <v>3157</v>
      </c>
      <c r="N1369" s="565" t="s">
        <v>1978</v>
      </c>
      <c r="O1369" s="12" t="s">
        <v>2368</v>
      </c>
      <c r="P1369" s="12"/>
      <c r="Q1369" s="12" t="s">
        <v>2121</v>
      </c>
      <c r="R1369" s="552" t="s">
        <v>2122</v>
      </c>
      <c r="S1369" s="12"/>
      <c r="T1369" s="1" t="s">
        <v>82</v>
      </c>
      <c r="U1369" s="6"/>
      <c r="V1369" s="5">
        <v>150000</v>
      </c>
      <c r="W1369" s="5">
        <v>150000</v>
      </c>
      <c r="X1369" s="290">
        <f t="shared" si="21"/>
        <v>168000.00000000003</v>
      </c>
      <c r="Y1369" s="6" t="s">
        <v>81</v>
      </c>
      <c r="Z1369" s="12">
        <v>2015</v>
      </c>
      <c r="AA1369" s="6"/>
      <c r="AB1369" s="125" t="s">
        <v>2286</v>
      </c>
      <c r="AC1369" s="125" t="s">
        <v>1909</v>
      </c>
      <c r="AD1369" s="583"/>
      <c r="AE1369" s="583"/>
      <c r="AF1369" s="583"/>
      <c r="AG1369" s="583"/>
      <c r="AH1369" s="583"/>
      <c r="AI1369" s="583"/>
    </row>
    <row r="1370" spans="1:35" ht="88.5" customHeight="1">
      <c r="A1370" s="560" t="s">
        <v>2369</v>
      </c>
      <c r="B1370" s="12" t="s">
        <v>169</v>
      </c>
      <c r="C1370" s="12" t="s">
        <v>2356</v>
      </c>
      <c r="D1370" s="12" t="s">
        <v>2357</v>
      </c>
      <c r="E1370" s="12" t="s">
        <v>2358</v>
      </c>
      <c r="F1370" s="12" t="s">
        <v>2359</v>
      </c>
      <c r="G1370" s="12" t="s">
        <v>2360</v>
      </c>
      <c r="H1370" s="12" t="s">
        <v>2366</v>
      </c>
      <c r="I1370" s="12" t="s">
        <v>2367</v>
      </c>
      <c r="J1370" s="12" t="s">
        <v>31</v>
      </c>
      <c r="K1370" s="12">
        <v>100</v>
      </c>
      <c r="L1370" s="12">
        <v>151010000</v>
      </c>
      <c r="M1370" s="604" t="s">
        <v>3157</v>
      </c>
      <c r="N1370" s="565" t="s">
        <v>1978</v>
      </c>
      <c r="O1370" s="12" t="s">
        <v>2143</v>
      </c>
      <c r="P1370" s="12"/>
      <c r="Q1370" s="12" t="s">
        <v>2121</v>
      </c>
      <c r="R1370" s="552" t="s">
        <v>2122</v>
      </c>
      <c r="S1370" s="12"/>
      <c r="T1370" s="1" t="s">
        <v>82</v>
      </c>
      <c r="U1370" s="6"/>
      <c r="V1370" s="5">
        <v>120000</v>
      </c>
      <c r="W1370" s="5">
        <v>120000</v>
      </c>
      <c r="X1370" s="290">
        <f t="shared" si="21"/>
        <v>134400</v>
      </c>
      <c r="Y1370" s="6" t="s">
        <v>81</v>
      </c>
      <c r="Z1370" s="12">
        <v>2015</v>
      </c>
      <c r="AA1370" s="6"/>
      <c r="AB1370" s="125" t="s">
        <v>2286</v>
      </c>
      <c r="AC1370" s="125" t="s">
        <v>1909</v>
      </c>
      <c r="AD1370" s="583"/>
      <c r="AE1370" s="583"/>
      <c r="AF1370" s="583"/>
      <c r="AG1370" s="583"/>
      <c r="AH1370" s="583"/>
      <c r="AI1370" s="583"/>
    </row>
    <row r="1371" spans="1:35" ht="88.5" customHeight="1">
      <c r="A1371" s="560" t="s">
        <v>2370</v>
      </c>
      <c r="B1371" s="12" t="s">
        <v>169</v>
      </c>
      <c r="C1371" s="12" t="s">
        <v>2356</v>
      </c>
      <c r="D1371" s="12" t="s">
        <v>2357</v>
      </c>
      <c r="E1371" s="12" t="s">
        <v>2358</v>
      </c>
      <c r="F1371" s="12" t="s">
        <v>2359</v>
      </c>
      <c r="G1371" s="12" t="s">
        <v>2360</v>
      </c>
      <c r="H1371" s="12" t="s">
        <v>2366</v>
      </c>
      <c r="I1371" s="12" t="s">
        <v>2367</v>
      </c>
      <c r="J1371" s="12" t="s">
        <v>31</v>
      </c>
      <c r="K1371" s="12">
        <v>100</v>
      </c>
      <c r="L1371" s="12">
        <v>151010000</v>
      </c>
      <c r="M1371" s="604" t="s">
        <v>3157</v>
      </c>
      <c r="N1371" s="565" t="s">
        <v>1978</v>
      </c>
      <c r="O1371" s="12" t="s">
        <v>102</v>
      </c>
      <c r="P1371" s="12"/>
      <c r="Q1371" s="12" t="s">
        <v>2121</v>
      </c>
      <c r="R1371" s="552" t="s">
        <v>2122</v>
      </c>
      <c r="S1371" s="12"/>
      <c r="T1371" s="1" t="s">
        <v>82</v>
      </c>
      <c r="U1371" s="6"/>
      <c r="V1371" s="5">
        <v>105000</v>
      </c>
      <c r="W1371" s="5">
        <v>105000</v>
      </c>
      <c r="X1371" s="290">
        <f t="shared" si="21"/>
        <v>117600.00000000001</v>
      </c>
      <c r="Y1371" s="6" t="s">
        <v>81</v>
      </c>
      <c r="Z1371" s="12">
        <v>2015</v>
      </c>
      <c r="AA1371" s="6"/>
      <c r="AB1371" s="125" t="s">
        <v>2286</v>
      </c>
      <c r="AC1371" s="125" t="s">
        <v>1909</v>
      </c>
      <c r="AD1371" s="583"/>
      <c r="AE1371" s="583"/>
      <c r="AF1371" s="583"/>
      <c r="AG1371" s="583"/>
      <c r="AH1371" s="583"/>
      <c r="AI1371" s="583"/>
    </row>
    <row r="1372" spans="1:35" ht="88.5" customHeight="1">
      <c r="A1372" s="560" t="s">
        <v>2371</v>
      </c>
      <c r="B1372" s="12" t="s">
        <v>169</v>
      </c>
      <c r="C1372" s="12" t="s">
        <v>2356</v>
      </c>
      <c r="D1372" s="12" t="s">
        <v>2357</v>
      </c>
      <c r="E1372" s="12" t="s">
        <v>2358</v>
      </c>
      <c r="F1372" s="12" t="s">
        <v>2359</v>
      </c>
      <c r="G1372" s="12" t="s">
        <v>2360</v>
      </c>
      <c r="H1372" s="12" t="s">
        <v>2372</v>
      </c>
      <c r="I1372" s="12" t="s">
        <v>2373</v>
      </c>
      <c r="J1372" s="12" t="s">
        <v>31</v>
      </c>
      <c r="K1372" s="12">
        <v>100</v>
      </c>
      <c r="L1372" s="12">
        <v>151010000</v>
      </c>
      <c r="M1372" s="604" t="s">
        <v>3157</v>
      </c>
      <c r="N1372" s="565" t="s">
        <v>1978</v>
      </c>
      <c r="O1372" s="12" t="s">
        <v>2368</v>
      </c>
      <c r="P1372" s="12"/>
      <c r="Q1372" s="12" t="s">
        <v>2121</v>
      </c>
      <c r="R1372" s="552" t="s">
        <v>2122</v>
      </c>
      <c r="S1372" s="12"/>
      <c r="T1372" s="1" t="s">
        <v>82</v>
      </c>
      <c r="U1372" s="6"/>
      <c r="V1372" s="5">
        <v>105000</v>
      </c>
      <c r="W1372" s="5">
        <v>105000</v>
      </c>
      <c r="X1372" s="290">
        <f t="shared" si="21"/>
        <v>117600.00000000001</v>
      </c>
      <c r="Y1372" s="6" t="s">
        <v>81</v>
      </c>
      <c r="Z1372" s="12">
        <v>2015</v>
      </c>
      <c r="AA1372" s="6"/>
      <c r="AB1372" s="125" t="s">
        <v>2286</v>
      </c>
      <c r="AC1372" s="125" t="s">
        <v>1909</v>
      </c>
      <c r="AD1372" s="583"/>
      <c r="AE1372" s="583"/>
      <c r="AF1372" s="583"/>
      <c r="AG1372" s="583"/>
      <c r="AH1372" s="583"/>
      <c r="AI1372" s="583"/>
    </row>
    <row r="1373" spans="1:35" ht="88.5" customHeight="1">
      <c r="A1373" s="560" t="s">
        <v>2374</v>
      </c>
      <c r="B1373" s="12" t="s">
        <v>169</v>
      </c>
      <c r="C1373" s="12" t="s">
        <v>2356</v>
      </c>
      <c r="D1373" s="12" t="s">
        <v>2357</v>
      </c>
      <c r="E1373" s="12" t="s">
        <v>2358</v>
      </c>
      <c r="F1373" s="12" t="s">
        <v>2359</v>
      </c>
      <c r="G1373" s="12" t="s">
        <v>2360</v>
      </c>
      <c r="H1373" s="12" t="s">
        <v>2372</v>
      </c>
      <c r="I1373" s="12" t="s">
        <v>2373</v>
      </c>
      <c r="J1373" s="12" t="s">
        <v>31</v>
      </c>
      <c r="K1373" s="12">
        <v>100</v>
      </c>
      <c r="L1373" s="12">
        <v>151010000</v>
      </c>
      <c r="M1373" s="604" t="s">
        <v>3157</v>
      </c>
      <c r="N1373" s="565" t="s">
        <v>1978</v>
      </c>
      <c r="O1373" s="12" t="s">
        <v>2375</v>
      </c>
      <c r="P1373" s="12"/>
      <c r="Q1373" s="12" t="s">
        <v>2121</v>
      </c>
      <c r="R1373" s="552" t="s">
        <v>2122</v>
      </c>
      <c r="S1373" s="12"/>
      <c r="T1373" s="1" t="s">
        <v>82</v>
      </c>
      <c r="U1373" s="6"/>
      <c r="V1373" s="5">
        <v>150000</v>
      </c>
      <c r="W1373" s="5">
        <v>150000</v>
      </c>
      <c r="X1373" s="290">
        <f t="shared" si="21"/>
        <v>168000.00000000003</v>
      </c>
      <c r="Y1373" s="6" t="s">
        <v>81</v>
      </c>
      <c r="Z1373" s="12">
        <v>2015</v>
      </c>
      <c r="AA1373" s="6"/>
      <c r="AB1373" s="125" t="s">
        <v>2286</v>
      </c>
      <c r="AC1373" s="125" t="s">
        <v>1909</v>
      </c>
      <c r="AD1373" s="583"/>
      <c r="AE1373" s="583"/>
      <c r="AF1373" s="583"/>
      <c r="AG1373" s="583"/>
      <c r="AH1373" s="583"/>
      <c r="AI1373" s="583"/>
    </row>
    <row r="1374" spans="1:35" ht="88.5" customHeight="1">
      <c r="A1374" s="560" t="s">
        <v>2376</v>
      </c>
      <c r="B1374" s="12" t="s">
        <v>169</v>
      </c>
      <c r="C1374" s="12" t="s">
        <v>2356</v>
      </c>
      <c r="D1374" s="12" t="s">
        <v>2357</v>
      </c>
      <c r="E1374" s="12" t="s">
        <v>2358</v>
      </c>
      <c r="F1374" s="12" t="s">
        <v>2359</v>
      </c>
      <c r="G1374" s="12" t="s">
        <v>2360</v>
      </c>
      <c r="H1374" s="12" t="s">
        <v>2372</v>
      </c>
      <c r="I1374" s="12" t="s">
        <v>2373</v>
      </c>
      <c r="J1374" s="12" t="s">
        <v>31</v>
      </c>
      <c r="K1374" s="12">
        <v>100</v>
      </c>
      <c r="L1374" s="12">
        <v>151010000</v>
      </c>
      <c r="M1374" s="604" t="s">
        <v>3157</v>
      </c>
      <c r="N1374" s="565" t="s">
        <v>1978</v>
      </c>
      <c r="O1374" s="12" t="s">
        <v>102</v>
      </c>
      <c r="P1374" s="12"/>
      <c r="Q1374" s="12" t="s">
        <v>2121</v>
      </c>
      <c r="R1374" s="552" t="s">
        <v>2122</v>
      </c>
      <c r="S1374" s="12"/>
      <c r="T1374" s="1" t="s">
        <v>82</v>
      </c>
      <c r="U1374" s="6"/>
      <c r="V1374" s="5">
        <v>15000</v>
      </c>
      <c r="W1374" s="5">
        <v>15000</v>
      </c>
      <c r="X1374" s="290">
        <f t="shared" si="21"/>
        <v>16800</v>
      </c>
      <c r="Y1374" s="6" t="s">
        <v>81</v>
      </c>
      <c r="Z1374" s="12">
        <v>2015</v>
      </c>
      <c r="AA1374" s="6"/>
      <c r="AB1374" s="125" t="s">
        <v>2286</v>
      </c>
      <c r="AC1374" s="125" t="s">
        <v>1909</v>
      </c>
      <c r="AD1374" s="583"/>
      <c r="AE1374" s="583"/>
      <c r="AF1374" s="583"/>
      <c r="AG1374" s="583"/>
      <c r="AH1374" s="583"/>
      <c r="AI1374" s="583"/>
    </row>
    <row r="1375" spans="1:35" ht="88.5" customHeight="1">
      <c r="A1375" s="560" t="s">
        <v>2377</v>
      </c>
      <c r="B1375" s="12" t="s">
        <v>169</v>
      </c>
      <c r="C1375" s="12" t="s">
        <v>2356</v>
      </c>
      <c r="D1375" s="12" t="s">
        <v>2357</v>
      </c>
      <c r="E1375" s="12" t="s">
        <v>2358</v>
      </c>
      <c r="F1375" s="12" t="s">
        <v>2359</v>
      </c>
      <c r="G1375" s="12" t="s">
        <v>2360</v>
      </c>
      <c r="H1375" s="12" t="s">
        <v>2372</v>
      </c>
      <c r="I1375" s="12" t="s">
        <v>2373</v>
      </c>
      <c r="J1375" s="12" t="s">
        <v>31</v>
      </c>
      <c r="K1375" s="12">
        <v>100</v>
      </c>
      <c r="L1375" s="12">
        <v>151010000</v>
      </c>
      <c r="M1375" s="604" t="s">
        <v>3157</v>
      </c>
      <c r="N1375" s="565" t="s">
        <v>1978</v>
      </c>
      <c r="O1375" s="12" t="s">
        <v>2144</v>
      </c>
      <c r="P1375" s="12"/>
      <c r="Q1375" s="12" t="s">
        <v>2121</v>
      </c>
      <c r="R1375" s="552" t="s">
        <v>2122</v>
      </c>
      <c r="S1375" s="12"/>
      <c r="T1375" s="1" t="s">
        <v>82</v>
      </c>
      <c r="U1375" s="6"/>
      <c r="V1375" s="5">
        <v>60000</v>
      </c>
      <c r="W1375" s="5">
        <v>60000</v>
      </c>
      <c r="X1375" s="290">
        <f t="shared" si="21"/>
        <v>67200</v>
      </c>
      <c r="Y1375" s="6" t="s">
        <v>81</v>
      </c>
      <c r="Z1375" s="12">
        <v>2015</v>
      </c>
      <c r="AA1375" s="6"/>
      <c r="AB1375" s="125" t="s">
        <v>2286</v>
      </c>
      <c r="AC1375" s="125" t="s">
        <v>1909</v>
      </c>
      <c r="AD1375" s="583"/>
      <c r="AE1375" s="583"/>
      <c r="AF1375" s="583"/>
      <c r="AG1375" s="583"/>
      <c r="AH1375" s="583"/>
      <c r="AI1375" s="583"/>
    </row>
    <row r="1376" spans="1:35" ht="88.5" customHeight="1">
      <c r="A1376" s="560" t="s">
        <v>2378</v>
      </c>
      <c r="B1376" s="12" t="s">
        <v>169</v>
      </c>
      <c r="C1376" s="12" t="s">
        <v>2356</v>
      </c>
      <c r="D1376" s="12" t="s">
        <v>2357</v>
      </c>
      <c r="E1376" s="12" t="s">
        <v>2358</v>
      </c>
      <c r="F1376" s="12" t="s">
        <v>2359</v>
      </c>
      <c r="G1376" s="12" t="s">
        <v>2360</v>
      </c>
      <c r="H1376" s="12" t="s">
        <v>2379</v>
      </c>
      <c r="I1376" s="12" t="s">
        <v>2380</v>
      </c>
      <c r="J1376" s="12" t="s">
        <v>31</v>
      </c>
      <c r="K1376" s="12">
        <v>100</v>
      </c>
      <c r="L1376" s="12">
        <v>271010000</v>
      </c>
      <c r="M1376" s="604" t="s">
        <v>2063</v>
      </c>
      <c r="N1376" s="3" t="s">
        <v>613</v>
      </c>
      <c r="O1376" s="12" t="s">
        <v>1519</v>
      </c>
      <c r="P1376" s="12"/>
      <c r="Q1376" s="12" t="s">
        <v>2121</v>
      </c>
      <c r="R1376" s="552" t="s">
        <v>2122</v>
      </c>
      <c r="S1376" s="12"/>
      <c r="T1376" s="1" t="s">
        <v>82</v>
      </c>
      <c r="U1376" s="6"/>
      <c r="V1376" s="5">
        <v>230000</v>
      </c>
      <c r="W1376" s="5">
        <v>230000</v>
      </c>
      <c r="X1376" s="290">
        <f t="shared" si="21"/>
        <v>257600.00000000003</v>
      </c>
      <c r="Y1376" s="6" t="s">
        <v>81</v>
      </c>
      <c r="Z1376" s="12">
        <v>2015</v>
      </c>
      <c r="AA1376" s="6"/>
      <c r="AB1376" s="125" t="s">
        <v>2286</v>
      </c>
      <c r="AC1376" s="125" t="s">
        <v>1909</v>
      </c>
      <c r="AD1376" s="583"/>
      <c r="AE1376" s="583"/>
      <c r="AF1376" s="583"/>
      <c r="AG1376" s="583"/>
      <c r="AH1376" s="583"/>
      <c r="AI1376" s="583"/>
    </row>
    <row r="1377" spans="1:35" ht="88.5" customHeight="1">
      <c r="A1377" s="560" t="s">
        <v>2381</v>
      </c>
      <c r="B1377" s="12" t="s">
        <v>169</v>
      </c>
      <c r="C1377" s="12" t="s">
        <v>2356</v>
      </c>
      <c r="D1377" s="12" t="s">
        <v>2357</v>
      </c>
      <c r="E1377" s="12" t="s">
        <v>2358</v>
      </c>
      <c r="F1377" s="12" t="s">
        <v>2359</v>
      </c>
      <c r="G1377" s="12" t="s">
        <v>2360</v>
      </c>
      <c r="H1377" s="12" t="s">
        <v>2372</v>
      </c>
      <c r="I1377" s="12" t="s">
        <v>2373</v>
      </c>
      <c r="J1377" s="12" t="s">
        <v>31</v>
      </c>
      <c r="K1377" s="12">
        <v>100</v>
      </c>
      <c r="L1377" s="12">
        <v>271010000</v>
      </c>
      <c r="M1377" s="604" t="s">
        <v>2063</v>
      </c>
      <c r="N1377" s="3" t="s">
        <v>613</v>
      </c>
      <c r="O1377" s="12" t="s">
        <v>2382</v>
      </c>
      <c r="P1377" s="12"/>
      <c r="Q1377" s="12" t="s">
        <v>2121</v>
      </c>
      <c r="R1377" s="552" t="s">
        <v>2122</v>
      </c>
      <c r="S1377" s="12"/>
      <c r="T1377" s="1" t="s">
        <v>82</v>
      </c>
      <c r="U1377" s="6"/>
      <c r="V1377" s="5">
        <v>5000</v>
      </c>
      <c r="W1377" s="5">
        <v>5000</v>
      </c>
      <c r="X1377" s="290">
        <f t="shared" si="21"/>
        <v>5600.0000000000009</v>
      </c>
      <c r="Y1377" s="6" t="s">
        <v>81</v>
      </c>
      <c r="Z1377" s="12">
        <v>2015</v>
      </c>
      <c r="AA1377" s="6"/>
      <c r="AB1377" s="125" t="s">
        <v>2286</v>
      </c>
      <c r="AC1377" s="125" t="s">
        <v>1909</v>
      </c>
      <c r="AD1377" s="583"/>
      <c r="AE1377" s="583"/>
      <c r="AF1377" s="583"/>
      <c r="AG1377" s="583"/>
      <c r="AH1377" s="583"/>
      <c r="AI1377" s="583"/>
    </row>
    <row r="1378" spans="1:35" ht="88.5" customHeight="1">
      <c r="A1378" s="560" t="s">
        <v>2383</v>
      </c>
      <c r="B1378" s="12" t="s">
        <v>169</v>
      </c>
      <c r="C1378" s="12" t="s">
        <v>2356</v>
      </c>
      <c r="D1378" s="12" t="s">
        <v>2357</v>
      </c>
      <c r="E1378" s="12" t="s">
        <v>2358</v>
      </c>
      <c r="F1378" s="12" t="s">
        <v>2359</v>
      </c>
      <c r="G1378" s="12" t="s">
        <v>2360</v>
      </c>
      <c r="H1378" s="12" t="s">
        <v>2379</v>
      </c>
      <c r="I1378" s="12" t="s">
        <v>2380</v>
      </c>
      <c r="J1378" s="12" t="s">
        <v>31</v>
      </c>
      <c r="K1378" s="12">
        <v>100</v>
      </c>
      <c r="L1378" s="12">
        <v>271010000</v>
      </c>
      <c r="M1378" s="604" t="s">
        <v>2063</v>
      </c>
      <c r="N1378" s="3" t="s">
        <v>613</v>
      </c>
      <c r="O1378" s="12" t="s">
        <v>2384</v>
      </c>
      <c r="P1378" s="12"/>
      <c r="Q1378" s="12" t="s">
        <v>2121</v>
      </c>
      <c r="R1378" s="552" t="s">
        <v>2122</v>
      </c>
      <c r="S1378" s="12"/>
      <c r="T1378" s="1" t="s">
        <v>82</v>
      </c>
      <c r="U1378" s="6"/>
      <c r="V1378" s="5">
        <v>199790</v>
      </c>
      <c r="W1378" s="5">
        <v>199790</v>
      </c>
      <c r="X1378" s="290">
        <f t="shared" si="21"/>
        <v>223764.80000000002</v>
      </c>
      <c r="Y1378" s="6" t="s">
        <v>81</v>
      </c>
      <c r="Z1378" s="12">
        <v>2015</v>
      </c>
      <c r="AA1378" s="6"/>
      <c r="AB1378" s="125" t="s">
        <v>2286</v>
      </c>
      <c r="AC1378" s="125" t="s">
        <v>1909</v>
      </c>
      <c r="AD1378" s="583"/>
      <c r="AE1378" s="583"/>
      <c r="AF1378" s="583"/>
      <c r="AG1378" s="583"/>
      <c r="AH1378" s="583"/>
      <c r="AI1378" s="583"/>
    </row>
    <row r="1379" spans="1:35" ht="88.5" customHeight="1">
      <c r="A1379" s="560" t="s">
        <v>2385</v>
      </c>
      <c r="B1379" s="12" t="s">
        <v>169</v>
      </c>
      <c r="C1379" s="12" t="s">
        <v>2356</v>
      </c>
      <c r="D1379" s="12" t="s">
        <v>2357</v>
      </c>
      <c r="E1379" s="12" t="s">
        <v>2358</v>
      </c>
      <c r="F1379" s="12" t="s">
        <v>2359</v>
      </c>
      <c r="G1379" s="12" t="s">
        <v>2360</v>
      </c>
      <c r="H1379" s="12" t="s">
        <v>2361</v>
      </c>
      <c r="I1379" s="12" t="s">
        <v>2362</v>
      </c>
      <c r="J1379" s="12" t="s">
        <v>31</v>
      </c>
      <c r="K1379" s="12">
        <v>100</v>
      </c>
      <c r="L1379" s="12">
        <v>231010000</v>
      </c>
      <c r="M1379" s="604" t="s">
        <v>2772</v>
      </c>
      <c r="N1379" s="3" t="s">
        <v>613</v>
      </c>
      <c r="O1379" s="12" t="s">
        <v>2298</v>
      </c>
      <c r="P1379" s="12"/>
      <c r="Q1379" s="12" t="s">
        <v>2121</v>
      </c>
      <c r="R1379" s="552" t="s">
        <v>2122</v>
      </c>
      <c r="S1379" s="12"/>
      <c r="T1379" s="1" t="s">
        <v>82</v>
      </c>
      <c r="U1379" s="6"/>
      <c r="V1379" s="5">
        <v>160858.45000000001</v>
      </c>
      <c r="W1379" s="5">
        <v>160858.45000000001</v>
      </c>
      <c r="X1379" s="290">
        <f t="shared" si="21"/>
        <v>180161.46400000004</v>
      </c>
      <c r="Y1379" s="6" t="s">
        <v>81</v>
      </c>
      <c r="Z1379" s="12">
        <v>2015</v>
      </c>
      <c r="AA1379" s="6"/>
      <c r="AB1379" s="125" t="s">
        <v>2286</v>
      </c>
      <c r="AC1379" s="125" t="s">
        <v>1909</v>
      </c>
      <c r="AD1379" s="583"/>
      <c r="AE1379" s="583"/>
      <c r="AF1379" s="583"/>
      <c r="AG1379" s="583"/>
      <c r="AH1379" s="583"/>
      <c r="AI1379" s="583"/>
    </row>
    <row r="1380" spans="1:35" ht="88.5" customHeight="1">
      <c r="A1380" s="560" t="s">
        <v>2386</v>
      </c>
      <c r="B1380" s="12" t="s">
        <v>169</v>
      </c>
      <c r="C1380" s="12" t="s">
        <v>2356</v>
      </c>
      <c r="D1380" s="12" t="s">
        <v>2357</v>
      </c>
      <c r="E1380" s="12" t="s">
        <v>2358</v>
      </c>
      <c r="F1380" s="12" t="s">
        <v>2359</v>
      </c>
      <c r="G1380" s="12" t="s">
        <v>2360</v>
      </c>
      <c r="H1380" s="12" t="s">
        <v>2361</v>
      </c>
      <c r="I1380" s="12" t="s">
        <v>2362</v>
      </c>
      <c r="J1380" s="12" t="s">
        <v>31</v>
      </c>
      <c r="K1380" s="12">
        <v>100</v>
      </c>
      <c r="L1380" s="12">
        <v>231010000</v>
      </c>
      <c r="M1380" s="604" t="s">
        <v>2772</v>
      </c>
      <c r="N1380" s="3" t="s">
        <v>613</v>
      </c>
      <c r="O1380" s="12" t="s">
        <v>2300</v>
      </c>
      <c r="P1380" s="12"/>
      <c r="Q1380" s="12" t="s">
        <v>2121</v>
      </c>
      <c r="R1380" s="552" t="s">
        <v>2122</v>
      </c>
      <c r="S1380" s="12"/>
      <c r="T1380" s="1" t="s">
        <v>82</v>
      </c>
      <c r="U1380" s="6"/>
      <c r="V1380" s="5">
        <v>175742.15</v>
      </c>
      <c r="W1380" s="5">
        <v>175742.15</v>
      </c>
      <c r="X1380" s="290">
        <f t="shared" si="21"/>
        <v>196831.20800000001</v>
      </c>
      <c r="Y1380" s="6" t="s">
        <v>81</v>
      </c>
      <c r="Z1380" s="12">
        <v>2015</v>
      </c>
      <c r="AA1380" s="6"/>
      <c r="AB1380" s="125" t="s">
        <v>2286</v>
      </c>
      <c r="AC1380" s="125" t="s">
        <v>1909</v>
      </c>
      <c r="AD1380" s="583"/>
      <c r="AE1380" s="583"/>
      <c r="AF1380" s="583"/>
      <c r="AG1380" s="583"/>
      <c r="AH1380" s="583"/>
      <c r="AI1380" s="583"/>
    </row>
    <row r="1381" spans="1:35" ht="88.5" customHeight="1">
      <c r="A1381" s="560" t="s">
        <v>2387</v>
      </c>
      <c r="B1381" s="12" t="s">
        <v>169</v>
      </c>
      <c r="C1381" s="12" t="s">
        <v>2356</v>
      </c>
      <c r="D1381" s="12" t="s">
        <v>2357</v>
      </c>
      <c r="E1381" s="12" t="s">
        <v>2358</v>
      </c>
      <c r="F1381" s="12" t="s">
        <v>2359</v>
      </c>
      <c r="G1381" s="12" t="s">
        <v>2360</v>
      </c>
      <c r="H1381" s="12" t="s">
        <v>2361</v>
      </c>
      <c r="I1381" s="12" t="s">
        <v>2362</v>
      </c>
      <c r="J1381" s="12" t="s">
        <v>31</v>
      </c>
      <c r="K1381" s="12">
        <v>100</v>
      </c>
      <c r="L1381" s="12">
        <v>231010000</v>
      </c>
      <c r="M1381" s="604" t="s">
        <v>2772</v>
      </c>
      <c r="N1381" s="3" t="s">
        <v>613</v>
      </c>
      <c r="O1381" s="12" t="s">
        <v>2302</v>
      </c>
      <c r="P1381" s="12"/>
      <c r="Q1381" s="12" t="s">
        <v>2121</v>
      </c>
      <c r="R1381" s="552" t="s">
        <v>2122</v>
      </c>
      <c r="S1381" s="12"/>
      <c r="T1381" s="1" t="s">
        <v>82</v>
      </c>
      <c r="U1381" s="6"/>
      <c r="V1381" s="5">
        <v>145974.75</v>
      </c>
      <c r="W1381" s="5">
        <v>145974.75</v>
      </c>
      <c r="X1381" s="290">
        <f t="shared" si="21"/>
        <v>163491.72</v>
      </c>
      <c r="Y1381" s="6" t="s">
        <v>81</v>
      </c>
      <c r="Z1381" s="12">
        <v>2015</v>
      </c>
      <c r="AA1381" s="6"/>
      <c r="AB1381" s="125" t="s">
        <v>2286</v>
      </c>
      <c r="AC1381" s="125" t="s">
        <v>1909</v>
      </c>
      <c r="AD1381" s="583"/>
      <c r="AE1381" s="583"/>
      <c r="AF1381" s="583"/>
      <c r="AG1381" s="583"/>
      <c r="AH1381" s="583"/>
      <c r="AI1381" s="583"/>
    </row>
    <row r="1382" spans="1:35" ht="88.5" customHeight="1">
      <c r="A1382" s="560" t="s">
        <v>2388</v>
      </c>
      <c r="B1382" s="12" t="s">
        <v>169</v>
      </c>
      <c r="C1382" s="12" t="s">
        <v>2356</v>
      </c>
      <c r="D1382" s="12" t="s">
        <v>2357</v>
      </c>
      <c r="E1382" s="12" t="s">
        <v>2358</v>
      </c>
      <c r="F1382" s="12" t="s">
        <v>2359</v>
      </c>
      <c r="G1382" s="12" t="s">
        <v>2360</v>
      </c>
      <c r="H1382" s="12" t="s">
        <v>2361</v>
      </c>
      <c r="I1382" s="12" t="s">
        <v>2362</v>
      </c>
      <c r="J1382" s="12" t="s">
        <v>31</v>
      </c>
      <c r="K1382" s="12">
        <v>100</v>
      </c>
      <c r="L1382" s="12">
        <v>231010000</v>
      </c>
      <c r="M1382" s="604" t="s">
        <v>2772</v>
      </c>
      <c r="N1382" s="3" t="s">
        <v>613</v>
      </c>
      <c r="O1382" s="12" t="s">
        <v>2304</v>
      </c>
      <c r="P1382" s="12"/>
      <c r="Q1382" s="12" t="s">
        <v>2121</v>
      </c>
      <c r="R1382" s="552" t="s">
        <v>2122</v>
      </c>
      <c r="S1382" s="12"/>
      <c r="T1382" s="1" t="s">
        <v>82</v>
      </c>
      <c r="U1382" s="6"/>
      <c r="V1382" s="5">
        <v>87584.85</v>
      </c>
      <c r="W1382" s="5">
        <v>87584.85</v>
      </c>
      <c r="X1382" s="290">
        <f t="shared" si="21"/>
        <v>98095.032000000021</v>
      </c>
      <c r="Y1382" s="6" t="s">
        <v>81</v>
      </c>
      <c r="Z1382" s="12">
        <v>2015</v>
      </c>
      <c r="AA1382" s="6"/>
      <c r="AB1382" s="125" t="s">
        <v>2286</v>
      </c>
      <c r="AC1382" s="125" t="s">
        <v>1909</v>
      </c>
      <c r="AD1382" s="583"/>
      <c r="AE1382" s="583"/>
      <c r="AF1382" s="583"/>
      <c r="AG1382" s="583"/>
      <c r="AH1382" s="583"/>
      <c r="AI1382" s="583"/>
    </row>
    <row r="1383" spans="1:35" ht="88.5" customHeight="1">
      <c r="A1383" s="560" t="s">
        <v>2389</v>
      </c>
      <c r="B1383" s="12" t="s">
        <v>169</v>
      </c>
      <c r="C1383" s="12" t="s">
        <v>2356</v>
      </c>
      <c r="D1383" s="12" t="s">
        <v>2357</v>
      </c>
      <c r="E1383" s="12" t="s">
        <v>2358</v>
      </c>
      <c r="F1383" s="12" t="s">
        <v>2359</v>
      </c>
      <c r="G1383" s="12" t="s">
        <v>2360</v>
      </c>
      <c r="H1383" s="12" t="s">
        <v>2361</v>
      </c>
      <c r="I1383" s="12" t="s">
        <v>2362</v>
      </c>
      <c r="J1383" s="12" t="s">
        <v>31</v>
      </c>
      <c r="K1383" s="12">
        <v>100</v>
      </c>
      <c r="L1383" s="12">
        <v>231010000</v>
      </c>
      <c r="M1383" s="604" t="s">
        <v>2772</v>
      </c>
      <c r="N1383" s="3" t="s">
        <v>613</v>
      </c>
      <c r="O1383" s="12" t="s">
        <v>2306</v>
      </c>
      <c r="P1383" s="12"/>
      <c r="Q1383" s="12" t="s">
        <v>2121</v>
      </c>
      <c r="R1383" s="552" t="s">
        <v>2122</v>
      </c>
      <c r="S1383" s="12"/>
      <c r="T1383" s="1" t="s">
        <v>82</v>
      </c>
      <c r="U1383" s="6"/>
      <c r="V1383" s="5">
        <v>145974.75</v>
      </c>
      <c r="W1383" s="5">
        <v>145974.75</v>
      </c>
      <c r="X1383" s="290">
        <f t="shared" si="21"/>
        <v>163491.72</v>
      </c>
      <c r="Y1383" s="6" t="s">
        <v>81</v>
      </c>
      <c r="Z1383" s="12">
        <v>2015</v>
      </c>
      <c r="AA1383" s="6"/>
      <c r="AB1383" s="125" t="s">
        <v>2286</v>
      </c>
      <c r="AC1383" s="125" t="s">
        <v>1909</v>
      </c>
      <c r="AD1383" s="583"/>
      <c r="AE1383" s="583"/>
      <c r="AF1383" s="583"/>
      <c r="AG1383" s="583"/>
      <c r="AH1383" s="583"/>
      <c r="AI1383" s="583"/>
    </row>
    <row r="1384" spans="1:35" ht="88.5" customHeight="1">
      <c r="A1384" s="560" t="s">
        <v>2390</v>
      </c>
      <c r="B1384" s="12" t="s">
        <v>169</v>
      </c>
      <c r="C1384" s="12" t="s">
        <v>4609</v>
      </c>
      <c r="D1384" s="12" t="s">
        <v>4608</v>
      </c>
      <c r="E1384" s="12" t="s">
        <v>4610</v>
      </c>
      <c r="F1384" s="12" t="s">
        <v>4608</v>
      </c>
      <c r="G1384" s="12" t="s">
        <v>4610</v>
      </c>
      <c r="H1384" s="12" t="s">
        <v>4611</v>
      </c>
      <c r="I1384" s="12" t="s">
        <v>2391</v>
      </c>
      <c r="J1384" s="1" t="s">
        <v>1961</v>
      </c>
      <c r="K1384" s="12">
        <v>0</v>
      </c>
      <c r="L1384" s="1">
        <v>751000000</v>
      </c>
      <c r="M1384" s="604" t="s">
        <v>3455</v>
      </c>
      <c r="N1384" s="565" t="s">
        <v>1978</v>
      </c>
      <c r="O1384" s="12" t="s">
        <v>4612</v>
      </c>
      <c r="P1384" s="12"/>
      <c r="Q1384" s="12" t="s">
        <v>2121</v>
      </c>
      <c r="R1384" s="552" t="s">
        <v>2122</v>
      </c>
      <c r="S1384" s="12"/>
      <c r="T1384" s="1" t="s">
        <v>82</v>
      </c>
      <c r="U1384" s="6"/>
      <c r="V1384" s="5">
        <v>1016500</v>
      </c>
      <c r="W1384" s="5">
        <v>1016500</v>
      </c>
      <c r="X1384" s="290">
        <f t="shared" si="21"/>
        <v>1138480</v>
      </c>
      <c r="Y1384" s="6"/>
      <c r="Z1384" s="12">
        <v>2015</v>
      </c>
      <c r="AA1384" s="1"/>
      <c r="AB1384" s="125" t="s">
        <v>2286</v>
      </c>
      <c r="AC1384" s="125"/>
      <c r="AD1384" s="583"/>
      <c r="AE1384" s="583"/>
      <c r="AF1384" s="583"/>
      <c r="AG1384" s="583"/>
      <c r="AH1384" s="583"/>
      <c r="AI1384" s="583"/>
    </row>
    <row r="1385" spans="1:35" ht="88.5" customHeight="1">
      <c r="A1385" s="560" t="s">
        <v>2392</v>
      </c>
      <c r="B1385" s="12" t="s">
        <v>169</v>
      </c>
      <c r="C1385" s="12" t="s">
        <v>4609</v>
      </c>
      <c r="D1385" s="12" t="s">
        <v>4608</v>
      </c>
      <c r="E1385" s="12" t="s">
        <v>4610</v>
      </c>
      <c r="F1385" s="12" t="s">
        <v>4608</v>
      </c>
      <c r="G1385" s="12" t="s">
        <v>4610</v>
      </c>
      <c r="H1385" s="12" t="s">
        <v>4611</v>
      </c>
      <c r="I1385" s="12" t="s">
        <v>2391</v>
      </c>
      <c r="J1385" s="1" t="s">
        <v>1961</v>
      </c>
      <c r="K1385" s="12">
        <v>0</v>
      </c>
      <c r="L1385" s="1">
        <v>751000000</v>
      </c>
      <c r="M1385" s="604" t="s">
        <v>3455</v>
      </c>
      <c r="N1385" s="565" t="s">
        <v>1978</v>
      </c>
      <c r="O1385" s="12" t="s">
        <v>2393</v>
      </c>
      <c r="P1385" s="12"/>
      <c r="Q1385" s="12" t="s">
        <v>2121</v>
      </c>
      <c r="R1385" s="552" t="s">
        <v>2122</v>
      </c>
      <c r="S1385" s="12"/>
      <c r="T1385" s="1" t="s">
        <v>82</v>
      </c>
      <c r="U1385" s="6"/>
      <c r="V1385" s="5">
        <v>1016500</v>
      </c>
      <c r="W1385" s="5">
        <v>1016500</v>
      </c>
      <c r="X1385" s="290">
        <f t="shared" si="21"/>
        <v>1138480</v>
      </c>
      <c r="Y1385" s="6"/>
      <c r="Z1385" s="12">
        <v>2015</v>
      </c>
      <c r="AA1385" s="1"/>
      <c r="AB1385" s="125" t="s">
        <v>2286</v>
      </c>
      <c r="AC1385" s="125"/>
      <c r="AD1385" s="583"/>
      <c r="AE1385" s="583"/>
      <c r="AF1385" s="583"/>
      <c r="AG1385" s="583"/>
      <c r="AH1385" s="583"/>
      <c r="AI1385" s="583"/>
    </row>
    <row r="1386" spans="1:35" ht="88.5" customHeight="1">
      <c r="A1386" s="560" t="s">
        <v>2394</v>
      </c>
      <c r="B1386" s="12" t="s">
        <v>169</v>
      </c>
      <c r="C1386" s="12" t="s">
        <v>2395</v>
      </c>
      <c r="D1386" s="12" t="s">
        <v>2396</v>
      </c>
      <c r="E1386" s="12" t="s">
        <v>2397</v>
      </c>
      <c r="F1386" s="12" t="s">
        <v>2398</v>
      </c>
      <c r="G1386" s="12" t="s">
        <v>2399</v>
      </c>
      <c r="H1386" s="12" t="s">
        <v>2400</v>
      </c>
      <c r="I1386" s="12" t="s">
        <v>2401</v>
      </c>
      <c r="J1386" s="1" t="s">
        <v>1961</v>
      </c>
      <c r="K1386" s="12">
        <v>100</v>
      </c>
      <c r="L1386" s="12">
        <v>231010000</v>
      </c>
      <c r="M1386" s="93" t="s">
        <v>4158</v>
      </c>
      <c r="N1386" s="3" t="s">
        <v>613</v>
      </c>
      <c r="O1386" s="12" t="s">
        <v>2402</v>
      </c>
      <c r="P1386" s="12"/>
      <c r="Q1386" s="12" t="s">
        <v>2121</v>
      </c>
      <c r="R1386" s="552" t="s">
        <v>2122</v>
      </c>
      <c r="S1386" s="12"/>
      <c r="T1386" s="1" t="s">
        <v>82</v>
      </c>
      <c r="U1386" s="6"/>
      <c r="V1386" s="5">
        <v>4343650</v>
      </c>
      <c r="W1386" s="5">
        <v>4343650</v>
      </c>
      <c r="X1386" s="290">
        <f t="shared" si="21"/>
        <v>4864888</v>
      </c>
      <c r="Y1386" s="6" t="s">
        <v>81</v>
      </c>
      <c r="Z1386" s="12">
        <v>2015</v>
      </c>
      <c r="AA1386" s="1"/>
      <c r="AB1386" s="125" t="s">
        <v>2286</v>
      </c>
      <c r="AC1386" s="125"/>
      <c r="AD1386" s="583"/>
      <c r="AE1386" s="583"/>
      <c r="AF1386" s="583"/>
      <c r="AG1386" s="583"/>
      <c r="AH1386" s="583"/>
      <c r="AI1386" s="583"/>
    </row>
    <row r="1387" spans="1:35" ht="88.5" customHeight="1">
      <c r="A1387" s="560" t="s">
        <v>2403</v>
      </c>
      <c r="B1387" s="12" t="s">
        <v>169</v>
      </c>
      <c r="C1387" s="12" t="s">
        <v>2258</v>
      </c>
      <c r="D1387" s="12" t="s">
        <v>2259</v>
      </c>
      <c r="E1387" s="12" t="s">
        <v>2404</v>
      </c>
      <c r="F1387" s="12" t="s">
        <v>2261</v>
      </c>
      <c r="G1387" s="12" t="s">
        <v>2405</v>
      </c>
      <c r="H1387" s="12" t="s">
        <v>2406</v>
      </c>
      <c r="I1387" s="12" t="s">
        <v>2407</v>
      </c>
      <c r="J1387" s="1" t="s">
        <v>83</v>
      </c>
      <c r="K1387" s="12">
        <v>100</v>
      </c>
      <c r="L1387" s="12">
        <v>231010000</v>
      </c>
      <c r="M1387" s="604" t="s">
        <v>2772</v>
      </c>
      <c r="N1387" s="3" t="s">
        <v>613</v>
      </c>
      <c r="O1387" s="12" t="s">
        <v>2330</v>
      </c>
      <c r="P1387" s="12"/>
      <c r="Q1387" s="12" t="s">
        <v>2121</v>
      </c>
      <c r="R1387" s="125" t="s">
        <v>2164</v>
      </c>
      <c r="S1387" s="12"/>
      <c r="T1387" s="1" t="s">
        <v>82</v>
      </c>
      <c r="U1387" s="6"/>
      <c r="V1387" s="5">
        <v>160000</v>
      </c>
      <c r="W1387" s="5">
        <v>160000</v>
      </c>
      <c r="X1387" s="290">
        <f t="shared" si="21"/>
        <v>179200.00000000003</v>
      </c>
      <c r="Y1387" s="6" t="s">
        <v>2165</v>
      </c>
      <c r="Z1387" s="12">
        <v>2015</v>
      </c>
      <c r="AA1387" s="1"/>
      <c r="AB1387" s="125" t="s">
        <v>2286</v>
      </c>
      <c r="AC1387" s="125"/>
      <c r="AD1387" s="583"/>
      <c r="AE1387" s="583"/>
      <c r="AF1387" s="583"/>
      <c r="AG1387" s="583"/>
      <c r="AH1387" s="583"/>
      <c r="AI1387" s="583"/>
    </row>
    <row r="1388" spans="1:35" ht="88.5" customHeight="1">
      <c r="A1388" s="560" t="s">
        <v>2408</v>
      </c>
      <c r="B1388" s="12" t="s">
        <v>169</v>
      </c>
      <c r="C1388" s="12" t="s">
        <v>2258</v>
      </c>
      <c r="D1388" s="12" t="s">
        <v>2259</v>
      </c>
      <c r="E1388" s="12" t="s">
        <v>2404</v>
      </c>
      <c r="F1388" s="12" t="s">
        <v>2261</v>
      </c>
      <c r="G1388" s="12" t="s">
        <v>2405</v>
      </c>
      <c r="H1388" s="12" t="s">
        <v>2409</v>
      </c>
      <c r="I1388" s="12" t="s">
        <v>2410</v>
      </c>
      <c r="J1388" s="1" t="s">
        <v>83</v>
      </c>
      <c r="K1388" s="12">
        <v>100</v>
      </c>
      <c r="L1388" s="12">
        <v>231010000</v>
      </c>
      <c r="M1388" s="604" t="s">
        <v>2772</v>
      </c>
      <c r="N1388" s="3" t="s">
        <v>613</v>
      </c>
      <c r="O1388" s="12" t="s">
        <v>2330</v>
      </c>
      <c r="P1388" s="12"/>
      <c r="Q1388" s="12" t="s">
        <v>2121</v>
      </c>
      <c r="R1388" s="125" t="s">
        <v>2164</v>
      </c>
      <c r="S1388" s="12"/>
      <c r="T1388" s="1" t="s">
        <v>82</v>
      </c>
      <c r="U1388" s="6"/>
      <c r="V1388" s="5">
        <v>93625</v>
      </c>
      <c r="W1388" s="5">
        <v>93625</v>
      </c>
      <c r="X1388" s="290">
        <f t="shared" si="21"/>
        <v>104860.00000000001</v>
      </c>
      <c r="Y1388" s="6" t="s">
        <v>2165</v>
      </c>
      <c r="Z1388" s="12">
        <v>2015</v>
      </c>
      <c r="AA1388" s="1"/>
      <c r="AB1388" s="125" t="s">
        <v>2286</v>
      </c>
      <c r="AC1388" s="125"/>
      <c r="AD1388" s="583"/>
      <c r="AE1388" s="583"/>
      <c r="AF1388" s="583"/>
      <c r="AG1388" s="583"/>
      <c r="AH1388" s="583"/>
      <c r="AI1388" s="583"/>
    </row>
    <row r="1389" spans="1:35" ht="88.5" customHeight="1">
      <c r="A1389" s="560" t="s">
        <v>2411</v>
      </c>
      <c r="B1389" s="12" t="s">
        <v>169</v>
      </c>
      <c r="C1389" s="12" t="s">
        <v>2258</v>
      </c>
      <c r="D1389" s="12" t="s">
        <v>2259</v>
      </c>
      <c r="E1389" s="12" t="s">
        <v>2404</v>
      </c>
      <c r="F1389" s="12" t="s">
        <v>2261</v>
      </c>
      <c r="G1389" s="12" t="s">
        <v>2405</v>
      </c>
      <c r="H1389" s="12" t="s">
        <v>2412</v>
      </c>
      <c r="I1389" s="12" t="s">
        <v>2413</v>
      </c>
      <c r="J1389" s="1" t="s">
        <v>83</v>
      </c>
      <c r="K1389" s="12">
        <v>100</v>
      </c>
      <c r="L1389" s="12">
        <v>231010000</v>
      </c>
      <c r="M1389" s="604" t="s">
        <v>2772</v>
      </c>
      <c r="N1389" s="3" t="s">
        <v>613</v>
      </c>
      <c r="O1389" s="12" t="s">
        <v>2330</v>
      </c>
      <c r="P1389" s="12"/>
      <c r="Q1389" s="12" t="s">
        <v>2121</v>
      </c>
      <c r="R1389" s="125" t="s">
        <v>2164</v>
      </c>
      <c r="S1389" s="12"/>
      <c r="T1389" s="1" t="s">
        <v>82</v>
      </c>
      <c r="U1389" s="6"/>
      <c r="V1389" s="5">
        <v>666600</v>
      </c>
      <c r="W1389" s="5">
        <v>666600</v>
      </c>
      <c r="X1389" s="290">
        <f t="shared" si="21"/>
        <v>746592.00000000012</v>
      </c>
      <c r="Y1389" s="6" t="s">
        <v>2165</v>
      </c>
      <c r="Z1389" s="12">
        <v>2015</v>
      </c>
      <c r="AA1389" s="1"/>
      <c r="AB1389" s="125" t="s">
        <v>2286</v>
      </c>
      <c r="AC1389" s="125"/>
      <c r="AD1389" s="583"/>
      <c r="AE1389" s="583"/>
      <c r="AF1389" s="583"/>
      <c r="AG1389" s="583"/>
      <c r="AH1389" s="583"/>
      <c r="AI1389" s="583"/>
    </row>
    <row r="1390" spans="1:35" ht="88.5" customHeight="1">
      <c r="A1390" s="560" t="s">
        <v>2414</v>
      </c>
      <c r="B1390" s="12" t="s">
        <v>169</v>
      </c>
      <c r="C1390" s="12" t="s">
        <v>2258</v>
      </c>
      <c r="D1390" s="12" t="s">
        <v>2259</v>
      </c>
      <c r="E1390" s="12" t="s">
        <v>2404</v>
      </c>
      <c r="F1390" s="12" t="s">
        <v>2261</v>
      </c>
      <c r="G1390" s="12" t="s">
        <v>2405</v>
      </c>
      <c r="H1390" s="12" t="s">
        <v>2409</v>
      </c>
      <c r="I1390" s="12" t="s">
        <v>2410</v>
      </c>
      <c r="J1390" s="1" t="s">
        <v>83</v>
      </c>
      <c r="K1390" s="12">
        <v>100</v>
      </c>
      <c r="L1390" s="12">
        <v>271034100</v>
      </c>
      <c r="M1390" s="604" t="s">
        <v>2092</v>
      </c>
      <c r="N1390" s="3" t="s">
        <v>613</v>
      </c>
      <c r="O1390" s="12" t="s">
        <v>109</v>
      </c>
      <c r="P1390" s="12"/>
      <c r="Q1390" s="12" t="s">
        <v>2121</v>
      </c>
      <c r="R1390" s="125" t="s">
        <v>2164</v>
      </c>
      <c r="S1390" s="12"/>
      <c r="T1390" s="1" t="s">
        <v>82</v>
      </c>
      <c r="U1390" s="6"/>
      <c r="V1390" s="5">
        <v>154000</v>
      </c>
      <c r="W1390" s="5">
        <v>154000</v>
      </c>
      <c r="X1390" s="290">
        <f t="shared" si="21"/>
        <v>172480.00000000003</v>
      </c>
      <c r="Y1390" s="6" t="s">
        <v>2165</v>
      </c>
      <c r="Z1390" s="12">
        <v>2015</v>
      </c>
      <c r="AA1390" s="1"/>
      <c r="AB1390" s="125" t="s">
        <v>2286</v>
      </c>
      <c r="AC1390" s="125"/>
      <c r="AD1390" s="583"/>
      <c r="AE1390" s="583"/>
      <c r="AF1390" s="583"/>
      <c r="AG1390" s="583"/>
      <c r="AH1390" s="583"/>
      <c r="AI1390" s="583"/>
    </row>
    <row r="1391" spans="1:35" ht="88.5" customHeight="1">
      <c r="A1391" s="560" t="s">
        <v>2415</v>
      </c>
      <c r="B1391" s="12" t="s">
        <v>169</v>
      </c>
      <c r="C1391" s="12" t="s">
        <v>2258</v>
      </c>
      <c r="D1391" s="12" t="s">
        <v>2259</v>
      </c>
      <c r="E1391" s="12" t="s">
        <v>2404</v>
      </c>
      <c r="F1391" s="12" t="s">
        <v>2261</v>
      </c>
      <c r="G1391" s="12" t="s">
        <v>2405</v>
      </c>
      <c r="H1391" s="12" t="s">
        <v>2409</v>
      </c>
      <c r="I1391" s="12" t="s">
        <v>2410</v>
      </c>
      <c r="J1391" s="1" t="s">
        <v>83</v>
      </c>
      <c r="K1391" s="12">
        <v>100</v>
      </c>
      <c r="L1391" s="12">
        <v>311010000</v>
      </c>
      <c r="M1391" s="604" t="s">
        <v>3798</v>
      </c>
      <c r="N1391" s="3" t="s">
        <v>613</v>
      </c>
      <c r="O1391" s="12" t="s">
        <v>103</v>
      </c>
      <c r="P1391" s="12"/>
      <c r="Q1391" s="12" t="s">
        <v>2121</v>
      </c>
      <c r="R1391" s="125" t="s">
        <v>2164</v>
      </c>
      <c r="S1391" s="12"/>
      <c r="T1391" s="1" t="s">
        <v>82</v>
      </c>
      <c r="U1391" s="6"/>
      <c r="V1391" s="5">
        <v>64350</v>
      </c>
      <c r="W1391" s="5">
        <v>64350</v>
      </c>
      <c r="X1391" s="290">
        <f t="shared" si="21"/>
        <v>72072</v>
      </c>
      <c r="Y1391" s="6" t="s">
        <v>2165</v>
      </c>
      <c r="Z1391" s="12">
        <v>2015</v>
      </c>
      <c r="AA1391" s="1"/>
      <c r="AB1391" s="125" t="s">
        <v>2286</v>
      </c>
      <c r="AC1391" s="125"/>
      <c r="AD1391" s="583"/>
      <c r="AE1391" s="583"/>
      <c r="AF1391" s="583"/>
      <c r="AG1391" s="583"/>
      <c r="AH1391" s="583"/>
      <c r="AI1391" s="583"/>
    </row>
    <row r="1392" spans="1:35" ht="88.5" customHeight="1">
      <c r="A1392" s="560" t="s">
        <v>2416</v>
      </c>
      <c r="B1392" s="12" t="s">
        <v>169</v>
      </c>
      <c r="C1392" s="12" t="s">
        <v>2258</v>
      </c>
      <c r="D1392" s="12" t="s">
        <v>2259</v>
      </c>
      <c r="E1392" s="12" t="s">
        <v>2404</v>
      </c>
      <c r="F1392" s="12" t="s">
        <v>2261</v>
      </c>
      <c r="G1392" s="12" t="s">
        <v>2405</v>
      </c>
      <c r="H1392" s="12" t="s">
        <v>2412</v>
      </c>
      <c r="I1392" s="12" t="s">
        <v>2413</v>
      </c>
      <c r="J1392" s="1" t="s">
        <v>83</v>
      </c>
      <c r="K1392" s="12">
        <v>100</v>
      </c>
      <c r="L1392" s="12">
        <v>311010000</v>
      </c>
      <c r="M1392" s="604" t="s">
        <v>3798</v>
      </c>
      <c r="N1392" s="3" t="s">
        <v>613</v>
      </c>
      <c r="O1392" s="12" t="s">
        <v>103</v>
      </c>
      <c r="P1392" s="12"/>
      <c r="Q1392" s="12" t="s">
        <v>2121</v>
      </c>
      <c r="R1392" s="125" t="s">
        <v>2164</v>
      </c>
      <c r="S1392" s="12"/>
      <c r="T1392" s="1" t="s">
        <v>82</v>
      </c>
      <c r="U1392" s="6"/>
      <c r="V1392" s="5">
        <v>87200</v>
      </c>
      <c r="W1392" s="5">
        <v>87200</v>
      </c>
      <c r="X1392" s="290">
        <f t="shared" si="21"/>
        <v>97664.000000000015</v>
      </c>
      <c r="Y1392" s="6" t="s">
        <v>2165</v>
      </c>
      <c r="Z1392" s="12">
        <v>2015</v>
      </c>
      <c r="AA1392" s="1"/>
      <c r="AB1392" s="125" t="s">
        <v>2286</v>
      </c>
      <c r="AC1392" s="125"/>
      <c r="AD1392" s="583"/>
      <c r="AE1392" s="583"/>
      <c r="AF1392" s="583"/>
      <c r="AG1392" s="583"/>
      <c r="AH1392" s="583"/>
      <c r="AI1392" s="583"/>
    </row>
    <row r="1393" spans="1:35" ht="88.5" customHeight="1">
      <c r="A1393" s="560" t="s">
        <v>2417</v>
      </c>
      <c r="B1393" s="12" t="s">
        <v>169</v>
      </c>
      <c r="C1393" s="12" t="s">
        <v>2258</v>
      </c>
      <c r="D1393" s="12" t="s">
        <v>2259</v>
      </c>
      <c r="E1393" s="12" t="s">
        <v>2404</v>
      </c>
      <c r="F1393" s="12" t="s">
        <v>2261</v>
      </c>
      <c r="G1393" s="12" t="s">
        <v>2405</v>
      </c>
      <c r="H1393" s="12" t="s">
        <v>2412</v>
      </c>
      <c r="I1393" s="12" t="s">
        <v>2413</v>
      </c>
      <c r="J1393" s="1" t="s">
        <v>83</v>
      </c>
      <c r="K1393" s="12">
        <v>100</v>
      </c>
      <c r="L1393" s="12">
        <v>311010000</v>
      </c>
      <c r="M1393" s="604" t="s">
        <v>3798</v>
      </c>
      <c r="N1393" s="3" t="s">
        <v>613</v>
      </c>
      <c r="O1393" s="12" t="s">
        <v>2151</v>
      </c>
      <c r="P1393" s="12"/>
      <c r="Q1393" s="12" t="s">
        <v>2121</v>
      </c>
      <c r="R1393" s="125" t="s">
        <v>2164</v>
      </c>
      <c r="S1393" s="12"/>
      <c r="T1393" s="1" t="s">
        <v>82</v>
      </c>
      <c r="U1393" s="6"/>
      <c r="V1393" s="5">
        <v>173900</v>
      </c>
      <c r="W1393" s="5">
        <v>173900</v>
      </c>
      <c r="X1393" s="290">
        <f t="shared" si="21"/>
        <v>194768.00000000003</v>
      </c>
      <c r="Y1393" s="6" t="s">
        <v>2165</v>
      </c>
      <c r="Z1393" s="12">
        <v>2015</v>
      </c>
      <c r="AA1393" s="1"/>
      <c r="AB1393" s="125" t="s">
        <v>2286</v>
      </c>
      <c r="AC1393" s="125"/>
      <c r="AD1393" s="583"/>
      <c r="AE1393" s="583"/>
      <c r="AF1393" s="583"/>
      <c r="AG1393" s="583"/>
      <c r="AH1393" s="583"/>
      <c r="AI1393" s="583"/>
    </row>
    <row r="1394" spans="1:35" ht="88.5" customHeight="1">
      <c r="A1394" s="560" t="s">
        <v>2418</v>
      </c>
      <c r="B1394" s="12" t="s">
        <v>169</v>
      </c>
      <c r="C1394" s="12" t="s">
        <v>2258</v>
      </c>
      <c r="D1394" s="12" t="s">
        <v>2259</v>
      </c>
      <c r="E1394" s="12" t="s">
        <v>2404</v>
      </c>
      <c r="F1394" s="12" t="s">
        <v>2261</v>
      </c>
      <c r="G1394" s="12" t="s">
        <v>2405</v>
      </c>
      <c r="H1394" s="12" t="s">
        <v>2412</v>
      </c>
      <c r="I1394" s="12" t="s">
        <v>2413</v>
      </c>
      <c r="J1394" s="1" t="s">
        <v>83</v>
      </c>
      <c r="K1394" s="12">
        <v>100</v>
      </c>
      <c r="L1394" s="1">
        <v>751000000</v>
      </c>
      <c r="M1394" s="604" t="s">
        <v>3455</v>
      </c>
      <c r="N1394" s="3" t="s">
        <v>613</v>
      </c>
      <c r="O1394" s="12" t="s">
        <v>2145</v>
      </c>
      <c r="P1394" s="12"/>
      <c r="Q1394" s="12" t="s">
        <v>2121</v>
      </c>
      <c r="R1394" s="125" t="s">
        <v>2164</v>
      </c>
      <c r="S1394" s="12"/>
      <c r="T1394" s="1" t="s">
        <v>82</v>
      </c>
      <c r="U1394" s="6"/>
      <c r="V1394" s="5">
        <v>276339.25</v>
      </c>
      <c r="W1394" s="5">
        <v>276339.25</v>
      </c>
      <c r="X1394" s="290">
        <f t="shared" si="21"/>
        <v>309499.96000000002</v>
      </c>
      <c r="Y1394" s="6" t="s">
        <v>2165</v>
      </c>
      <c r="Z1394" s="12">
        <v>2015</v>
      </c>
      <c r="AA1394" s="1"/>
      <c r="AB1394" s="125" t="s">
        <v>2286</v>
      </c>
      <c r="AC1394" s="125"/>
      <c r="AD1394" s="583"/>
      <c r="AE1394" s="583"/>
      <c r="AF1394" s="583"/>
      <c r="AG1394" s="583"/>
      <c r="AH1394" s="583"/>
      <c r="AI1394" s="583"/>
    </row>
    <row r="1395" spans="1:35" ht="88.5" customHeight="1">
      <c r="A1395" s="560" t="s">
        <v>2419</v>
      </c>
      <c r="B1395" s="12" t="s">
        <v>169</v>
      </c>
      <c r="C1395" s="12" t="s">
        <v>2258</v>
      </c>
      <c r="D1395" s="12" t="s">
        <v>2259</v>
      </c>
      <c r="E1395" s="12" t="s">
        <v>2404</v>
      </c>
      <c r="F1395" s="12" t="s">
        <v>2261</v>
      </c>
      <c r="G1395" s="12" t="s">
        <v>2405</v>
      </c>
      <c r="H1395" s="12" t="s">
        <v>2412</v>
      </c>
      <c r="I1395" s="12" t="s">
        <v>2413</v>
      </c>
      <c r="J1395" s="1" t="s">
        <v>83</v>
      </c>
      <c r="K1395" s="12">
        <v>100</v>
      </c>
      <c r="L1395" s="1">
        <v>751000000</v>
      </c>
      <c r="M1395" s="604" t="s">
        <v>3455</v>
      </c>
      <c r="N1395" s="3" t="s">
        <v>613</v>
      </c>
      <c r="O1395" s="12" t="s">
        <v>2146</v>
      </c>
      <c r="P1395" s="12"/>
      <c r="Q1395" s="12" t="s">
        <v>2121</v>
      </c>
      <c r="R1395" s="125" t="s">
        <v>2164</v>
      </c>
      <c r="S1395" s="12"/>
      <c r="T1395" s="1" t="s">
        <v>82</v>
      </c>
      <c r="U1395" s="6"/>
      <c r="V1395" s="5">
        <v>406098.55</v>
      </c>
      <c r="W1395" s="5">
        <v>406098.55</v>
      </c>
      <c r="X1395" s="290">
        <f t="shared" si="21"/>
        <v>454830.37600000005</v>
      </c>
      <c r="Y1395" s="6" t="s">
        <v>2165</v>
      </c>
      <c r="Z1395" s="12">
        <v>2015</v>
      </c>
      <c r="AA1395" s="1"/>
      <c r="AB1395" s="125" t="s">
        <v>2286</v>
      </c>
      <c r="AC1395" s="125"/>
      <c r="AD1395" s="583"/>
      <c r="AE1395" s="583"/>
      <c r="AF1395" s="583"/>
      <c r="AG1395" s="583"/>
      <c r="AH1395" s="583"/>
      <c r="AI1395" s="583"/>
    </row>
    <row r="1396" spans="1:35" ht="88.5" customHeight="1">
      <c r="A1396" s="560" t="s">
        <v>2420</v>
      </c>
      <c r="B1396" s="12" t="s">
        <v>169</v>
      </c>
      <c r="C1396" s="12" t="s">
        <v>2258</v>
      </c>
      <c r="D1396" s="12" t="s">
        <v>2259</v>
      </c>
      <c r="E1396" s="12" t="s">
        <v>2404</v>
      </c>
      <c r="F1396" s="12" t="s">
        <v>2261</v>
      </c>
      <c r="G1396" s="12" t="s">
        <v>2405</v>
      </c>
      <c r="H1396" s="12" t="s">
        <v>2412</v>
      </c>
      <c r="I1396" s="12" t="s">
        <v>2413</v>
      </c>
      <c r="J1396" s="1" t="s">
        <v>83</v>
      </c>
      <c r="K1396" s="12">
        <v>100</v>
      </c>
      <c r="L1396" s="1">
        <v>751000000</v>
      </c>
      <c r="M1396" s="604" t="s">
        <v>3455</v>
      </c>
      <c r="N1396" s="3" t="s">
        <v>613</v>
      </c>
      <c r="O1396" s="12" t="s">
        <v>2147</v>
      </c>
      <c r="P1396" s="12"/>
      <c r="Q1396" s="12" t="s">
        <v>2121</v>
      </c>
      <c r="R1396" s="125" t="s">
        <v>2164</v>
      </c>
      <c r="S1396" s="12"/>
      <c r="T1396" s="1" t="s">
        <v>82</v>
      </c>
      <c r="U1396" s="6"/>
      <c r="V1396" s="5">
        <v>588722.75</v>
      </c>
      <c r="W1396" s="5">
        <v>588722.75</v>
      </c>
      <c r="X1396" s="290">
        <f t="shared" si="21"/>
        <v>659369.4800000001</v>
      </c>
      <c r="Y1396" s="6" t="s">
        <v>2165</v>
      </c>
      <c r="Z1396" s="12">
        <v>2015</v>
      </c>
      <c r="AA1396" s="1"/>
      <c r="AB1396" s="125" t="s">
        <v>2286</v>
      </c>
      <c r="AC1396" s="125"/>
      <c r="AD1396" s="583"/>
      <c r="AE1396" s="583"/>
      <c r="AF1396" s="583"/>
      <c r="AG1396" s="583"/>
      <c r="AH1396" s="583"/>
      <c r="AI1396" s="583"/>
    </row>
    <row r="1397" spans="1:35" ht="88.5" customHeight="1">
      <c r="A1397" s="560" t="s">
        <v>2421</v>
      </c>
      <c r="B1397" s="12" t="s">
        <v>169</v>
      </c>
      <c r="C1397" s="12" t="s">
        <v>2258</v>
      </c>
      <c r="D1397" s="12" t="s">
        <v>2259</v>
      </c>
      <c r="E1397" s="12" t="s">
        <v>2404</v>
      </c>
      <c r="F1397" s="12" t="s">
        <v>2261</v>
      </c>
      <c r="G1397" s="12" t="s">
        <v>2405</v>
      </c>
      <c r="H1397" s="12" t="s">
        <v>2412</v>
      </c>
      <c r="I1397" s="12" t="s">
        <v>2413</v>
      </c>
      <c r="J1397" s="1" t="s">
        <v>83</v>
      </c>
      <c r="K1397" s="12">
        <v>100</v>
      </c>
      <c r="L1397" s="1">
        <v>751000000</v>
      </c>
      <c r="M1397" s="604" t="s">
        <v>3455</v>
      </c>
      <c r="N1397" s="3" t="s">
        <v>613</v>
      </c>
      <c r="O1397" s="12" t="s">
        <v>2422</v>
      </c>
      <c r="P1397" s="12"/>
      <c r="Q1397" s="12" t="s">
        <v>2121</v>
      </c>
      <c r="R1397" s="125" t="s">
        <v>2164</v>
      </c>
      <c r="S1397" s="12"/>
      <c r="T1397" s="1" t="s">
        <v>82</v>
      </c>
      <c r="U1397" s="6"/>
      <c r="V1397" s="5">
        <v>321995.3</v>
      </c>
      <c r="W1397" s="5">
        <v>321995.3</v>
      </c>
      <c r="X1397" s="290">
        <f t="shared" si="21"/>
        <v>360634.73600000003</v>
      </c>
      <c r="Y1397" s="6" t="s">
        <v>2165</v>
      </c>
      <c r="Z1397" s="12">
        <v>2015</v>
      </c>
      <c r="AA1397" s="1"/>
      <c r="AB1397" s="125" t="s">
        <v>2286</v>
      </c>
      <c r="AC1397" s="125"/>
      <c r="AD1397" s="583"/>
      <c r="AE1397" s="583"/>
      <c r="AF1397" s="583"/>
      <c r="AG1397" s="583"/>
      <c r="AH1397" s="583"/>
      <c r="AI1397" s="583"/>
    </row>
    <row r="1398" spans="1:35" ht="88.5" customHeight="1">
      <c r="A1398" s="560" t="s">
        <v>2423</v>
      </c>
      <c r="B1398" s="12" t="s">
        <v>169</v>
      </c>
      <c r="C1398" s="12" t="s">
        <v>2424</v>
      </c>
      <c r="D1398" s="12" t="s">
        <v>2425</v>
      </c>
      <c r="E1398" s="12" t="s">
        <v>2426</v>
      </c>
      <c r="F1398" s="12" t="s">
        <v>2425</v>
      </c>
      <c r="G1398" s="12" t="s">
        <v>2426</v>
      </c>
      <c r="H1398" s="12" t="s">
        <v>2427</v>
      </c>
      <c r="I1398" s="12" t="s">
        <v>2428</v>
      </c>
      <c r="J1398" s="12" t="s">
        <v>31</v>
      </c>
      <c r="K1398" s="12">
        <v>100</v>
      </c>
      <c r="L1398" s="12">
        <v>511010000</v>
      </c>
      <c r="M1398" s="1" t="s">
        <v>2099</v>
      </c>
      <c r="N1398" s="3" t="s">
        <v>613</v>
      </c>
      <c r="O1398" s="12" t="s">
        <v>131</v>
      </c>
      <c r="P1398" s="12"/>
      <c r="Q1398" s="12" t="s">
        <v>2121</v>
      </c>
      <c r="R1398" s="552" t="s">
        <v>2122</v>
      </c>
      <c r="S1398" s="12"/>
      <c r="T1398" s="1" t="s">
        <v>82</v>
      </c>
      <c r="U1398" s="6"/>
      <c r="V1398" s="5">
        <v>224592</v>
      </c>
      <c r="W1398" s="5">
        <v>224592</v>
      </c>
      <c r="X1398" s="290">
        <f t="shared" si="21"/>
        <v>251543.04000000004</v>
      </c>
      <c r="Y1398" s="6" t="s">
        <v>81</v>
      </c>
      <c r="Z1398" s="12">
        <v>2015</v>
      </c>
      <c r="AA1398" s="6"/>
      <c r="AB1398" s="125" t="s">
        <v>2286</v>
      </c>
      <c r="AC1398" s="125" t="s">
        <v>1909</v>
      </c>
      <c r="AD1398" s="583"/>
      <c r="AE1398" s="583"/>
      <c r="AF1398" s="583"/>
      <c r="AG1398" s="583"/>
      <c r="AH1398" s="583"/>
      <c r="AI1398" s="583"/>
    </row>
    <row r="1399" spans="1:35" ht="88.5" customHeight="1">
      <c r="A1399" s="560" t="s">
        <v>2429</v>
      </c>
      <c r="B1399" s="12" t="s">
        <v>169</v>
      </c>
      <c r="C1399" s="12" t="s">
        <v>2430</v>
      </c>
      <c r="D1399" s="12" t="s">
        <v>2431</v>
      </c>
      <c r="E1399" s="12" t="s">
        <v>2432</v>
      </c>
      <c r="F1399" s="12" t="s">
        <v>2433</v>
      </c>
      <c r="G1399" s="12" t="s">
        <v>2434</v>
      </c>
      <c r="H1399" s="12" t="s">
        <v>2435</v>
      </c>
      <c r="I1399" s="12" t="s">
        <v>2436</v>
      </c>
      <c r="J1399" s="12" t="s">
        <v>31</v>
      </c>
      <c r="K1399" s="12">
        <v>100</v>
      </c>
      <c r="L1399" s="12">
        <v>511010000</v>
      </c>
      <c r="M1399" s="1" t="s">
        <v>2099</v>
      </c>
      <c r="N1399" s="3" t="s">
        <v>613</v>
      </c>
      <c r="O1399" s="12" t="s">
        <v>131</v>
      </c>
      <c r="P1399" s="12"/>
      <c r="Q1399" s="12" t="s">
        <v>2121</v>
      </c>
      <c r="R1399" s="552" t="s">
        <v>2122</v>
      </c>
      <c r="S1399" s="12"/>
      <c r="T1399" s="1" t="s">
        <v>82</v>
      </c>
      <c r="U1399" s="6"/>
      <c r="V1399" s="5">
        <v>124783</v>
      </c>
      <c r="W1399" s="5">
        <v>124783</v>
      </c>
      <c r="X1399" s="290">
        <f t="shared" si="21"/>
        <v>139756.96000000002</v>
      </c>
      <c r="Y1399" s="6" t="s">
        <v>81</v>
      </c>
      <c r="Z1399" s="12">
        <v>2015</v>
      </c>
      <c r="AA1399" s="6"/>
      <c r="AB1399" s="125" t="s">
        <v>2286</v>
      </c>
      <c r="AC1399" s="125" t="s">
        <v>1909</v>
      </c>
      <c r="AD1399" s="583"/>
      <c r="AE1399" s="583"/>
      <c r="AF1399" s="583"/>
      <c r="AG1399" s="583"/>
      <c r="AH1399" s="583"/>
      <c r="AI1399" s="583"/>
    </row>
    <row r="1400" spans="1:35" ht="88.5" customHeight="1">
      <c r="A1400" s="560" t="s">
        <v>2437</v>
      </c>
      <c r="B1400" s="575" t="s">
        <v>169</v>
      </c>
      <c r="C1400" s="1" t="s">
        <v>2438</v>
      </c>
      <c r="D1400" s="575" t="s">
        <v>2439</v>
      </c>
      <c r="E1400" s="575" t="s">
        <v>2440</v>
      </c>
      <c r="F1400" s="575" t="s">
        <v>2439</v>
      </c>
      <c r="G1400" s="575" t="s">
        <v>2440</v>
      </c>
      <c r="H1400" s="125" t="s">
        <v>2441</v>
      </c>
      <c r="I1400" s="575" t="s">
        <v>2442</v>
      </c>
      <c r="J1400" s="1" t="s">
        <v>1961</v>
      </c>
      <c r="K1400" s="576">
        <v>100</v>
      </c>
      <c r="L1400" s="1">
        <v>751000000</v>
      </c>
      <c r="M1400" s="604" t="s">
        <v>3455</v>
      </c>
      <c r="N1400" s="3" t="s">
        <v>613</v>
      </c>
      <c r="O1400" s="576" t="s">
        <v>642</v>
      </c>
      <c r="P1400" s="577"/>
      <c r="Q1400" s="578" t="s">
        <v>2026</v>
      </c>
      <c r="R1400" s="552" t="s">
        <v>2122</v>
      </c>
      <c r="S1400" s="577"/>
      <c r="T1400" s="1" t="s">
        <v>82</v>
      </c>
      <c r="U1400" s="1"/>
      <c r="V1400" s="5">
        <v>2400000</v>
      </c>
      <c r="W1400" s="5">
        <v>2400000</v>
      </c>
      <c r="X1400" s="290">
        <f t="shared" si="21"/>
        <v>2688000.0000000005</v>
      </c>
      <c r="Y1400" s="6" t="s">
        <v>81</v>
      </c>
      <c r="Z1400" s="12">
        <v>2015</v>
      </c>
      <c r="AA1400" s="579"/>
      <c r="AB1400" s="125" t="s">
        <v>2033</v>
      </c>
      <c r="AC1400" s="125"/>
      <c r="AD1400" s="583"/>
      <c r="AE1400" s="583"/>
      <c r="AF1400" s="583"/>
      <c r="AG1400" s="583"/>
      <c r="AH1400" s="583"/>
      <c r="AI1400" s="583"/>
    </row>
    <row r="1401" spans="1:35" ht="88.5" customHeight="1">
      <c r="A1401" s="560" t="s">
        <v>2443</v>
      </c>
      <c r="B1401" s="575" t="s">
        <v>169</v>
      </c>
      <c r="C1401" s="1" t="s">
        <v>2438</v>
      </c>
      <c r="D1401" s="575" t="s">
        <v>2439</v>
      </c>
      <c r="E1401" s="575" t="s">
        <v>2440</v>
      </c>
      <c r="F1401" s="575" t="s">
        <v>2439</v>
      </c>
      <c r="G1401" s="575" t="s">
        <v>2440</v>
      </c>
      <c r="H1401" s="125" t="s">
        <v>2444</v>
      </c>
      <c r="I1401" s="125" t="s">
        <v>2445</v>
      </c>
      <c r="J1401" s="1" t="s">
        <v>1961</v>
      </c>
      <c r="K1401" s="576">
        <v>100</v>
      </c>
      <c r="L1401" s="12">
        <v>311010000</v>
      </c>
      <c r="M1401" s="604" t="s">
        <v>3798</v>
      </c>
      <c r="N1401" s="3" t="s">
        <v>613</v>
      </c>
      <c r="O1401" s="580" t="s">
        <v>645</v>
      </c>
      <c r="P1401" s="577"/>
      <c r="Q1401" s="578" t="s">
        <v>2026</v>
      </c>
      <c r="R1401" s="552" t="s">
        <v>2122</v>
      </c>
      <c r="S1401" s="577"/>
      <c r="T1401" s="1" t="s">
        <v>82</v>
      </c>
      <c r="U1401" s="1"/>
      <c r="V1401" s="5">
        <v>2200000</v>
      </c>
      <c r="W1401" s="5">
        <v>2200000</v>
      </c>
      <c r="X1401" s="290">
        <f t="shared" si="21"/>
        <v>2464000.0000000005</v>
      </c>
      <c r="Y1401" s="12" t="s">
        <v>81</v>
      </c>
      <c r="Z1401" s="12">
        <v>2015</v>
      </c>
      <c r="AA1401" s="12"/>
      <c r="AB1401" s="125" t="s">
        <v>2033</v>
      </c>
      <c r="AC1401" s="125"/>
      <c r="AD1401" s="583"/>
      <c r="AE1401" s="583"/>
      <c r="AF1401" s="583"/>
      <c r="AG1401" s="583"/>
      <c r="AH1401" s="583"/>
      <c r="AI1401" s="583"/>
    </row>
    <row r="1402" spans="1:35" ht="90.75" customHeight="1">
      <c r="A1402" s="560" t="s">
        <v>2446</v>
      </c>
      <c r="B1402" s="1" t="s">
        <v>169</v>
      </c>
      <c r="C1402" s="1" t="s">
        <v>2447</v>
      </c>
      <c r="D1402" s="125" t="s">
        <v>2448</v>
      </c>
      <c r="E1402" s="125" t="s">
        <v>2449</v>
      </c>
      <c r="F1402" s="125" t="s">
        <v>2448</v>
      </c>
      <c r="G1402" s="125" t="s">
        <v>2449</v>
      </c>
      <c r="H1402" s="125" t="s">
        <v>2450</v>
      </c>
      <c r="I1402" s="125" t="s">
        <v>2451</v>
      </c>
      <c r="J1402" s="1" t="s">
        <v>31</v>
      </c>
      <c r="K1402" s="1">
        <v>60</v>
      </c>
      <c r="L1402" s="138">
        <v>711000000</v>
      </c>
      <c r="M1402" s="139" t="s">
        <v>4617</v>
      </c>
      <c r="N1402" s="3" t="s">
        <v>613</v>
      </c>
      <c r="O1402" s="1" t="s">
        <v>2452</v>
      </c>
      <c r="P1402" s="1"/>
      <c r="Q1402" s="1" t="s">
        <v>2453</v>
      </c>
      <c r="R1402" s="552" t="s">
        <v>2122</v>
      </c>
      <c r="S1402" s="1"/>
      <c r="T1402" s="1" t="s">
        <v>82</v>
      </c>
      <c r="U1402" s="1"/>
      <c r="V1402" s="5">
        <v>420000</v>
      </c>
      <c r="W1402" s="5">
        <v>420000</v>
      </c>
      <c r="X1402" s="290">
        <f t="shared" si="21"/>
        <v>470400.00000000006</v>
      </c>
      <c r="Y1402" s="6" t="s">
        <v>81</v>
      </c>
      <c r="Z1402" s="1">
        <v>2015</v>
      </c>
      <c r="AA1402" s="579"/>
      <c r="AB1402" s="125" t="s">
        <v>2454</v>
      </c>
      <c r="AC1402" s="125" t="s">
        <v>4500</v>
      </c>
      <c r="AD1402" s="583"/>
      <c r="AE1402" s="583"/>
      <c r="AF1402" s="583"/>
      <c r="AG1402" s="583"/>
      <c r="AH1402" s="583"/>
      <c r="AI1402" s="583"/>
    </row>
    <row r="1403" spans="1:35" ht="90.75" customHeight="1">
      <c r="A1403" s="665" t="s">
        <v>2455</v>
      </c>
      <c r="B1403" s="666" t="s">
        <v>169</v>
      </c>
      <c r="C1403" s="666" t="s">
        <v>2456</v>
      </c>
      <c r="D1403" s="667" t="s">
        <v>2457</v>
      </c>
      <c r="E1403" s="667" t="s">
        <v>2458</v>
      </c>
      <c r="F1403" s="667" t="s">
        <v>2459</v>
      </c>
      <c r="G1403" s="667" t="s">
        <v>2460</v>
      </c>
      <c r="H1403" s="667" t="s">
        <v>2461</v>
      </c>
      <c r="I1403" s="667" t="s">
        <v>2462</v>
      </c>
      <c r="J1403" s="666" t="s">
        <v>31</v>
      </c>
      <c r="K1403" s="666">
        <v>100</v>
      </c>
      <c r="L1403" s="138">
        <v>711000000</v>
      </c>
      <c r="M1403" s="139" t="s">
        <v>4616</v>
      </c>
      <c r="N1403" s="668" t="s">
        <v>613</v>
      </c>
      <c r="O1403" s="666" t="s">
        <v>2452</v>
      </c>
      <c r="P1403" s="666"/>
      <c r="Q1403" s="666" t="s">
        <v>2453</v>
      </c>
      <c r="R1403" s="669" t="s">
        <v>2122</v>
      </c>
      <c r="S1403" s="666"/>
      <c r="T1403" s="666" t="s">
        <v>82</v>
      </c>
      <c r="U1403" s="666"/>
      <c r="V1403" s="670">
        <v>18000</v>
      </c>
      <c r="W1403" s="670">
        <v>18000</v>
      </c>
      <c r="X1403" s="290">
        <f t="shared" si="21"/>
        <v>20160.000000000004</v>
      </c>
      <c r="Y1403" s="671" t="s">
        <v>81</v>
      </c>
      <c r="Z1403" s="666">
        <v>2015</v>
      </c>
      <c r="AA1403" s="672"/>
      <c r="AB1403" s="125" t="s">
        <v>2454</v>
      </c>
      <c r="AC1403" s="125" t="s">
        <v>1909</v>
      </c>
      <c r="AD1403" s="583"/>
      <c r="AE1403" s="583"/>
      <c r="AF1403" s="583"/>
      <c r="AG1403" s="583"/>
      <c r="AH1403" s="583"/>
      <c r="AI1403" s="583"/>
    </row>
    <row r="1404" spans="1:35" ht="90.75" customHeight="1">
      <c r="A1404" s="561" t="s">
        <v>2463</v>
      </c>
      <c r="B1404" s="8" t="s">
        <v>169</v>
      </c>
      <c r="C1404" s="8" t="s">
        <v>2129</v>
      </c>
      <c r="D1404" s="8" t="s">
        <v>2130</v>
      </c>
      <c r="E1404" s="8" t="s">
        <v>2131</v>
      </c>
      <c r="F1404" s="8" t="s">
        <v>2132</v>
      </c>
      <c r="G1404" s="8" t="s">
        <v>2131</v>
      </c>
      <c r="H1404" s="8"/>
      <c r="I1404" s="8"/>
      <c r="J1404" s="8" t="s">
        <v>31</v>
      </c>
      <c r="K1404" s="9">
        <v>100</v>
      </c>
      <c r="L1404" s="138">
        <v>711000000</v>
      </c>
      <c r="M1404" s="139" t="s">
        <v>4616</v>
      </c>
      <c r="N1404" s="3" t="s">
        <v>613</v>
      </c>
      <c r="O1404" s="8" t="s">
        <v>2464</v>
      </c>
      <c r="P1404" s="8"/>
      <c r="Q1404" s="8" t="s">
        <v>2465</v>
      </c>
      <c r="R1404" s="552" t="s">
        <v>2122</v>
      </c>
      <c r="S1404" s="8"/>
      <c r="T1404" s="1" t="s">
        <v>82</v>
      </c>
      <c r="U1404" s="8"/>
      <c r="V1404" s="10">
        <v>734000</v>
      </c>
      <c r="W1404" s="10">
        <v>734000</v>
      </c>
      <c r="X1404" s="290">
        <f t="shared" si="21"/>
        <v>822080.00000000012</v>
      </c>
      <c r="Y1404" s="8" t="s">
        <v>81</v>
      </c>
      <c r="Z1404" s="1">
        <v>2015</v>
      </c>
      <c r="AA1404" s="1"/>
      <c r="AB1404" s="125" t="s">
        <v>308</v>
      </c>
      <c r="AC1404" s="125" t="s">
        <v>1830</v>
      </c>
      <c r="AD1404" s="546"/>
      <c r="AE1404" s="546"/>
      <c r="AF1404" s="546"/>
      <c r="AG1404" s="546"/>
      <c r="AH1404" s="583"/>
      <c r="AI1404" s="583"/>
    </row>
    <row r="1405" spans="1:35" ht="90.75" customHeight="1">
      <c r="A1405" s="546" t="s">
        <v>3975</v>
      </c>
      <c r="B1405" s="546" t="s">
        <v>169</v>
      </c>
      <c r="C1405" s="546" t="s">
        <v>3976</v>
      </c>
      <c r="D1405" s="546" t="s">
        <v>3977</v>
      </c>
      <c r="E1405" s="546" t="s">
        <v>3978</v>
      </c>
      <c r="F1405" s="546" t="s">
        <v>3977</v>
      </c>
      <c r="G1405" s="546" t="s">
        <v>3978</v>
      </c>
      <c r="H1405" s="546" t="s">
        <v>3979</v>
      </c>
      <c r="I1405" s="546" t="s">
        <v>3980</v>
      </c>
      <c r="J1405" s="546" t="s">
        <v>1961</v>
      </c>
      <c r="K1405" s="546">
        <v>100</v>
      </c>
      <c r="L1405" s="138">
        <v>711000000</v>
      </c>
      <c r="M1405" s="139" t="s">
        <v>4616</v>
      </c>
      <c r="N1405" s="546" t="s">
        <v>2276</v>
      </c>
      <c r="O1405" s="546" t="s">
        <v>3981</v>
      </c>
      <c r="P1405" s="546"/>
      <c r="Q1405" s="546" t="s">
        <v>3982</v>
      </c>
      <c r="R1405" s="546" t="s">
        <v>2122</v>
      </c>
      <c r="S1405" s="546"/>
      <c r="T1405" s="546" t="s">
        <v>82</v>
      </c>
      <c r="U1405" s="546"/>
      <c r="V1405" s="606">
        <v>4110077.68</v>
      </c>
      <c r="W1405" s="606">
        <v>4110077.68</v>
      </c>
      <c r="X1405" s="290">
        <f t="shared" si="21"/>
        <v>4603287.001600001</v>
      </c>
      <c r="Y1405" s="546" t="s">
        <v>81</v>
      </c>
      <c r="Z1405" s="546">
        <v>2015</v>
      </c>
      <c r="AA1405" s="546"/>
      <c r="AB1405" s="546" t="s">
        <v>3983</v>
      </c>
      <c r="AC1405" s="546"/>
      <c r="AD1405" s="546"/>
      <c r="AE1405" s="546"/>
      <c r="AF1405" s="546"/>
      <c r="AG1405" s="546"/>
      <c r="AH1405" s="583"/>
      <c r="AI1405" s="583"/>
    </row>
    <row r="1406" spans="1:35" ht="90.75" customHeight="1">
      <c r="A1406" s="546" t="s">
        <v>3984</v>
      </c>
      <c r="B1406" s="546" t="s">
        <v>169</v>
      </c>
      <c r="C1406" s="546" t="s">
        <v>3985</v>
      </c>
      <c r="D1406" s="546" t="s">
        <v>3986</v>
      </c>
      <c r="E1406" s="546" t="s">
        <v>3987</v>
      </c>
      <c r="F1406" s="546" t="s">
        <v>3986</v>
      </c>
      <c r="G1406" s="546" t="s">
        <v>3987</v>
      </c>
      <c r="H1406" s="546" t="s">
        <v>3988</v>
      </c>
      <c r="I1406" s="546" t="s">
        <v>3989</v>
      </c>
      <c r="J1406" s="546" t="s">
        <v>31</v>
      </c>
      <c r="K1406" s="546">
        <v>100</v>
      </c>
      <c r="L1406" s="138">
        <v>711000000</v>
      </c>
      <c r="M1406" s="139" t="s">
        <v>4616</v>
      </c>
      <c r="N1406" s="546" t="s">
        <v>613</v>
      </c>
      <c r="O1406" s="546" t="s">
        <v>1872</v>
      </c>
      <c r="P1406" s="546"/>
      <c r="Q1406" s="546" t="s">
        <v>2121</v>
      </c>
      <c r="R1406" s="546" t="s">
        <v>2122</v>
      </c>
      <c r="S1406" s="546"/>
      <c r="T1406" s="546" t="s">
        <v>30</v>
      </c>
      <c r="U1406" s="546"/>
      <c r="V1406" s="606">
        <v>6132322</v>
      </c>
      <c r="W1406" s="606">
        <v>6132322</v>
      </c>
      <c r="X1406" s="290">
        <f t="shared" si="21"/>
        <v>6868200.6400000006</v>
      </c>
      <c r="Y1406" s="546" t="s">
        <v>203</v>
      </c>
      <c r="Z1406" s="546">
        <v>2015</v>
      </c>
      <c r="AA1406" s="546"/>
      <c r="AB1406" s="546" t="s">
        <v>63</v>
      </c>
      <c r="AC1406" s="546" t="s">
        <v>1828</v>
      </c>
      <c r="AD1406" s="546" t="s">
        <v>3990</v>
      </c>
      <c r="AE1406" s="546"/>
      <c r="AF1406" s="546"/>
      <c r="AG1406" s="546"/>
      <c r="AH1406" s="583"/>
      <c r="AI1406" s="583"/>
    </row>
    <row r="1407" spans="1:35" ht="90.75" customHeight="1">
      <c r="A1407" s="546" t="s">
        <v>3991</v>
      </c>
      <c r="B1407" s="546" t="s">
        <v>169</v>
      </c>
      <c r="C1407" s="546" t="s">
        <v>3992</v>
      </c>
      <c r="D1407" s="546" t="s">
        <v>3993</v>
      </c>
      <c r="E1407" s="546" t="s">
        <v>3994</v>
      </c>
      <c r="F1407" s="546" t="s">
        <v>3995</v>
      </c>
      <c r="G1407" s="546" t="s">
        <v>3996</v>
      </c>
      <c r="H1407" s="546" t="s">
        <v>3997</v>
      </c>
      <c r="I1407" s="546" t="s">
        <v>3998</v>
      </c>
      <c r="J1407" s="546" t="s">
        <v>31</v>
      </c>
      <c r="K1407" s="546">
        <v>100</v>
      </c>
      <c r="L1407" s="138">
        <v>711000000</v>
      </c>
      <c r="M1407" s="139" t="s">
        <v>4616</v>
      </c>
      <c r="N1407" s="546" t="s">
        <v>3999</v>
      </c>
      <c r="O1407" s="546" t="s">
        <v>542</v>
      </c>
      <c r="P1407" s="546"/>
      <c r="Q1407" s="546" t="s">
        <v>4000</v>
      </c>
      <c r="R1407" s="546" t="s">
        <v>4001</v>
      </c>
      <c r="S1407" s="546"/>
      <c r="T1407" s="546" t="s">
        <v>82</v>
      </c>
      <c r="U1407" s="546"/>
      <c r="V1407" s="606">
        <v>6433137</v>
      </c>
      <c r="W1407" s="606">
        <v>6433137</v>
      </c>
      <c r="X1407" s="290">
        <f t="shared" si="21"/>
        <v>7205113.4400000004</v>
      </c>
      <c r="Y1407" s="546" t="s">
        <v>81</v>
      </c>
      <c r="Z1407" s="546">
        <v>2015</v>
      </c>
      <c r="AA1407" s="546"/>
      <c r="AB1407" s="546" t="s">
        <v>62</v>
      </c>
      <c r="AC1407" s="546" t="s">
        <v>4002</v>
      </c>
      <c r="AD1407" s="546"/>
      <c r="AE1407" s="546"/>
      <c r="AF1407" s="546"/>
      <c r="AG1407" s="546"/>
      <c r="AH1407" s="583"/>
      <c r="AI1407" s="583"/>
    </row>
    <row r="1408" spans="1:35" ht="90.75" customHeight="1">
      <c r="A1408" s="546" t="s">
        <v>4003</v>
      </c>
      <c r="B1408" s="546" t="s">
        <v>169</v>
      </c>
      <c r="C1408" s="546" t="s">
        <v>3992</v>
      </c>
      <c r="D1408" s="546" t="s">
        <v>3993</v>
      </c>
      <c r="E1408" s="546" t="s">
        <v>3994</v>
      </c>
      <c r="F1408" s="546" t="s">
        <v>3995</v>
      </c>
      <c r="G1408" s="546" t="s">
        <v>3996</v>
      </c>
      <c r="H1408" s="546" t="s">
        <v>3997</v>
      </c>
      <c r="I1408" s="546" t="s">
        <v>3998</v>
      </c>
      <c r="J1408" s="546" t="s">
        <v>31</v>
      </c>
      <c r="K1408" s="546">
        <v>100</v>
      </c>
      <c r="L1408" s="138">
        <v>711000000</v>
      </c>
      <c r="M1408" s="139" t="s">
        <v>4616</v>
      </c>
      <c r="N1408" s="546" t="s">
        <v>3999</v>
      </c>
      <c r="O1408" s="546" t="s">
        <v>510</v>
      </c>
      <c r="P1408" s="546"/>
      <c r="Q1408" s="546" t="s">
        <v>4000</v>
      </c>
      <c r="R1408" s="546" t="s">
        <v>4001</v>
      </c>
      <c r="S1408" s="546"/>
      <c r="T1408" s="546" t="s">
        <v>82</v>
      </c>
      <c r="U1408" s="546"/>
      <c r="V1408" s="606">
        <v>12208017</v>
      </c>
      <c r="W1408" s="606">
        <v>12208017</v>
      </c>
      <c r="X1408" s="290">
        <f t="shared" si="21"/>
        <v>13672979.040000001</v>
      </c>
      <c r="Y1408" s="546" t="s">
        <v>81</v>
      </c>
      <c r="Z1408" s="546">
        <v>2015</v>
      </c>
      <c r="AA1408" s="546"/>
      <c r="AB1408" s="546" t="s">
        <v>62</v>
      </c>
      <c r="AC1408" s="546" t="s">
        <v>4002</v>
      </c>
      <c r="AD1408" s="546"/>
      <c r="AE1408" s="546"/>
      <c r="AF1408" s="546"/>
      <c r="AG1408" s="546"/>
      <c r="AH1408" s="583"/>
      <c r="AI1408" s="583"/>
    </row>
    <row r="1409" spans="1:35" ht="90.75" customHeight="1">
      <c r="A1409" s="546" t="s">
        <v>4004</v>
      </c>
      <c r="B1409" s="546" t="s">
        <v>169</v>
      </c>
      <c r="C1409" s="546" t="s">
        <v>3992</v>
      </c>
      <c r="D1409" s="546" t="s">
        <v>3993</v>
      </c>
      <c r="E1409" s="546" t="s">
        <v>3994</v>
      </c>
      <c r="F1409" s="546" t="s">
        <v>3995</v>
      </c>
      <c r="G1409" s="546" t="s">
        <v>3996</v>
      </c>
      <c r="H1409" s="546" t="s">
        <v>3997</v>
      </c>
      <c r="I1409" s="546" t="s">
        <v>3998</v>
      </c>
      <c r="J1409" s="546" t="s">
        <v>31</v>
      </c>
      <c r="K1409" s="546">
        <v>100</v>
      </c>
      <c r="L1409" s="138">
        <v>711000000</v>
      </c>
      <c r="M1409" s="139" t="s">
        <v>4616</v>
      </c>
      <c r="N1409" s="546" t="s">
        <v>3999</v>
      </c>
      <c r="O1409" s="546" t="s">
        <v>543</v>
      </c>
      <c r="P1409" s="546"/>
      <c r="Q1409" s="546" t="s">
        <v>4000</v>
      </c>
      <c r="R1409" s="546" t="s">
        <v>4001</v>
      </c>
      <c r="S1409" s="546"/>
      <c r="T1409" s="546" t="s">
        <v>82</v>
      </c>
      <c r="U1409" s="546"/>
      <c r="V1409" s="606">
        <v>10827995</v>
      </c>
      <c r="W1409" s="606">
        <v>10827995</v>
      </c>
      <c r="X1409" s="290">
        <f t="shared" si="21"/>
        <v>12127354.4</v>
      </c>
      <c r="Y1409" s="546" t="s">
        <v>81</v>
      </c>
      <c r="Z1409" s="546">
        <v>2015</v>
      </c>
      <c r="AA1409" s="546"/>
      <c r="AB1409" s="546" t="s">
        <v>62</v>
      </c>
      <c r="AC1409" s="546" t="s">
        <v>4002</v>
      </c>
      <c r="AD1409" s="546"/>
      <c r="AE1409" s="546"/>
      <c r="AF1409" s="546"/>
      <c r="AG1409" s="546"/>
      <c r="AH1409" s="583"/>
      <c r="AI1409" s="583"/>
    </row>
    <row r="1410" spans="1:35" ht="90.75" customHeight="1">
      <c r="A1410" s="546" t="s">
        <v>4005</v>
      </c>
      <c r="B1410" s="546" t="s">
        <v>169</v>
      </c>
      <c r="C1410" s="546" t="s">
        <v>3992</v>
      </c>
      <c r="D1410" s="546" t="s">
        <v>3993</v>
      </c>
      <c r="E1410" s="546" t="s">
        <v>3994</v>
      </c>
      <c r="F1410" s="546" t="s">
        <v>3995</v>
      </c>
      <c r="G1410" s="546" t="s">
        <v>3996</v>
      </c>
      <c r="H1410" s="546" t="s">
        <v>3997</v>
      </c>
      <c r="I1410" s="546" t="s">
        <v>3998</v>
      </c>
      <c r="J1410" s="546" t="s">
        <v>31</v>
      </c>
      <c r="K1410" s="546">
        <v>100</v>
      </c>
      <c r="L1410" s="138">
        <v>711000000</v>
      </c>
      <c r="M1410" s="139" t="s">
        <v>4616</v>
      </c>
      <c r="N1410" s="546" t="s">
        <v>3999</v>
      </c>
      <c r="O1410" s="546" t="s">
        <v>1476</v>
      </c>
      <c r="P1410" s="546"/>
      <c r="Q1410" s="546" t="s">
        <v>4000</v>
      </c>
      <c r="R1410" s="546" t="s">
        <v>4001</v>
      </c>
      <c r="S1410" s="546"/>
      <c r="T1410" s="546" t="s">
        <v>82</v>
      </c>
      <c r="U1410" s="546"/>
      <c r="V1410" s="606">
        <v>9709281</v>
      </c>
      <c r="W1410" s="606">
        <v>9709281</v>
      </c>
      <c r="X1410" s="290">
        <f>#N/A</f>
        <v>10874394.720000001</v>
      </c>
      <c r="Y1410" s="546" t="s">
        <v>81</v>
      </c>
      <c r="Z1410" s="546">
        <v>2015</v>
      </c>
      <c r="AA1410" s="546"/>
      <c r="AB1410" s="546" t="s">
        <v>62</v>
      </c>
      <c r="AC1410" s="546" t="s">
        <v>4002</v>
      </c>
      <c r="AD1410" s="546"/>
      <c r="AE1410" s="546"/>
      <c r="AF1410" s="546"/>
      <c r="AG1410" s="546"/>
      <c r="AH1410" s="583"/>
      <c r="AI1410" s="583"/>
    </row>
    <row r="1411" spans="1:35" ht="90.75" customHeight="1">
      <c r="A1411" s="546" t="s">
        <v>4006</v>
      </c>
      <c r="B1411" s="546" t="s">
        <v>169</v>
      </c>
      <c r="C1411" s="546" t="s">
        <v>3992</v>
      </c>
      <c r="D1411" s="546" t="s">
        <v>3993</v>
      </c>
      <c r="E1411" s="546" t="s">
        <v>3994</v>
      </c>
      <c r="F1411" s="546" t="s">
        <v>3995</v>
      </c>
      <c r="G1411" s="546" t="s">
        <v>3996</v>
      </c>
      <c r="H1411" s="546" t="s">
        <v>3997</v>
      </c>
      <c r="I1411" s="546" t="s">
        <v>3998</v>
      </c>
      <c r="J1411" s="546" t="s">
        <v>31</v>
      </c>
      <c r="K1411" s="546">
        <v>100</v>
      </c>
      <c r="L1411" s="138">
        <v>711000000</v>
      </c>
      <c r="M1411" s="139" t="s">
        <v>4616</v>
      </c>
      <c r="N1411" s="546" t="s">
        <v>3999</v>
      </c>
      <c r="O1411" s="546" t="s">
        <v>4007</v>
      </c>
      <c r="P1411" s="546"/>
      <c r="Q1411" s="546" t="s">
        <v>4000</v>
      </c>
      <c r="R1411" s="546" t="s">
        <v>4001</v>
      </c>
      <c r="S1411" s="546"/>
      <c r="T1411" s="546" t="s">
        <v>82</v>
      </c>
      <c r="U1411" s="546"/>
      <c r="V1411" s="606">
        <v>1613778</v>
      </c>
      <c r="W1411" s="606">
        <v>1613778</v>
      </c>
      <c r="X1411" s="290">
        <f t="shared" ref="X1411:X1473" si="22">W1411*1.12</f>
        <v>1807431.36</v>
      </c>
      <c r="Y1411" s="546" t="s">
        <v>81</v>
      </c>
      <c r="Z1411" s="546">
        <v>2015</v>
      </c>
      <c r="AA1411" s="546"/>
      <c r="AB1411" s="546" t="s">
        <v>62</v>
      </c>
      <c r="AC1411" s="546" t="s">
        <v>4002</v>
      </c>
      <c r="AD1411" s="546"/>
      <c r="AE1411" s="546"/>
      <c r="AF1411" s="546"/>
      <c r="AG1411" s="546"/>
      <c r="AH1411" s="583"/>
      <c r="AI1411" s="583"/>
    </row>
    <row r="1412" spans="1:35" ht="90.75" customHeight="1">
      <c r="A1412" s="546" t="s">
        <v>4008</v>
      </c>
      <c r="B1412" s="546" t="s">
        <v>169</v>
      </c>
      <c r="C1412" s="546" t="s">
        <v>3992</v>
      </c>
      <c r="D1412" s="546" t="s">
        <v>3993</v>
      </c>
      <c r="E1412" s="546" t="s">
        <v>3994</v>
      </c>
      <c r="F1412" s="546" t="s">
        <v>3995</v>
      </c>
      <c r="G1412" s="546" t="s">
        <v>3996</v>
      </c>
      <c r="H1412" s="546" t="s">
        <v>3997</v>
      </c>
      <c r="I1412" s="546" t="s">
        <v>3998</v>
      </c>
      <c r="J1412" s="546" t="s">
        <v>31</v>
      </c>
      <c r="K1412" s="546">
        <v>100</v>
      </c>
      <c r="L1412" s="138">
        <v>711000000</v>
      </c>
      <c r="M1412" s="139" t="s">
        <v>4616</v>
      </c>
      <c r="N1412" s="546" t="s">
        <v>3999</v>
      </c>
      <c r="O1412" s="546" t="s">
        <v>4009</v>
      </c>
      <c r="P1412" s="546"/>
      <c r="Q1412" s="546" t="s">
        <v>4000</v>
      </c>
      <c r="R1412" s="546" t="s">
        <v>4001</v>
      </c>
      <c r="S1412" s="546"/>
      <c r="T1412" s="546" t="s">
        <v>82</v>
      </c>
      <c r="U1412" s="546"/>
      <c r="V1412" s="606">
        <v>804758</v>
      </c>
      <c r="W1412" s="606">
        <v>804758</v>
      </c>
      <c r="X1412" s="290">
        <f t="shared" si="22"/>
        <v>901328.96000000008</v>
      </c>
      <c r="Y1412" s="546" t="s">
        <v>81</v>
      </c>
      <c r="Z1412" s="546">
        <v>2015</v>
      </c>
      <c r="AA1412" s="546"/>
      <c r="AB1412" s="546" t="s">
        <v>62</v>
      </c>
      <c r="AC1412" s="546" t="s">
        <v>4002</v>
      </c>
      <c r="AD1412" s="546"/>
      <c r="AE1412" s="546"/>
      <c r="AF1412" s="546"/>
      <c r="AG1412" s="546"/>
      <c r="AH1412" s="583"/>
      <c r="AI1412" s="583"/>
    </row>
    <row r="1413" spans="1:35" ht="90.75" customHeight="1">
      <c r="A1413" s="546" t="s">
        <v>4010</v>
      </c>
      <c r="B1413" s="546" t="s">
        <v>169</v>
      </c>
      <c r="C1413" s="546" t="s">
        <v>3992</v>
      </c>
      <c r="D1413" s="546" t="s">
        <v>3993</v>
      </c>
      <c r="E1413" s="546" t="s">
        <v>3994</v>
      </c>
      <c r="F1413" s="546" t="s">
        <v>3995</v>
      </c>
      <c r="G1413" s="546" t="s">
        <v>3996</v>
      </c>
      <c r="H1413" s="546" t="s">
        <v>3997</v>
      </c>
      <c r="I1413" s="546" t="s">
        <v>3998</v>
      </c>
      <c r="J1413" s="546" t="s">
        <v>31</v>
      </c>
      <c r="K1413" s="546">
        <v>100</v>
      </c>
      <c r="L1413" s="138">
        <v>711000000</v>
      </c>
      <c r="M1413" s="139" t="s">
        <v>4616</v>
      </c>
      <c r="N1413" s="546" t="s">
        <v>3999</v>
      </c>
      <c r="O1413" s="546" t="s">
        <v>4011</v>
      </c>
      <c r="P1413" s="546"/>
      <c r="Q1413" s="546" t="s">
        <v>4000</v>
      </c>
      <c r="R1413" s="546" t="s">
        <v>4001</v>
      </c>
      <c r="S1413" s="546"/>
      <c r="T1413" s="546" t="s">
        <v>82</v>
      </c>
      <c r="U1413" s="546"/>
      <c r="V1413" s="606">
        <v>10324708</v>
      </c>
      <c r="W1413" s="606">
        <v>10324708</v>
      </c>
      <c r="X1413" s="290">
        <f t="shared" si="22"/>
        <v>11563672.960000001</v>
      </c>
      <c r="Y1413" s="546" t="s">
        <v>81</v>
      </c>
      <c r="Z1413" s="546">
        <v>2015</v>
      </c>
      <c r="AA1413" s="546"/>
      <c r="AB1413" s="546" t="s">
        <v>62</v>
      </c>
      <c r="AC1413" s="546" t="s">
        <v>4002</v>
      </c>
      <c r="AD1413" s="546"/>
      <c r="AE1413" s="546"/>
      <c r="AF1413" s="546"/>
      <c r="AG1413" s="546"/>
      <c r="AH1413" s="583"/>
      <c r="AI1413" s="583"/>
    </row>
    <row r="1414" spans="1:35" ht="90.75" customHeight="1">
      <c r="A1414" s="546" t="s">
        <v>4012</v>
      </c>
      <c r="B1414" s="546" t="s">
        <v>169</v>
      </c>
      <c r="C1414" s="546" t="s">
        <v>3992</v>
      </c>
      <c r="D1414" s="546" t="s">
        <v>3993</v>
      </c>
      <c r="E1414" s="546" t="s">
        <v>3994</v>
      </c>
      <c r="F1414" s="546" t="s">
        <v>3995</v>
      </c>
      <c r="G1414" s="546" t="s">
        <v>3996</v>
      </c>
      <c r="H1414" s="546" t="s">
        <v>3997</v>
      </c>
      <c r="I1414" s="546" t="s">
        <v>3998</v>
      </c>
      <c r="J1414" s="546" t="s">
        <v>31</v>
      </c>
      <c r="K1414" s="546">
        <v>100</v>
      </c>
      <c r="L1414" s="138">
        <v>711000000</v>
      </c>
      <c r="M1414" s="139" t="s">
        <v>4616</v>
      </c>
      <c r="N1414" s="546" t="s">
        <v>3999</v>
      </c>
      <c r="O1414" s="546" t="s">
        <v>4626</v>
      </c>
      <c r="P1414" s="546"/>
      <c r="Q1414" s="546" t="s">
        <v>4000</v>
      </c>
      <c r="R1414" s="546" t="s">
        <v>4001</v>
      </c>
      <c r="S1414" s="546"/>
      <c r="T1414" s="546" t="s">
        <v>82</v>
      </c>
      <c r="U1414" s="546"/>
      <c r="V1414" s="606">
        <v>7732118</v>
      </c>
      <c r="W1414" s="606">
        <v>7732118</v>
      </c>
      <c r="X1414" s="290">
        <f t="shared" si="22"/>
        <v>8659972.1600000001</v>
      </c>
      <c r="Y1414" s="546" t="s">
        <v>81</v>
      </c>
      <c r="Z1414" s="546">
        <v>2015</v>
      </c>
      <c r="AA1414" s="546"/>
      <c r="AB1414" s="546" t="s">
        <v>62</v>
      </c>
      <c r="AC1414" s="546" t="s">
        <v>4002</v>
      </c>
      <c r="AD1414" s="546"/>
      <c r="AE1414" s="546"/>
      <c r="AF1414" s="546"/>
      <c r="AG1414" s="546"/>
      <c r="AH1414" s="583"/>
      <c r="AI1414" s="583"/>
    </row>
    <row r="1415" spans="1:35" ht="90.75" customHeight="1">
      <c r="A1415" s="546" t="s">
        <v>4013</v>
      </c>
      <c r="B1415" s="546" t="s">
        <v>169</v>
      </c>
      <c r="C1415" s="546" t="s">
        <v>3992</v>
      </c>
      <c r="D1415" s="546" t="s">
        <v>3993</v>
      </c>
      <c r="E1415" s="546" t="s">
        <v>3994</v>
      </c>
      <c r="F1415" s="546" t="s">
        <v>3995</v>
      </c>
      <c r="G1415" s="546" t="s">
        <v>3996</v>
      </c>
      <c r="H1415" s="546" t="s">
        <v>3997</v>
      </c>
      <c r="I1415" s="546" t="s">
        <v>3998</v>
      </c>
      <c r="J1415" s="546" t="s">
        <v>31</v>
      </c>
      <c r="K1415" s="546">
        <v>100</v>
      </c>
      <c r="L1415" s="138">
        <v>711000000</v>
      </c>
      <c r="M1415" s="139" t="s">
        <v>4616</v>
      </c>
      <c r="N1415" s="546" t="s">
        <v>3999</v>
      </c>
      <c r="O1415" s="546" t="s">
        <v>4014</v>
      </c>
      <c r="P1415" s="546"/>
      <c r="Q1415" s="546" t="s">
        <v>4000</v>
      </c>
      <c r="R1415" s="546" t="s">
        <v>4001</v>
      </c>
      <c r="S1415" s="546"/>
      <c r="T1415" s="546" t="s">
        <v>82</v>
      </c>
      <c r="U1415" s="546"/>
      <c r="V1415" s="606">
        <v>4412759</v>
      </c>
      <c r="W1415" s="606">
        <v>4412759</v>
      </c>
      <c r="X1415" s="290">
        <f t="shared" si="22"/>
        <v>4942290.08</v>
      </c>
      <c r="Y1415" s="546" t="s">
        <v>81</v>
      </c>
      <c r="Z1415" s="546">
        <v>2015</v>
      </c>
      <c r="AA1415" s="546"/>
      <c r="AB1415" s="546" t="s">
        <v>62</v>
      </c>
      <c r="AC1415" s="546" t="s">
        <v>4002</v>
      </c>
      <c r="AD1415" s="546"/>
      <c r="AE1415" s="546"/>
      <c r="AF1415" s="546"/>
      <c r="AG1415" s="546"/>
      <c r="AH1415" s="583"/>
      <c r="AI1415" s="583"/>
    </row>
    <row r="1416" spans="1:35" ht="90.75" customHeight="1">
      <c r="A1416" s="546" t="s">
        <v>4015</v>
      </c>
      <c r="B1416" s="546" t="s">
        <v>169</v>
      </c>
      <c r="C1416" s="546" t="s">
        <v>3992</v>
      </c>
      <c r="D1416" s="546" t="s">
        <v>3993</v>
      </c>
      <c r="E1416" s="546" t="s">
        <v>3994</v>
      </c>
      <c r="F1416" s="546" t="s">
        <v>3995</v>
      </c>
      <c r="G1416" s="546" t="s">
        <v>3996</v>
      </c>
      <c r="H1416" s="546" t="s">
        <v>3997</v>
      </c>
      <c r="I1416" s="546" t="s">
        <v>3998</v>
      </c>
      <c r="J1416" s="546" t="s">
        <v>31</v>
      </c>
      <c r="K1416" s="546">
        <v>100</v>
      </c>
      <c r="L1416" s="138">
        <v>711000000</v>
      </c>
      <c r="M1416" s="139" t="s">
        <v>4616</v>
      </c>
      <c r="N1416" s="546" t="s">
        <v>3999</v>
      </c>
      <c r="O1416" s="546" t="s">
        <v>4016</v>
      </c>
      <c r="P1416" s="546"/>
      <c r="Q1416" s="546" t="s">
        <v>4000</v>
      </c>
      <c r="R1416" s="546" t="s">
        <v>4001</v>
      </c>
      <c r="S1416" s="546"/>
      <c r="T1416" s="546" t="s">
        <v>82</v>
      </c>
      <c r="U1416" s="546"/>
      <c r="V1416" s="606">
        <v>1817630</v>
      </c>
      <c r="W1416" s="606">
        <v>1817630</v>
      </c>
      <c r="X1416" s="290">
        <f t="shared" si="22"/>
        <v>2035745.6</v>
      </c>
      <c r="Y1416" s="546" t="s">
        <v>81</v>
      </c>
      <c r="Z1416" s="546">
        <v>2015</v>
      </c>
      <c r="AA1416" s="546"/>
      <c r="AB1416" s="546" t="s">
        <v>62</v>
      </c>
      <c r="AC1416" s="546" t="s">
        <v>4002</v>
      </c>
      <c r="AD1416" s="546"/>
      <c r="AE1416" s="546"/>
      <c r="AF1416" s="546"/>
      <c r="AG1416" s="546"/>
      <c r="AH1416" s="583"/>
      <c r="AI1416" s="583"/>
    </row>
    <row r="1417" spans="1:35" ht="90.75" customHeight="1">
      <c r="A1417" s="546" t="s">
        <v>4017</v>
      </c>
      <c r="B1417" s="546" t="s">
        <v>169</v>
      </c>
      <c r="C1417" s="546" t="s">
        <v>3992</v>
      </c>
      <c r="D1417" s="546" t="s">
        <v>3993</v>
      </c>
      <c r="E1417" s="546" t="s">
        <v>3994</v>
      </c>
      <c r="F1417" s="546" t="s">
        <v>3995</v>
      </c>
      <c r="G1417" s="546" t="s">
        <v>3996</v>
      </c>
      <c r="H1417" s="546" t="s">
        <v>3997</v>
      </c>
      <c r="I1417" s="546" t="s">
        <v>3998</v>
      </c>
      <c r="J1417" s="546" t="s">
        <v>31</v>
      </c>
      <c r="K1417" s="546">
        <v>100</v>
      </c>
      <c r="L1417" s="138">
        <v>711000000</v>
      </c>
      <c r="M1417" s="139" t="s">
        <v>4616</v>
      </c>
      <c r="N1417" s="546" t="s">
        <v>3999</v>
      </c>
      <c r="O1417" s="546" t="s">
        <v>4627</v>
      </c>
      <c r="P1417" s="546"/>
      <c r="Q1417" s="546" t="s">
        <v>4000</v>
      </c>
      <c r="R1417" s="546" t="s">
        <v>4001</v>
      </c>
      <c r="S1417" s="546"/>
      <c r="T1417" s="546" t="s">
        <v>82</v>
      </c>
      <c r="U1417" s="546"/>
      <c r="V1417" s="606">
        <v>4121915</v>
      </c>
      <c r="W1417" s="606">
        <v>4121915</v>
      </c>
      <c r="X1417" s="290">
        <f t="shared" si="22"/>
        <v>4616544.8000000007</v>
      </c>
      <c r="Y1417" s="546" t="s">
        <v>81</v>
      </c>
      <c r="Z1417" s="546">
        <v>2015</v>
      </c>
      <c r="AA1417" s="546"/>
      <c r="AB1417" s="546" t="s">
        <v>62</v>
      </c>
      <c r="AC1417" s="546" t="s">
        <v>4002</v>
      </c>
      <c r="AD1417" s="546"/>
      <c r="AE1417" s="546"/>
      <c r="AF1417" s="546"/>
      <c r="AG1417" s="546"/>
      <c r="AH1417" s="583"/>
      <c r="AI1417" s="583"/>
    </row>
    <row r="1418" spans="1:35" ht="90.75" customHeight="1">
      <c r="A1418" s="546" t="s">
        <v>4018</v>
      </c>
      <c r="B1418" s="546" t="s">
        <v>169</v>
      </c>
      <c r="C1418" s="546" t="s">
        <v>4019</v>
      </c>
      <c r="D1418" s="546" t="s">
        <v>4020</v>
      </c>
      <c r="E1418" s="546" t="s">
        <v>4021</v>
      </c>
      <c r="F1418" s="546" t="s">
        <v>4020</v>
      </c>
      <c r="G1418" s="546" t="s">
        <v>4021</v>
      </c>
      <c r="H1418" s="546" t="s">
        <v>4022</v>
      </c>
      <c r="I1418" s="546" t="s">
        <v>4023</v>
      </c>
      <c r="J1418" s="546" t="s">
        <v>31</v>
      </c>
      <c r="K1418" s="546">
        <v>100</v>
      </c>
      <c r="L1418" s="138">
        <v>711000000</v>
      </c>
      <c r="M1418" s="139" t="s">
        <v>4616</v>
      </c>
      <c r="N1418" s="546" t="s">
        <v>3999</v>
      </c>
      <c r="O1418" s="546" t="s">
        <v>4024</v>
      </c>
      <c r="P1418" s="546"/>
      <c r="Q1418" s="546" t="s">
        <v>4025</v>
      </c>
      <c r="R1418" s="546" t="s">
        <v>4001</v>
      </c>
      <c r="S1418" s="546"/>
      <c r="T1418" s="546" t="s">
        <v>82</v>
      </c>
      <c r="U1418" s="546"/>
      <c r="V1418" s="606">
        <v>632100</v>
      </c>
      <c r="W1418" s="606">
        <v>632100</v>
      </c>
      <c r="X1418" s="290">
        <f t="shared" si="22"/>
        <v>707952.00000000012</v>
      </c>
      <c r="Y1418" s="546" t="s">
        <v>81</v>
      </c>
      <c r="Z1418" s="546">
        <v>2015</v>
      </c>
      <c r="AA1418" s="546"/>
      <c r="AB1418" s="546" t="s">
        <v>62</v>
      </c>
      <c r="AC1418" s="546" t="s">
        <v>4002</v>
      </c>
      <c r="AD1418" s="546"/>
      <c r="AE1418" s="546"/>
      <c r="AF1418" s="546"/>
      <c r="AG1418" s="546"/>
      <c r="AH1418" s="583"/>
      <c r="AI1418" s="583"/>
    </row>
    <row r="1419" spans="1:35" ht="90.75" customHeight="1">
      <c r="A1419" s="546" t="s">
        <v>4026</v>
      </c>
      <c r="B1419" s="546" t="s">
        <v>169</v>
      </c>
      <c r="C1419" s="546" t="s">
        <v>4019</v>
      </c>
      <c r="D1419" s="546" t="s">
        <v>4020</v>
      </c>
      <c r="E1419" s="546" t="s">
        <v>4021</v>
      </c>
      <c r="F1419" s="546" t="s">
        <v>4020</v>
      </c>
      <c r="G1419" s="546" t="s">
        <v>4021</v>
      </c>
      <c r="H1419" s="546" t="s">
        <v>4022</v>
      </c>
      <c r="I1419" s="546" t="s">
        <v>4023</v>
      </c>
      <c r="J1419" s="546" t="s">
        <v>31</v>
      </c>
      <c r="K1419" s="546">
        <v>100</v>
      </c>
      <c r="L1419" s="138">
        <v>711000000</v>
      </c>
      <c r="M1419" s="139" t="s">
        <v>4616</v>
      </c>
      <c r="N1419" s="546" t="s">
        <v>3999</v>
      </c>
      <c r="O1419" s="546" t="s">
        <v>4027</v>
      </c>
      <c r="P1419" s="546"/>
      <c r="Q1419" s="546" t="s">
        <v>4025</v>
      </c>
      <c r="R1419" s="546" t="s">
        <v>4001</v>
      </c>
      <c r="S1419" s="546"/>
      <c r="T1419" s="546" t="s">
        <v>82</v>
      </c>
      <c r="U1419" s="546"/>
      <c r="V1419" s="606">
        <v>5686380</v>
      </c>
      <c r="W1419" s="606">
        <v>5686380</v>
      </c>
      <c r="X1419" s="290">
        <f t="shared" si="22"/>
        <v>6368745.6000000006</v>
      </c>
      <c r="Y1419" s="546" t="s">
        <v>81</v>
      </c>
      <c r="Z1419" s="546">
        <v>2015</v>
      </c>
      <c r="AA1419" s="546"/>
      <c r="AB1419" s="546" t="s">
        <v>62</v>
      </c>
      <c r="AC1419" s="546" t="s">
        <v>4002</v>
      </c>
      <c r="AD1419" s="546"/>
      <c r="AE1419" s="546"/>
      <c r="AF1419" s="546"/>
      <c r="AG1419" s="546"/>
      <c r="AH1419" s="583"/>
      <c r="AI1419" s="583"/>
    </row>
    <row r="1420" spans="1:35" ht="90.75" customHeight="1">
      <c r="A1420" s="546" t="s">
        <v>4028</v>
      </c>
      <c r="B1420" s="546" t="s">
        <v>169</v>
      </c>
      <c r="C1420" s="546" t="s">
        <v>4019</v>
      </c>
      <c r="D1420" s="546" t="s">
        <v>4020</v>
      </c>
      <c r="E1420" s="546" t="s">
        <v>4021</v>
      </c>
      <c r="F1420" s="546" t="s">
        <v>4020</v>
      </c>
      <c r="G1420" s="546" t="s">
        <v>4021</v>
      </c>
      <c r="H1420" s="546" t="s">
        <v>4022</v>
      </c>
      <c r="I1420" s="546" t="s">
        <v>4023</v>
      </c>
      <c r="J1420" s="546" t="s">
        <v>31</v>
      </c>
      <c r="K1420" s="546">
        <v>100</v>
      </c>
      <c r="L1420" s="138">
        <v>711000000</v>
      </c>
      <c r="M1420" s="139" t="s">
        <v>4616</v>
      </c>
      <c r="N1420" s="546" t="s">
        <v>3999</v>
      </c>
      <c r="O1420" s="546" t="s">
        <v>4029</v>
      </c>
      <c r="P1420" s="546"/>
      <c r="Q1420" s="546" t="s">
        <v>4025</v>
      </c>
      <c r="R1420" s="546" t="s">
        <v>4001</v>
      </c>
      <c r="S1420" s="546"/>
      <c r="T1420" s="546" t="s">
        <v>82</v>
      </c>
      <c r="U1420" s="546"/>
      <c r="V1420" s="606">
        <v>4100900</v>
      </c>
      <c r="W1420" s="606">
        <v>4100900</v>
      </c>
      <c r="X1420" s="290">
        <f t="shared" si="22"/>
        <v>4593008</v>
      </c>
      <c r="Y1420" s="546" t="s">
        <v>81</v>
      </c>
      <c r="Z1420" s="546">
        <v>2015</v>
      </c>
      <c r="AA1420" s="546"/>
      <c r="AB1420" s="546" t="s">
        <v>62</v>
      </c>
      <c r="AC1420" s="546" t="s">
        <v>4002</v>
      </c>
      <c r="AD1420" s="546"/>
      <c r="AE1420" s="546"/>
      <c r="AF1420" s="546"/>
      <c r="AG1420" s="546"/>
      <c r="AH1420" s="583"/>
      <c r="AI1420" s="583"/>
    </row>
    <row r="1421" spans="1:35" ht="90.75" customHeight="1">
      <c r="A1421" s="546" t="s">
        <v>4030</v>
      </c>
      <c r="B1421" s="546" t="s">
        <v>169</v>
      </c>
      <c r="C1421" s="546" t="s">
        <v>4019</v>
      </c>
      <c r="D1421" s="546" t="s">
        <v>4020</v>
      </c>
      <c r="E1421" s="546" t="s">
        <v>4021</v>
      </c>
      <c r="F1421" s="546" t="s">
        <v>4020</v>
      </c>
      <c r="G1421" s="546" t="s">
        <v>4021</v>
      </c>
      <c r="H1421" s="546" t="s">
        <v>4022</v>
      </c>
      <c r="I1421" s="546" t="s">
        <v>4023</v>
      </c>
      <c r="J1421" s="546" t="s">
        <v>31</v>
      </c>
      <c r="K1421" s="546">
        <v>100</v>
      </c>
      <c r="L1421" s="138">
        <v>711000000</v>
      </c>
      <c r="M1421" s="139" t="s">
        <v>4616</v>
      </c>
      <c r="N1421" s="546" t="s">
        <v>3999</v>
      </c>
      <c r="O1421" s="546" t="s">
        <v>4031</v>
      </c>
      <c r="P1421" s="546"/>
      <c r="Q1421" s="546" t="s">
        <v>4025</v>
      </c>
      <c r="R1421" s="546" t="s">
        <v>4001</v>
      </c>
      <c r="S1421" s="546"/>
      <c r="T1421" s="546" t="s">
        <v>82</v>
      </c>
      <c r="U1421" s="546"/>
      <c r="V1421" s="606">
        <v>4240050</v>
      </c>
      <c r="W1421" s="606">
        <v>4240050</v>
      </c>
      <c r="X1421" s="290">
        <f t="shared" si="22"/>
        <v>4748856</v>
      </c>
      <c r="Y1421" s="546" t="s">
        <v>81</v>
      </c>
      <c r="Z1421" s="546">
        <v>2015</v>
      </c>
      <c r="AA1421" s="546"/>
      <c r="AB1421" s="546" t="s">
        <v>62</v>
      </c>
      <c r="AC1421" s="546" t="s">
        <v>4002</v>
      </c>
      <c r="AD1421" s="546"/>
      <c r="AE1421" s="546"/>
      <c r="AF1421" s="546"/>
      <c r="AG1421" s="546"/>
      <c r="AH1421" s="583"/>
      <c r="AI1421" s="583"/>
    </row>
    <row r="1422" spans="1:35" ht="90.75" customHeight="1">
      <c r="A1422" s="546" t="s">
        <v>4032</v>
      </c>
      <c r="B1422" s="546" t="s">
        <v>169</v>
      </c>
      <c r="C1422" s="546" t="s">
        <v>4019</v>
      </c>
      <c r="D1422" s="546" t="s">
        <v>4020</v>
      </c>
      <c r="E1422" s="546" t="s">
        <v>4021</v>
      </c>
      <c r="F1422" s="546" t="s">
        <v>4020</v>
      </c>
      <c r="G1422" s="546" t="s">
        <v>4021</v>
      </c>
      <c r="H1422" s="546" t="s">
        <v>4022</v>
      </c>
      <c r="I1422" s="546" t="s">
        <v>4023</v>
      </c>
      <c r="J1422" s="546" t="s">
        <v>31</v>
      </c>
      <c r="K1422" s="546">
        <v>100</v>
      </c>
      <c r="L1422" s="138">
        <v>711000000</v>
      </c>
      <c r="M1422" s="139" t="s">
        <v>4616</v>
      </c>
      <c r="N1422" s="546" t="s">
        <v>3999</v>
      </c>
      <c r="O1422" s="546" t="s">
        <v>4033</v>
      </c>
      <c r="P1422" s="546"/>
      <c r="Q1422" s="546" t="s">
        <v>4025</v>
      </c>
      <c r="R1422" s="546" t="s">
        <v>4001</v>
      </c>
      <c r="S1422" s="546"/>
      <c r="T1422" s="546" t="s">
        <v>82</v>
      </c>
      <c r="U1422" s="546"/>
      <c r="V1422" s="606">
        <v>1206219</v>
      </c>
      <c r="W1422" s="606">
        <v>1206219</v>
      </c>
      <c r="X1422" s="290">
        <f t="shared" si="22"/>
        <v>1350965.28</v>
      </c>
      <c r="Y1422" s="546" t="s">
        <v>81</v>
      </c>
      <c r="Z1422" s="546">
        <v>2015</v>
      </c>
      <c r="AA1422" s="546"/>
      <c r="AB1422" s="546" t="s">
        <v>62</v>
      </c>
      <c r="AC1422" s="546" t="s">
        <v>4002</v>
      </c>
      <c r="AD1422" s="546"/>
      <c r="AE1422" s="546"/>
      <c r="AF1422" s="546"/>
      <c r="AG1422" s="546"/>
      <c r="AH1422" s="583"/>
      <c r="AI1422" s="583"/>
    </row>
    <row r="1423" spans="1:35" ht="90.75" customHeight="1">
      <c r="A1423" s="546" t="s">
        <v>4034</v>
      </c>
      <c r="B1423" s="546" t="s">
        <v>169</v>
      </c>
      <c r="C1423" s="546" t="s">
        <v>4019</v>
      </c>
      <c r="D1423" s="546" t="s">
        <v>4020</v>
      </c>
      <c r="E1423" s="546" t="s">
        <v>4021</v>
      </c>
      <c r="F1423" s="546" t="s">
        <v>4020</v>
      </c>
      <c r="G1423" s="546" t="s">
        <v>4021</v>
      </c>
      <c r="H1423" s="546" t="s">
        <v>4022</v>
      </c>
      <c r="I1423" s="546" t="s">
        <v>4023</v>
      </c>
      <c r="J1423" s="546" t="s">
        <v>31</v>
      </c>
      <c r="K1423" s="546">
        <v>100</v>
      </c>
      <c r="L1423" s="138">
        <v>711000000</v>
      </c>
      <c r="M1423" s="139" t="s">
        <v>4616</v>
      </c>
      <c r="N1423" s="546" t="s">
        <v>3999</v>
      </c>
      <c r="O1423" s="546" t="s">
        <v>4035</v>
      </c>
      <c r="P1423" s="546"/>
      <c r="Q1423" s="546" t="s">
        <v>4025</v>
      </c>
      <c r="R1423" s="546" t="s">
        <v>4001</v>
      </c>
      <c r="S1423" s="546"/>
      <c r="T1423" s="546" t="s">
        <v>82</v>
      </c>
      <c r="U1423" s="546"/>
      <c r="V1423" s="606">
        <v>798016</v>
      </c>
      <c r="W1423" s="606">
        <v>798016</v>
      </c>
      <c r="X1423" s="290">
        <f t="shared" si="22"/>
        <v>893777.92000000004</v>
      </c>
      <c r="Y1423" s="546" t="s">
        <v>81</v>
      </c>
      <c r="Z1423" s="546">
        <v>2015</v>
      </c>
      <c r="AA1423" s="546"/>
      <c r="AB1423" s="546" t="s">
        <v>62</v>
      </c>
      <c r="AC1423" s="546" t="s">
        <v>4002</v>
      </c>
      <c r="AD1423" s="546"/>
      <c r="AE1423" s="546"/>
      <c r="AF1423" s="546"/>
      <c r="AG1423" s="546"/>
      <c r="AH1423" s="583"/>
      <c r="AI1423" s="583"/>
    </row>
    <row r="1424" spans="1:35" ht="90.75" customHeight="1">
      <c r="A1424" s="546" t="s">
        <v>4036</v>
      </c>
      <c r="B1424" s="546" t="s">
        <v>169</v>
      </c>
      <c r="C1424" s="546" t="s">
        <v>4019</v>
      </c>
      <c r="D1424" s="546" t="s">
        <v>4020</v>
      </c>
      <c r="E1424" s="546" t="s">
        <v>4021</v>
      </c>
      <c r="F1424" s="546" t="s">
        <v>4020</v>
      </c>
      <c r="G1424" s="546" t="s">
        <v>4021</v>
      </c>
      <c r="H1424" s="546" t="s">
        <v>4022</v>
      </c>
      <c r="I1424" s="546" t="s">
        <v>4023</v>
      </c>
      <c r="J1424" s="546" t="s">
        <v>31</v>
      </c>
      <c r="K1424" s="546">
        <v>100</v>
      </c>
      <c r="L1424" s="138">
        <v>711000000</v>
      </c>
      <c r="M1424" s="139" t="s">
        <v>4616</v>
      </c>
      <c r="N1424" s="546" t="s">
        <v>3999</v>
      </c>
      <c r="O1424" s="546" t="s">
        <v>4037</v>
      </c>
      <c r="P1424" s="546"/>
      <c r="Q1424" s="546" t="s">
        <v>4025</v>
      </c>
      <c r="R1424" s="546" t="s">
        <v>4001</v>
      </c>
      <c r="S1424" s="546"/>
      <c r="T1424" s="546" t="s">
        <v>82</v>
      </c>
      <c r="U1424" s="546"/>
      <c r="V1424" s="606">
        <v>1059736</v>
      </c>
      <c r="W1424" s="606">
        <v>1059736</v>
      </c>
      <c r="X1424" s="290">
        <f t="shared" si="22"/>
        <v>1186904.32</v>
      </c>
      <c r="Y1424" s="546" t="s">
        <v>81</v>
      </c>
      <c r="Z1424" s="546">
        <v>2015</v>
      </c>
      <c r="AA1424" s="546"/>
      <c r="AB1424" s="546" t="s">
        <v>62</v>
      </c>
      <c r="AC1424" s="546" t="s">
        <v>4002</v>
      </c>
      <c r="AD1424" s="546"/>
      <c r="AE1424" s="546"/>
      <c r="AF1424" s="546"/>
      <c r="AG1424" s="546"/>
      <c r="AH1424" s="583"/>
      <c r="AI1424" s="583"/>
    </row>
    <row r="1425" spans="1:35" ht="90.75" customHeight="1">
      <c r="A1425" s="546" t="s">
        <v>4038</v>
      </c>
      <c r="B1425" s="546" t="s">
        <v>169</v>
      </c>
      <c r="C1425" s="546" t="s">
        <v>4019</v>
      </c>
      <c r="D1425" s="546" t="s">
        <v>4020</v>
      </c>
      <c r="E1425" s="546" t="s">
        <v>4021</v>
      </c>
      <c r="F1425" s="546" t="s">
        <v>4020</v>
      </c>
      <c r="G1425" s="546" t="s">
        <v>4021</v>
      </c>
      <c r="H1425" s="546" t="s">
        <v>4022</v>
      </c>
      <c r="I1425" s="546" t="s">
        <v>4023</v>
      </c>
      <c r="J1425" s="546" t="s">
        <v>31</v>
      </c>
      <c r="K1425" s="546">
        <v>100</v>
      </c>
      <c r="L1425" s="138">
        <v>711000000</v>
      </c>
      <c r="M1425" s="139" t="s">
        <v>4616</v>
      </c>
      <c r="N1425" s="546" t="s">
        <v>3999</v>
      </c>
      <c r="O1425" s="546" t="s">
        <v>4039</v>
      </c>
      <c r="P1425" s="546"/>
      <c r="Q1425" s="546" t="s">
        <v>4025</v>
      </c>
      <c r="R1425" s="546" t="s">
        <v>4001</v>
      </c>
      <c r="S1425" s="546"/>
      <c r="T1425" s="546" t="s">
        <v>82</v>
      </c>
      <c r="U1425" s="546"/>
      <c r="V1425" s="606">
        <v>1535022</v>
      </c>
      <c r="W1425" s="606">
        <v>1535022</v>
      </c>
      <c r="X1425" s="290">
        <f t="shared" si="22"/>
        <v>1719224.6400000001</v>
      </c>
      <c r="Y1425" s="546" t="s">
        <v>81</v>
      </c>
      <c r="Z1425" s="546">
        <v>2015</v>
      </c>
      <c r="AA1425" s="546"/>
      <c r="AB1425" s="546" t="s">
        <v>62</v>
      </c>
      <c r="AC1425" s="546" t="s">
        <v>4002</v>
      </c>
      <c r="AD1425" s="546"/>
      <c r="AE1425" s="546"/>
      <c r="AF1425" s="546"/>
      <c r="AG1425" s="546"/>
      <c r="AH1425" s="583"/>
      <c r="AI1425" s="583"/>
    </row>
    <row r="1426" spans="1:35" ht="90.75" customHeight="1">
      <c r="A1426" s="546" t="s">
        <v>4040</v>
      </c>
      <c r="B1426" s="546" t="s">
        <v>169</v>
      </c>
      <c r="C1426" s="546" t="s">
        <v>4019</v>
      </c>
      <c r="D1426" s="546" t="s">
        <v>4020</v>
      </c>
      <c r="E1426" s="546" t="s">
        <v>4021</v>
      </c>
      <c r="F1426" s="546" t="s">
        <v>4020</v>
      </c>
      <c r="G1426" s="546" t="s">
        <v>4021</v>
      </c>
      <c r="H1426" s="546" t="s">
        <v>4022</v>
      </c>
      <c r="I1426" s="546" t="s">
        <v>4023</v>
      </c>
      <c r="J1426" s="546" t="s">
        <v>31</v>
      </c>
      <c r="K1426" s="546">
        <v>100</v>
      </c>
      <c r="L1426" s="138">
        <v>711000000</v>
      </c>
      <c r="M1426" s="139" t="s">
        <v>4616</v>
      </c>
      <c r="N1426" s="546" t="s">
        <v>3999</v>
      </c>
      <c r="O1426" s="546" t="s">
        <v>4041</v>
      </c>
      <c r="P1426" s="546"/>
      <c r="Q1426" s="546" t="s">
        <v>4025</v>
      </c>
      <c r="R1426" s="546" t="s">
        <v>4001</v>
      </c>
      <c r="S1426" s="546"/>
      <c r="T1426" s="546" t="s">
        <v>82</v>
      </c>
      <c r="U1426" s="546"/>
      <c r="V1426" s="606">
        <v>2186862</v>
      </c>
      <c r="W1426" s="606">
        <v>2186862</v>
      </c>
      <c r="X1426" s="290">
        <f t="shared" si="22"/>
        <v>2449285.4400000004</v>
      </c>
      <c r="Y1426" s="546" t="s">
        <v>81</v>
      </c>
      <c r="Z1426" s="546">
        <v>2015</v>
      </c>
      <c r="AA1426" s="546"/>
      <c r="AB1426" s="546" t="s">
        <v>62</v>
      </c>
      <c r="AC1426" s="546" t="s">
        <v>4002</v>
      </c>
      <c r="AD1426" s="546"/>
      <c r="AE1426" s="546"/>
      <c r="AF1426" s="546"/>
      <c r="AG1426" s="546"/>
      <c r="AH1426" s="583"/>
      <c r="AI1426" s="583"/>
    </row>
    <row r="1427" spans="1:35" ht="90.75" customHeight="1">
      <c r="A1427" s="546" t="s">
        <v>4042</v>
      </c>
      <c r="B1427" s="546" t="s">
        <v>169</v>
      </c>
      <c r="C1427" s="546" t="s">
        <v>4019</v>
      </c>
      <c r="D1427" s="546" t="s">
        <v>4020</v>
      </c>
      <c r="E1427" s="546" t="s">
        <v>4021</v>
      </c>
      <c r="F1427" s="546" t="s">
        <v>4020</v>
      </c>
      <c r="G1427" s="546" t="s">
        <v>4021</v>
      </c>
      <c r="H1427" s="546" t="s">
        <v>4022</v>
      </c>
      <c r="I1427" s="546" t="s">
        <v>4023</v>
      </c>
      <c r="J1427" s="546" t="s">
        <v>31</v>
      </c>
      <c r="K1427" s="546">
        <v>100</v>
      </c>
      <c r="L1427" s="138">
        <v>711000000</v>
      </c>
      <c r="M1427" s="139" t="s">
        <v>4616</v>
      </c>
      <c r="N1427" s="546" t="s">
        <v>3999</v>
      </c>
      <c r="O1427" s="546" t="s">
        <v>4043</v>
      </c>
      <c r="P1427" s="546"/>
      <c r="Q1427" s="546" t="s">
        <v>4025</v>
      </c>
      <c r="R1427" s="546" t="s">
        <v>4001</v>
      </c>
      <c r="S1427" s="546"/>
      <c r="T1427" s="546" t="s">
        <v>82</v>
      </c>
      <c r="U1427" s="546"/>
      <c r="V1427" s="606">
        <v>1604710</v>
      </c>
      <c r="W1427" s="606">
        <v>1604710</v>
      </c>
      <c r="X1427" s="290">
        <f t="shared" si="22"/>
        <v>1797275.2000000002</v>
      </c>
      <c r="Y1427" s="546" t="s">
        <v>81</v>
      </c>
      <c r="Z1427" s="546">
        <v>2015</v>
      </c>
      <c r="AA1427" s="546"/>
      <c r="AB1427" s="546" t="s">
        <v>62</v>
      </c>
      <c r="AC1427" s="546" t="s">
        <v>4002</v>
      </c>
      <c r="AD1427" s="546"/>
      <c r="AE1427" s="546"/>
      <c r="AF1427" s="546"/>
      <c r="AG1427" s="546"/>
      <c r="AH1427" s="583"/>
      <c r="AI1427" s="583"/>
    </row>
    <row r="1428" spans="1:35" ht="90.75" customHeight="1">
      <c r="A1428" s="546" t="s">
        <v>4044</v>
      </c>
      <c r="B1428" s="546" t="s">
        <v>169</v>
      </c>
      <c r="C1428" s="546" t="s">
        <v>4019</v>
      </c>
      <c r="D1428" s="546" t="s">
        <v>4020</v>
      </c>
      <c r="E1428" s="546" t="s">
        <v>4021</v>
      </c>
      <c r="F1428" s="546" t="s">
        <v>4020</v>
      </c>
      <c r="G1428" s="546" t="s">
        <v>4021</v>
      </c>
      <c r="H1428" s="546" t="s">
        <v>4022</v>
      </c>
      <c r="I1428" s="546" t="s">
        <v>4023</v>
      </c>
      <c r="J1428" s="546" t="s">
        <v>31</v>
      </c>
      <c r="K1428" s="546">
        <v>100</v>
      </c>
      <c r="L1428" s="138">
        <v>711000000</v>
      </c>
      <c r="M1428" s="139" t="s">
        <v>4616</v>
      </c>
      <c r="N1428" s="546" t="s">
        <v>3999</v>
      </c>
      <c r="O1428" s="546" t="s">
        <v>4045</v>
      </c>
      <c r="P1428" s="546"/>
      <c r="Q1428" s="546" t="s">
        <v>4025</v>
      </c>
      <c r="R1428" s="546" t="s">
        <v>4001</v>
      </c>
      <c r="S1428" s="546"/>
      <c r="T1428" s="546" t="s">
        <v>82</v>
      </c>
      <c r="U1428" s="546"/>
      <c r="V1428" s="606">
        <v>861673</v>
      </c>
      <c r="W1428" s="606">
        <v>861673</v>
      </c>
      <c r="X1428" s="290">
        <f t="shared" si="22"/>
        <v>965073.76000000013</v>
      </c>
      <c r="Y1428" s="546" t="s">
        <v>81</v>
      </c>
      <c r="Z1428" s="546">
        <v>2015</v>
      </c>
      <c r="AA1428" s="546"/>
      <c r="AB1428" s="546" t="s">
        <v>62</v>
      </c>
      <c r="AC1428" s="546" t="s">
        <v>4002</v>
      </c>
      <c r="AD1428" s="546"/>
      <c r="AE1428" s="546"/>
      <c r="AF1428" s="546"/>
      <c r="AG1428" s="546"/>
      <c r="AH1428" s="583"/>
      <c r="AI1428" s="583"/>
    </row>
    <row r="1429" spans="1:35" ht="90.75" customHeight="1">
      <c r="A1429" s="546" t="s">
        <v>4046</v>
      </c>
      <c r="B1429" s="546" t="s">
        <v>169</v>
      </c>
      <c r="C1429" s="546" t="s">
        <v>4019</v>
      </c>
      <c r="D1429" s="546" t="s">
        <v>4020</v>
      </c>
      <c r="E1429" s="546" t="s">
        <v>4021</v>
      </c>
      <c r="F1429" s="546" t="s">
        <v>4020</v>
      </c>
      <c r="G1429" s="546" t="s">
        <v>4021</v>
      </c>
      <c r="H1429" s="546" t="s">
        <v>4022</v>
      </c>
      <c r="I1429" s="546" t="s">
        <v>4023</v>
      </c>
      <c r="J1429" s="546" t="s">
        <v>31</v>
      </c>
      <c r="K1429" s="546">
        <v>100</v>
      </c>
      <c r="L1429" s="138">
        <v>711000000</v>
      </c>
      <c r="M1429" s="139" t="s">
        <v>4616</v>
      </c>
      <c r="N1429" s="546" t="s">
        <v>3999</v>
      </c>
      <c r="O1429" s="546" t="s">
        <v>4047</v>
      </c>
      <c r="P1429" s="546"/>
      <c r="Q1429" s="546" t="s">
        <v>4025</v>
      </c>
      <c r="R1429" s="546" t="s">
        <v>4001</v>
      </c>
      <c r="S1429" s="546"/>
      <c r="T1429" s="546" t="s">
        <v>82</v>
      </c>
      <c r="U1429" s="546"/>
      <c r="V1429" s="606">
        <v>131900</v>
      </c>
      <c r="W1429" s="606">
        <v>131900</v>
      </c>
      <c r="X1429" s="290">
        <f t="shared" si="22"/>
        <v>147728</v>
      </c>
      <c r="Y1429" s="546" t="s">
        <v>81</v>
      </c>
      <c r="Z1429" s="546">
        <v>2015</v>
      </c>
      <c r="AA1429" s="546"/>
      <c r="AB1429" s="546" t="s">
        <v>62</v>
      </c>
      <c r="AC1429" s="546" t="s">
        <v>4002</v>
      </c>
      <c r="AD1429" s="546"/>
      <c r="AE1429" s="546"/>
      <c r="AF1429" s="546"/>
      <c r="AG1429" s="546"/>
      <c r="AH1429" s="583"/>
      <c r="AI1429" s="583"/>
    </row>
    <row r="1430" spans="1:35" ht="90.75" customHeight="1">
      <c r="A1430" s="546" t="s">
        <v>4048</v>
      </c>
      <c r="B1430" s="546" t="s">
        <v>169</v>
      </c>
      <c r="C1430" s="546" t="s">
        <v>4019</v>
      </c>
      <c r="D1430" s="546" t="s">
        <v>4020</v>
      </c>
      <c r="E1430" s="546" t="s">
        <v>4021</v>
      </c>
      <c r="F1430" s="546" t="s">
        <v>4020</v>
      </c>
      <c r="G1430" s="546" t="s">
        <v>4021</v>
      </c>
      <c r="H1430" s="546" t="s">
        <v>4022</v>
      </c>
      <c r="I1430" s="546" t="s">
        <v>4023</v>
      </c>
      <c r="J1430" s="546" t="s">
        <v>31</v>
      </c>
      <c r="K1430" s="546">
        <v>100</v>
      </c>
      <c r="L1430" s="138">
        <v>711000000</v>
      </c>
      <c r="M1430" s="139" t="s">
        <v>4616</v>
      </c>
      <c r="N1430" s="546" t="s">
        <v>3999</v>
      </c>
      <c r="O1430" s="546" t="s">
        <v>4049</v>
      </c>
      <c r="P1430" s="546"/>
      <c r="Q1430" s="546" t="s">
        <v>4025</v>
      </c>
      <c r="R1430" s="546" t="s">
        <v>4001</v>
      </c>
      <c r="S1430" s="546"/>
      <c r="T1430" s="546" t="s">
        <v>82</v>
      </c>
      <c r="U1430" s="546"/>
      <c r="V1430" s="606">
        <v>1696504</v>
      </c>
      <c r="W1430" s="606">
        <v>1696504</v>
      </c>
      <c r="X1430" s="290">
        <f t="shared" si="22"/>
        <v>1900084.4800000002</v>
      </c>
      <c r="Y1430" s="546" t="s">
        <v>81</v>
      </c>
      <c r="Z1430" s="546">
        <v>2015</v>
      </c>
      <c r="AA1430" s="546"/>
      <c r="AB1430" s="546" t="s">
        <v>62</v>
      </c>
      <c r="AC1430" s="546" t="s">
        <v>4002</v>
      </c>
      <c r="AD1430" s="546"/>
      <c r="AE1430" s="546"/>
      <c r="AF1430" s="546"/>
      <c r="AG1430" s="546"/>
      <c r="AH1430" s="583"/>
      <c r="AI1430" s="583"/>
    </row>
    <row r="1431" spans="1:35" ht="90.75" customHeight="1">
      <c r="A1431" s="546" t="s">
        <v>4050</v>
      </c>
      <c r="B1431" s="546" t="s">
        <v>169</v>
      </c>
      <c r="C1431" s="546" t="s">
        <v>4019</v>
      </c>
      <c r="D1431" s="546" t="s">
        <v>4020</v>
      </c>
      <c r="E1431" s="546" t="s">
        <v>4021</v>
      </c>
      <c r="F1431" s="546" t="s">
        <v>4020</v>
      </c>
      <c r="G1431" s="546" t="s">
        <v>4021</v>
      </c>
      <c r="H1431" s="546" t="s">
        <v>4022</v>
      </c>
      <c r="I1431" s="546" t="s">
        <v>4023</v>
      </c>
      <c r="J1431" s="546" t="s">
        <v>31</v>
      </c>
      <c r="K1431" s="546">
        <v>100</v>
      </c>
      <c r="L1431" s="138">
        <v>711000000</v>
      </c>
      <c r="M1431" s="139" t="s">
        <v>4616</v>
      </c>
      <c r="N1431" s="546" t="s">
        <v>3999</v>
      </c>
      <c r="O1431" s="546" t="s">
        <v>4051</v>
      </c>
      <c r="P1431" s="546"/>
      <c r="Q1431" s="546" t="s">
        <v>4025</v>
      </c>
      <c r="R1431" s="546" t="s">
        <v>4001</v>
      </c>
      <c r="S1431" s="546"/>
      <c r="T1431" s="546" t="s">
        <v>82</v>
      </c>
      <c r="U1431" s="546"/>
      <c r="V1431" s="606">
        <v>217378</v>
      </c>
      <c r="W1431" s="606">
        <v>217378</v>
      </c>
      <c r="X1431" s="290">
        <f t="shared" si="22"/>
        <v>243463.36000000002</v>
      </c>
      <c r="Y1431" s="546" t="s">
        <v>81</v>
      </c>
      <c r="Z1431" s="546">
        <v>2015</v>
      </c>
      <c r="AA1431" s="546"/>
      <c r="AB1431" s="546" t="s">
        <v>62</v>
      </c>
      <c r="AC1431" s="546" t="s">
        <v>4002</v>
      </c>
      <c r="AD1431" s="546"/>
      <c r="AE1431" s="546"/>
      <c r="AF1431" s="546"/>
      <c r="AG1431" s="546"/>
      <c r="AH1431" s="583"/>
      <c r="AI1431" s="583"/>
    </row>
    <row r="1432" spans="1:35" ht="90.75" customHeight="1">
      <c r="A1432" s="546" t="s">
        <v>4052</v>
      </c>
      <c r="B1432" s="546" t="s">
        <v>169</v>
      </c>
      <c r="C1432" s="546" t="s">
        <v>4019</v>
      </c>
      <c r="D1432" s="546" t="s">
        <v>4020</v>
      </c>
      <c r="E1432" s="546" t="s">
        <v>4021</v>
      </c>
      <c r="F1432" s="546" t="s">
        <v>4020</v>
      </c>
      <c r="G1432" s="546" t="s">
        <v>4021</v>
      </c>
      <c r="H1432" s="546" t="s">
        <v>4022</v>
      </c>
      <c r="I1432" s="546" t="s">
        <v>4023</v>
      </c>
      <c r="J1432" s="546" t="s">
        <v>31</v>
      </c>
      <c r="K1432" s="546">
        <v>100</v>
      </c>
      <c r="L1432" s="138">
        <v>711000000</v>
      </c>
      <c r="M1432" s="139" t="s">
        <v>4616</v>
      </c>
      <c r="N1432" s="546" t="s">
        <v>3999</v>
      </c>
      <c r="O1432" s="546" t="s">
        <v>4053</v>
      </c>
      <c r="P1432" s="546"/>
      <c r="Q1432" s="546" t="s">
        <v>4025</v>
      </c>
      <c r="R1432" s="546" t="s">
        <v>4001</v>
      </c>
      <c r="S1432" s="546"/>
      <c r="T1432" s="546" t="s">
        <v>82</v>
      </c>
      <c r="U1432" s="546"/>
      <c r="V1432" s="606">
        <v>630563</v>
      </c>
      <c r="W1432" s="606">
        <v>630563</v>
      </c>
      <c r="X1432" s="290">
        <f t="shared" si="22"/>
        <v>706230.56</v>
      </c>
      <c r="Y1432" s="546" t="s">
        <v>81</v>
      </c>
      <c r="Z1432" s="546">
        <v>2015</v>
      </c>
      <c r="AA1432" s="546"/>
      <c r="AB1432" s="546" t="s">
        <v>62</v>
      </c>
      <c r="AC1432" s="546" t="s">
        <v>4002</v>
      </c>
      <c r="AD1432" s="546"/>
      <c r="AE1432" s="546"/>
      <c r="AF1432" s="546"/>
      <c r="AG1432" s="546"/>
      <c r="AH1432" s="583"/>
      <c r="AI1432" s="583"/>
    </row>
    <row r="1433" spans="1:35" ht="90.75" customHeight="1">
      <c r="A1433" s="546" t="s">
        <v>4054</v>
      </c>
      <c r="B1433" s="546" t="s">
        <v>169</v>
      </c>
      <c r="C1433" s="546" t="s">
        <v>4019</v>
      </c>
      <c r="D1433" s="546" t="s">
        <v>4020</v>
      </c>
      <c r="E1433" s="546" t="s">
        <v>4021</v>
      </c>
      <c r="F1433" s="546" t="s">
        <v>4020</v>
      </c>
      <c r="G1433" s="546" t="s">
        <v>4021</v>
      </c>
      <c r="H1433" s="546" t="s">
        <v>4022</v>
      </c>
      <c r="I1433" s="546" t="s">
        <v>4023</v>
      </c>
      <c r="J1433" s="546" t="s">
        <v>31</v>
      </c>
      <c r="K1433" s="546">
        <v>100</v>
      </c>
      <c r="L1433" s="138">
        <v>711000000</v>
      </c>
      <c r="M1433" s="139" t="s">
        <v>4616</v>
      </c>
      <c r="N1433" s="546" t="s">
        <v>3999</v>
      </c>
      <c r="O1433" s="546" t="s">
        <v>4055</v>
      </c>
      <c r="P1433" s="546"/>
      <c r="Q1433" s="546" t="s">
        <v>4025</v>
      </c>
      <c r="R1433" s="546" t="s">
        <v>4001</v>
      </c>
      <c r="S1433" s="546"/>
      <c r="T1433" s="546" t="s">
        <v>82</v>
      </c>
      <c r="U1433" s="546"/>
      <c r="V1433" s="606">
        <v>906328</v>
      </c>
      <c r="W1433" s="606">
        <v>906328</v>
      </c>
      <c r="X1433" s="290">
        <f t="shared" si="22"/>
        <v>1015087.3600000001</v>
      </c>
      <c r="Y1433" s="546" t="s">
        <v>81</v>
      </c>
      <c r="Z1433" s="546">
        <v>2015</v>
      </c>
      <c r="AA1433" s="546"/>
      <c r="AB1433" s="546" t="s">
        <v>62</v>
      </c>
      <c r="AC1433" s="546" t="s">
        <v>4002</v>
      </c>
      <c r="AD1433" s="546"/>
      <c r="AE1433" s="546"/>
      <c r="AF1433" s="546"/>
      <c r="AG1433" s="546"/>
      <c r="AH1433" s="583"/>
      <c r="AI1433" s="583"/>
    </row>
    <row r="1434" spans="1:35" ht="90.75" customHeight="1">
      <c r="A1434" s="546" t="s">
        <v>4056</v>
      </c>
      <c r="B1434" s="546" t="s">
        <v>169</v>
      </c>
      <c r="C1434" s="546" t="s">
        <v>4019</v>
      </c>
      <c r="D1434" s="546" t="s">
        <v>4020</v>
      </c>
      <c r="E1434" s="546" t="s">
        <v>4021</v>
      </c>
      <c r="F1434" s="546" t="s">
        <v>4020</v>
      </c>
      <c r="G1434" s="546" t="s">
        <v>4021</v>
      </c>
      <c r="H1434" s="546" t="s">
        <v>4022</v>
      </c>
      <c r="I1434" s="546" t="s">
        <v>4023</v>
      </c>
      <c r="J1434" s="546" t="s">
        <v>31</v>
      </c>
      <c r="K1434" s="546">
        <v>100</v>
      </c>
      <c r="L1434" s="138">
        <v>711000000</v>
      </c>
      <c r="M1434" s="139" t="s">
        <v>4616</v>
      </c>
      <c r="N1434" s="546" t="s">
        <v>3999</v>
      </c>
      <c r="O1434" s="546" t="s">
        <v>4057</v>
      </c>
      <c r="P1434" s="546"/>
      <c r="Q1434" s="546" t="s">
        <v>4025</v>
      </c>
      <c r="R1434" s="546" t="s">
        <v>4001</v>
      </c>
      <c r="S1434" s="546"/>
      <c r="T1434" s="546" t="s">
        <v>82</v>
      </c>
      <c r="U1434" s="546"/>
      <c r="V1434" s="606">
        <v>739335</v>
      </c>
      <c r="W1434" s="606">
        <v>739335</v>
      </c>
      <c r="X1434" s="290">
        <f t="shared" si="22"/>
        <v>828055.20000000007</v>
      </c>
      <c r="Y1434" s="546" t="s">
        <v>81</v>
      </c>
      <c r="Z1434" s="546">
        <v>2015</v>
      </c>
      <c r="AA1434" s="546"/>
      <c r="AB1434" s="546" t="s">
        <v>62</v>
      </c>
      <c r="AC1434" s="546" t="s">
        <v>4002</v>
      </c>
      <c r="AD1434" s="546"/>
      <c r="AE1434" s="546"/>
      <c r="AF1434" s="546"/>
      <c r="AG1434" s="546"/>
      <c r="AH1434" s="583"/>
      <c r="AI1434" s="583"/>
    </row>
    <row r="1435" spans="1:35" ht="90.75" customHeight="1">
      <c r="A1435" s="546" t="s">
        <v>4058</v>
      </c>
      <c r="B1435" s="546" t="s">
        <v>169</v>
      </c>
      <c r="C1435" s="546" t="s">
        <v>4019</v>
      </c>
      <c r="D1435" s="546" t="s">
        <v>4020</v>
      </c>
      <c r="E1435" s="546" t="s">
        <v>4021</v>
      </c>
      <c r="F1435" s="546" t="s">
        <v>4020</v>
      </c>
      <c r="G1435" s="546" t="s">
        <v>4021</v>
      </c>
      <c r="H1435" s="546" t="s">
        <v>4022</v>
      </c>
      <c r="I1435" s="546" t="s">
        <v>4023</v>
      </c>
      <c r="J1435" s="546" t="s">
        <v>31</v>
      </c>
      <c r="K1435" s="546">
        <v>100</v>
      </c>
      <c r="L1435" s="138">
        <v>711000000</v>
      </c>
      <c r="M1435" s="139" t="s">
        <v>4616</v>
      </c>
      <c r="N1435" s="546" t="s">
        <v>3999</v>
      </c>
      <c r="O1435" s="546" t="s">
        <v>4059</v>
      </c>
      <c r="P1435" s="546"/>
      <c r="Q1435" s="546" t="s">
        <v>4025</v>
      </c>
      <c r="R1435" s="546" t="s">
        <v>4001</v>
      </c>
      <c r="S1435" s="546"/>
      <c r="T1435" s="546" t="s">
        <v>82</v>
      </c>
      <c r="U1435" s="546"/>
      <c r="V1435" s="606">
        <v>1201846</v>
      </c>
      <c r="W1435" s="606">
        <v>1201846</v>
      </c>
      <c r="X1435" s="290">
        <f t="shared" si="22"/>
        <v>1346067.52</v>
      </c>
      <c r="Y1435" s="546" t="s">
        <v>81</v>
      </c>
      <c r="Z1435" s="546">
        <v>2015</v>
      </c>
      <c r="AA1435" s="546"/>
      <c r="AB1435" s="546" t="s">
        <v>62</v>
      </c>
      <c r="AC1435" s="546" t="s">
        <v>4002</v>
      </c>
      <c r="AD1435" s="546"/>
      <c r="AE1435" s="546"/>
      <c r="AF1435" s="546"/>
      <c r="AG1435" s="546"/>
      <c r="AH1435" s="583"/>
      <c r="AI1435" s="583"/>
    </row>
    <row r="1436" spans="1:35" ht="90.75" customHeight="1">
      <c r="A1436" s="546" t="s">
        <v>4060</v>
      </c>
      <c r="B1436" s="546" t="s">
        <v>169</v>
      </c>
      <c r="C1436" s="546" t="s">
        <v>4019</v>
      </c>
      <c r="D1436" s="546" t="s">
        <v>4020</v>
      </c>
      <c r="E1436" s="546" t="s">
        <v>4021</v>
      </c>
      <c r="F1436" s="546" t="s">
        <v>4020</v>
      </c>
      <c r="G1436" s="546" t="s">
        <v>4021</v>
      </c>
      <c r="H1436" s="546" t="s">
        <v>4022</v>
      </c>
      <c r="I1436" s="546" t="s">
        <v>4023</v>
      </c>
      <c r="J1436" s="546" t="s">
        <v>31</v>
      </c>
      <c r="K1436" s="546">
        <v>100</v>
      </c>
      <c r="L1436" s="138">
        <v>711000000</v>
      </c>
      <c r="M1436" s="139" t="s">
        <v>4616</v>
      </c>
      <c r="N1436" s="546" t="s">
        <v>3999</v>
      </c>
      <c r="O1436" s="546" t="s">
        <v>4061</v>
      </c>
      <c r="P1436" s="546"/>
      <c r="Q1436" s="546" t="s">
        <v>4025</v>
      </c>
      <c r="R1436" s="546" t="s">
        <v>4001</v>
      </c>
      <c r="S1436" s="546"/>
      <c r="T1436" s="546" t="s">
        <v>82</v>
      </c>
      <c r="U1436" s="546"/>
      <c r="V1436" s="606">
        <v>1741640</v>
      </c>
      <c r="W1436" s="606">
        <v>1741640</v>
      </c>
      <c r="X1436" s="290">
        <f t="shared" si="22"/>
        <v>1950636.8000000003</v>
      </c>
      <c r="Y1436" s="546" t="s">
        <v>81</v>
      </c>
      <c r="Z1436" s="546">
        <v>2015</v>
      </c>
      <c r="AA1436" s="546"/>
      <c r="AB1436" s="546" t="s">
        <v>62</v>
      </c>
      <c r="AC1436" s="546" t="s">
        <v>4002</v>
      </c>
      <c r="AD1436" s="546"/>
      <c r="AE1436" s="546"/>
      <c r="AF1436" s="546"/>
      <c r="AG1436" s="546"/>
      <c r="AH1436" s="583"/>
      <c r="AI1436" s="583"/>
    </row>
    <row r="1437" spans="1:35" ht="90.75" customHeight="1">
      <c r="A1437" s="546" t="s">
        <v>4062</v>
      </c>
      <c r="B1437" s="546" t="s">
        <v>169</v>
      </c>
      <c r="C1437" s="546" t="s">
        <v>4019</v>
      </c>
      <c r="D1437" s="546" t="s">
        <v>4020</v>
      </c>
      <c r="E1437" s="546" t="s">
        <v>4021</v>
      </c>
      <c r="F1437" s="546" t="s">
        <v>4020</v>
      </c>
      <c r="G1437" s="546" t="s">
        <v>4021</v>
      </c>
      <c r="H1437" s="546" t="s">
        <v>4022</v>
      </c>
      <c r="I1437" s="546" t="s">
        <v>4023</v>
      </c>
      <c r="J1437" s="546" t="s">
        <v>31</v>
      </c>
      <c r="K1437" s="546">
        <v>100</v>
      </c>
      <c r="L1437" s="138">
        <v>711000000</v>
      </c>
      <c r="M1437" s="139" t="s">
        <v>4616</v>
      </c>
      <c r="N1437" s="546" t="s">
        <v>3999</v>
      </c>
      <c r="O1437" s="546" t="s">
        <v>4063</v>
      </c>
      <c r="P1437" s="546"/>
      <c r="Q1437" s="546" t="s">
        <v>4025</v>
      </c>
      <c r="R1437" s="546" t="s">
        <v>4001</v>
      </c>
      <c r="S1437" s="546"/>
      <c r="T1437" s="546" t="s">
        <v>82</v>
      </c>
      <c r="U1437" s="546"/>
      <c r="V1437" s="606">
        <v>1985120</v>
      </c>
      <c r="W1437" s="606">
        <v>1985120</v>
      </c>
      <c r="X1437" s="290">
        <f t="shared" si="22"/>
        <v>2223334.4000000004</v>
      </c>
      <c r="Y1437" s="546" t="s">
        <v>81</v>
      </c>
      <c r="Z1437" s="546">
        <v>2015</v>
      </c>
      <c r="AA1437" s="546"/>
      <c r="AB1437" s="546" t="s">
        <v>62</v>
      </c>
      <c r="AC1437" s="546" t="s">
        <v>4002</v>
      </c>
      <c r="AD1437" s="546"/>
      <c r="AE1437" s="546"/>
      <c r="AF1437" s="546"/>
      <c r="AG1437" s="546"/>
      <c r="AH1437" s="583"/>
      <c r="AI1437" s="583"/>
    </row>
    <row r="1438" spans="1:35" ht="90.75" customHeight="1">
      <c r="A1438" s="546" t="s">
        <v>4064</v>
      </c>
      <c r="B1438" s="546" t="s">
        <v>169</v>
      </c>
      <c r="C1438" s="546" t="s">
        <v>4019</v>
      </c>
      <c r="D1438" s="546" t="s">
        <v>4020</v>
      </c>
      <c r="E1438" s="546" t="s">
        <v>4021</v>
      </c>
      <c r="F1438" s="546" t="s">
        <v>4020</v>
      </c>
      <c r="G1438" s="546" t="s">
        <v>4021</v>
      </c>
      <c r="H1438" s="546" t="s">
        <v>4022</v>
      </c>
      <c r="I1438" s="546" t="s">
        <v>4023</v>
      </c>
      <c r="J1438" s="546" t="s">
        <v>31</v>
      </c>
      <c r="K1438" s="546">
        <v>100</v>
      </c>
      <c r="L1438" s="138">
        <v>711000000</v>
      </c>
      <c r="M1438" s="139" t="s">
        <v>4616</v>
      </c>
      <c r="N1438" s="546" t="s">
        <v>3999</v>
      </c>
      <c r="O1438" s="546" t="s">
        <v>4065</v>
      </c>
      <c r="P1438" s="546"/>
      <c r="Q1438" s="546" t="s">
        <v>4025</v>
      </c>
      <c r="R1438" s="546" t="s">
        <v>4001</v>
      </c>
      <c r="S1438" s="546"/>
      <c r="T1438" s="546" t="s">
        <v>82</v>
      </c>
      <c r="U1438" s="546"/>
      <c r="V1438" s="606">
        <v>862110</v>
      </c>
      <c r="W1438" s="606">
        <v>862110</v>
      </c>
      <c r="X1438" s="290">
        <f t="shared" si="22"/>
        <v>965563.20000000007</v>
      </c>
      <c r="Y1438" s="546" t="s">
        <v>81</v>
      </c>
      <c r="Z1438" s="546">
        <v>2015</v>
      </c>
      <c r="AA1438" s="546"/>
      <c r="AB1438" s="546" t="s">
        <v>62</v>
      </c>
      <c r="AC1438" s="546" t="s">
        <v>4002</v>
      </c>
      <c r="AD1438" s="546"/>
      <c r="AE1438" s="546"/>
      <c r="AF1438" s="546"/>
      <c r="AG1438" s="546"/>
      <c r="AH1438" s="583"/>
      <c r="AI1438" s="583"/>
    </row>
    <row r="1439" spans="1:35" ht="90.75" customHeight="1">
      <c r="A1439" s="546" t="s">
        <v>4066</v>
      </c>
      <c r="B1439" s="546" t="s">
        <v>169</v>
      </c>
      <c r="C1439" s="546" t="s">
        <v>4019</v>
      </c>
      <c r="D1439" s="546" t="s">
        <v>4020</v>
      </c>
      <c r="E1439" s="546" t="s">
        <v>4021</v>
      </c>
      <c r="F1439" s="546" t="s">
        <v>4020</v>
      </c>
      <c r="G1439" s="546" t="s">
        <v>4021</v>
      </c>
      <c r="H1439" s="546" t="s">
        <v>4022</v>
      </c>
      <c r="I1439" s="546" t="s">
        <v>4023</v>
      </c>
      <c r="J1439" s="546" t="s">
        <v>31</v>
      </c>
      <c r="K1439" s="546">
        <v>100</v>
      </c>
      <c r="L1439" s="138">
        <v>711000000</v>
      </c>
      <c r="M1439" s="139" t="s">
        <v>4616</v>
      </c>
      <c r="N1439" s="546" t="s">
        <v>3999</v>
      </c>
      <c r="O1439" s="546" t="s">
        <v>4067</v>
      </c>
      <c r="P1439" s="546"/>
      <c r="Q1439" s="546" t="s">
        <v>4025</v>
      </c>
      <c r="R1439" s="546" t="s">
        <v>4001</v>
      </c>
      <c r="S1439" s="546"/>
      <c r="T1439" s="546" t="s">
        <v>82</v>
      </c>
      <c r="U1439" s="546"/>
      <c r="V1439" s="606">
        <v>530070</v>
      </c>
      <c r="W1439" s="606">
        <v>530070</v>
      </c>
      <c r="X1439" s="290">
        <f t="shared" si="22"/>
        <v>593678.4</v>
      </c>
      <c r="Y1439" s="546" t="s">
        <v>81</v>
      </c>
      <c r="Z1439" s="546">
        <v>2015</v>
      </c>
      <c r="AA1439" s="546"/>
      <c r="AB1439" s="546" t="s">
        <v>62</v>
      </c>
      <c r="AC1439" s="546" t="s">
        <v>4002</v>
      </c>
      <c r="AD1439" s="546"/>
      <c r="AE1439" s="546"/>
      <c r="AF1439" s="546"/>
      <c r="AG1439" s="546"/>
      <c r="AH1439" s="583"/>
      <c r="AI1439" s="583"/>
    </row>
    <row r="1440" spans="1:35" ht="90.75" customHeight="1">
      <c r="A1440" s="546" t="s">
        <v>4068</v>
      </c>
      <c r="B1440" s="546" t="s">
        <v>169</v>
      </c>
      <c r="C1440" s="546" t="s">
        <v>4019</v>
      </c>
      <c r="D1440" s="546" t="s">
        <v>4020</v>
      </c>
      <c r="E1440" s="546" t="s">
        <v>4021</v>
      </c>
      <c r="F1440" s="546" t="s">
        <v>4020</v>
      </c>
      <c r="G1440" s="546" t="s">
        <v>4021</v>
      </c>
      <c r="H1440" s="546" t="s">
        <v>4022</v>
      </c>
      <c r="I1440" s="546" t="s">
        <v>4023</v>
      </c>
      <c r="J1440" s="546" t="s">
        <v>31</v>
      </c>
      <c r="K1440" s="546">
        <v>100</v>
      </c>
      <c r="L1440" s="138">
        <v>711000000</v>
      </c>
      <c r="M1440" s="139" t="s">
        <v>4616</v>
      </c>
      <c r="N1440" s="546" t="s">
        <v>3999</v>
      </c>
      <c r="O1440" s="546" t="s">
        <v>4069</v>
      </c>
      <c r="P1440" s="546"/>
      <c r="Q1440" s="546" t="s">
        <v>4025</v>
      </c>
      <c r="R1440" s="546" t="s">
        <v>4001</v>
      </c>
      <c r="S1440" s="546"/>
      <c r="T1440" s="546" t="s">
        <v>82</v>
      </c>
      <c r="U1440" s="546"/>
      <c r="V1440" s="606">
        <v>92930</v>
      </c>
      <c r="W1440" s="606">
        <v>92930</v>
      </c>
      <c r="X1440" s="290">
        <f t="shared" si="22"/>
        <v>104081.60000000001</v>
      </c>
      <c r="Y1440" s="546" t="s">
        <v>81</v>
      </c>
      <c r="Z1440" s="546">
        <v>2015</v>
      </c>
      <c r="AA1440" s="546"/>
      <c r="AB1440" s="546" t="s">
        <v>62</v>
      </c>
      <c r="AC1440" s="546" t="s">
        <v>4002</v>
      </c>
      <c r="AD1440" s="546"/>
      <c r="AE1440" s="546"/>
      <c r="AF1440" s="546"/>
      <c r="AG1440" s="546"/>
      <c r="AH1440" s="583"/>
      <c r="AI1440" s="583"/>
    </row>
    <row r="1441" spans="1:35" ht="90.75" customHeight="1">
      <c r="A1441" s="546" t="s">
        <v>4070</v>
      </c>
      <c r="B1441" s="546" t="s">
        <v>169</v>
      </c>
      <c r="C1441" s="546" t="s">
        <v>4019</v>
      </c>
      <c r="D1441" s="546" t="s">
        <v>4020</v>
      </c>
      <c r="E1441" s="546" t="s">
        <v>4021</v>
      </c>
      <c r="F1441" s="546" t="s">
        <v>4020</v>
      </c>
      <c r="G1441" s="546" t="s">
        <v>4021</v>
      </c>
      <c r="H1441" s="546" t="s">
        <v>4022</v>
      </c>
      <c r="I1441" s="546" t="s">
        <v>4023</v>
      </c>
      <c r="J1441" s="546" t="s">
        <v>31</v>
      </c>
      <c r="K1441" s="546">
        <v>100</v>
      </c>
      <c r="L1441" s="138">
        <v>711000000</v>
      </c>
      <c r="M1441" s="139" t="s">
        <v>4616</v>
      </c>
      <c r="N1441" s="546" t="s">
        <v>3999</v>
      </c>
      <c r="O1441" s="546" t="s">
        <v>88</v>
      </c>
      <c r="P1441" s="546"/>
      <c r="Q1441" s="546" t="s">
        <v>4025</v>
      </c>
      <c r="R1441" s="546" t="s">
        <v>4001</v>
      </c>
      <c r="S1441" s="546"/>
      <c r="T1441" s="546" t="s">
        <v>82</v>
      </c>
      <c r="U1441" s="546"/>
      <c r="V1441" s="606">
        <v>234510</v>
      </c>
      <c r="W1441" s="606">
        <v>234510</v>
      </c>
      <c r="X1441" s="290">
        <f t="shared" si="22"/>
        <v>262651.2</v>
      </c>
      <c r="Y1441" s="546" t="s">
        <v>81</v>
      </c>
      <c r="Z1441" s="546">
        <v>2015</v>
      </c>
      <c r="AA1441" s="546"/>
      <c r="AB1441" s="546" t="s">
        <v>62</v>
      </c>
      <c r="AC1441" s="546" t="s">
        <v>4002</v>
      </c>
      <c r="AD1441" s="546"/>
      <c r="AE1441" s="546"/>
      <c r="AF1441" s="546"/>
      <c r="AG1441" s="546"/>
      <c r="AH1441" s="583"/>
      <c r="AI1441" s="583"/>
    </row>
    <row r="1442" spans="1:35" ht="90.75" customHeight="1">
      <c r="A1442" s="546" t="s">
        <v>4071</v>
      </c>
      <c r="B1442" s="546" t="s">
        <v>169</v>
      </c>
      <c r="C1442" s="546" t="s">
        <v>4019</v>
      </c>
      <c r="D1442" s="546" t="s">
        <v>4020</v>
      </c>
      <c r="E1442" s="546" t="s">
        <v>4021</v>
      </c>
      <c r="F1442" s="546" t="s">
        <v>4020</v>
      </c>
      <c r="G1442" s="546" t="s">
        <v>4021</v>
      </c>
      <c r="H1442" s="546" t="s">
        <v>4022</v>
      </c>
      <c r="I1442" s="546" t="s">
        <v>4023</v>
      </c>
      <c r="J1442" s="546" t="s">
        <v>31</v>
      </c>
      <c r="K1442" s="546">
        <v>100</v>
      </c>
      <c r="L1442" s="138">
        <v>711000000</v>
      </c>
      <c r="M1442" s="139" t="s">
        <v>4616</v>
      </c>
      <c r="N1442" s="546" t="s">
        <v>3999</v>
      </c>
      <c r="O1442" s="546" t="s">
        <v>4072</v>
      </c>
      <c r="P1442" s="546"/>
      <c r="Q1442" s="546" t="s">
        <v>4025</v>
      </c>
      <c r="R1442" s="546" t="s">
        <v>4001</v>
      </c>
      <c r="S1442" s="546"/>
      <c r="T1442" s="546" t="s">
        <v>82</v>
      </c>
      <c r="U1442" s="546"/>
      <c r="V1442" s="606">
        <v>159636</v>
      </c>
      <c r="W1442" s="606">
        <v>159636</v>
      </c>
      <c r="X1442" s="290">
        <f t="shared" si="22"/>
        <v>178792.32000000001</v>
      </c>
      <c r="Y1442" s="546" t="s">
        <v>81</v>
      </c>
      <c r="Z1442" s="546">
        <v>2015</v>
      </c>
      <c r="AA1442" s="546"/>
      <c r="AB1442" s="546" t="s">
        <v>62</v>
      </c>
      <c r="AC1442" s="546" t="s">
        <v>4002</v>
      </c>
      <c r="AD1442" s="546"/>
      <c r="AE1442" s="546"/>
      <c r="AF1442" s="546"/>
      <c r="AG1442" s="546"/>
      <c r="AH1442" s="583"/>
      <c r="AI1442" s="583"/>
    </row>
    <row r="1443" spans="1:35" ht="90.75" customHeight="1">
      <c r="A1443" s="546" t="s">
        <v>4073</v>
      </c>
      <c r="B1443" s="546" t="s">
        <v>169</v>
      </c>
      <c r="C1443" s="546" t="s">
        <v>4019</v>
      </c>
      <c r="D1443" s="546" t="s">
        <v>4020</v>
      </c>
      <c r="E1443" s="546" t="s">
        <v>4021</v>
      </c>
      <c r="F1443" s="546" t="s">
        <v>4020</v>
      </c>
      <c r="G1443" s="546" t="s">
        <v>4021</v>
      </c>
      <c r="H1443" s="546" t="s">
        <v>4022</v>
      </c>
      <c r="I1443" s="546" t="s">
        <v>4023</v>
      </c>
      <c r="J1443" s="546" t="s">
        <v>31</v>
      </c>
      <c r="K1443" s="546">
        <v>100</v>
      </c>
      <c r="L1443" s="138">
        <v>711000000</v>
      </c>
      <c r="M1443" s="139" t="s">
        <v>4616</v>
      </c>
      <c r="N1443" s="546" t="s">
        <v>3999</v>
      </c>
      <c r="O1443" s="546" t="s">
        <v>4074</v>
      </c>
      <c r="P1443" s="546"/>
      <c r="Q1443" s="546" t="s">
        <v>4025</v>
      </c>
      <c r="R1443" s="546" t="s">
        <v>4001</v>
      </c>
      <c r="S1443" s="546"/>
      <c r="T1443" s="546" t="s">
        <v>82</v>
      </c>
      <c r="U1443" s="546"/>
      <c r="V1443" s="606">
        <v>1493553</v>
      </c>
      <c r="W1443" s="606">
        <v>1493553</v>
      </c>
      <c r="X1443" s="290">
        <f t="shared" si="22"/>
        <v>1672779.36</v>
      </c>
      <c r="Y1443" s="546" t="s">
        <v>81</v>
      </c>
      <c r="Z1443" s="546">
        <v>2015</v>
      </c>
      <c r="AA1443" s="546"/>
      <c r="AB1443" s="546" t="s">
        <v>62</v>
      </c>
      <c r="AC1443" s="546" t="s">
        <v>4002</v>
      </c>
      <c r="AD1443" s="546"/>
      <c r="AE1443" s="546"/>
      <c r="AF1443" s="546"/>
      <c r="AG1443" s="546"/>
      <c r="AH1443" s="583"/>
      <c r="AI1443" s="583"/>
    </row>
    <row r="1444" spans="1:35" ht="90.75" customHeight="1">
      <c r="A1444" s="546" t="s">
        <v>4075</v>
      </c>
      <c r="B1444" s="546" t="s">
        <v>169</v>
      </c>
      <c r="C1444" s="546" t="s">
        <v>4019</v>
      </c>
      <c r="D1444" s="546" t="s">
        <v>4020</v>
      </c>
      <c r="E1444" s="546" t="s">
        <v>4021</v>
      </c>
      <c r="F1444" s="546" t="s">
        <v>4020</v>
      </c>
      <c r="G1444" s="546" t="s">
        <v>4021</v>
      </c>
      <c r="H1444" s="546" t="s">
        <v>4022</v>
      </c>
      <c r="I1444" s="546" t="s">
        <v>4023</v>
      </c>
      <c r="J1444" s="546" t="s">
        <v>31</v>
      </c>
      <c r="K1444" s="546">
        <v>100</v>
      </c>
      <c r="L1444" s="138">
        <v>711000000</v>
      </c>
      <c r="M1444" s="139" t="s">
        <v>4616</v>
      </c>
      <c r="N1444" s="546" t="s">
        <v>3999</v>
      </c>
      <c r="O1444" s="546" t="s">
        <v>4076</v>
      </c>
      <c r="P1444" s="546"/>
      <c r="Q1444" s="546" t="s">
        <v>4025</v>
      </c>
      <c r="R1444" s="546" t="s">
        <v>4001</v>
      </c>
      <c r="S1444" s="546"/>
      <c r="T1444" s="546" t="s">
        <v>82</v>
      </c>
      <c r="U1444" s="546"/>
      <c r="V1444" s="606">
        <v>153158</v>
      </c>
      <c r="W1444" s="606">
        <v>153158</v>
      </c>
      <c r="X1444" s="290">
        <f t="shared" si="22"/>
        <v>171536.96000000002</v>
      </c>
      <c r="Y1444" s="546" t="s">
        <v>81</v>
      </c>
      <c r="Z1444" s="546">
        <v>2015</v>
      </c>
      <c r="AA1444" s="546"/>
      <c r="AB1444" s="546" t="s">
        <v>62</v>
      </c>
      <c r="AC1444" s="546" t="s">
        <v>4002</v>
      </c>
      <c r="AD1444" s="546"/>
      <c r="AE1444" s="546"/>
      <c r="AF1444" s="546"/>
      <c r="AG1444" s="546"/>
      <c r="AH1444" s="583"/>
      <c r="AI1444" s="583"/>
    </row>
    <row r="1445" spans="1:35" ht="90.75" customHeight="1">
      <c r="A1445" s="546" t="s">
        <v>4077</v>
      </c>
      <c r="B1445" s="546" t="s">
        <v>169</v>
      </c>
      <c r="C1445" s="546" t="s">
        <v>4019</v>
      </c>
      <c r="D1445" s="546" t="s">
        <v>4020</v>
      </c>
      <c r="E1445" s="546" t="s">
        <v>4021</v>
      </c>
      <c r="F1445" s="546" t="s">
        <v>4020</v>
      </c>
      <c r="G1445" s="546" t="s">
        <v>4021</v>
      </c>
      <c r="H1445" s="546" t="s">
        <v>4022</v>
      </c>
      <c r="I1445" s="546" t="s">
        <v>4023</v>
      </c>
      <c r="J1445" s="546" t="s">
        <v>31</v>
      </c>
      <c r="K1445" s="546">
        <v>100</v>
      </c>
      <c r="L1445" s="138">
        <v>711000000</v>
      </c>
      <c r="M1445" s="139" t="s">
        <v>4616</v>
      </c>
      <c r="N1445" s="546" t="s">
        <v>3999</v>
      </c>
      <c r="O1445" s="546" t="s">
        <v>4078</v>
      </c>
      <c r="P1445" s="546"/>
      <c r="Q1445" s="546" t="s">
        <v>4025</v>
      </c>
      <c r="R1445" s="546" t="s">
        <v>4001</v>
      </c>
      <c r="S1445" s="546"/>
      <c r="T1445" s="546" t="s">
        <v>82</v>
      </c>
      <c r="U1445" s="546"/>
      <c r="V1445" s="606">
        <v>2535400</v>
      </c>
      <c r="W1445" s="606">
        <v>2535400</v>
      </c>
      <c r="X1445" s="290">
        <f t="shared" si="22"/>
        <v>2839648.0000000005</v>
      </c>
      <c r="Y1445" s="546" t="s">
        <v>81</v>
      </c>
      <c r="Z1445" s="546">
        <v>2015</v>
      </c>
      <c r="AA1445" s="546"/>
      <c r="AB1445" s="546" t="s">
        <v>62</v>
      </c>
      <c r="AC1445" s="546" t="s">
        <v>4002</v>
      </c>
      <c r="AD1445" s="546"/>
      <c r="AE1445" s="546"/>
      <c r="AF1445" s="546"/>
      <c r="AG1445" s="546"/>
      <c r="AH1445" s="583"/>
      <c r="AI1445" s="583"/>
    </row>
    <row r="1446" spans="1:35" ht="90.75" customHeight="1">
      <c r="A1446" s="546" t="s">
        <v>4079</v>
      </c>
      <c r="B1446" s="546" t="s">
        <v>169</v>
      </c>
      <c r="C1446" s="546" t="s">
        <v>4019</v>
      </c>
      <c r="D1446" s="546" t="s">
        <v>4020</v>
      </c>
      <c r="E1446" s="546" t="s">
        <v>4021</v>
      </c>
      <c r="F1446" s="546" t="s">
        <v>4020</v>
      </c>
      <c r="G1446" s="546" t="s">
        <v>4021</v>
      </c>
      <c r="H1446" s="546" t="s">
        <v>4022</v>
      </c>
      <c r="I1446" s="546" t="s">
        <v>4023</v>
      </c>
      <c r="J1446" s="546" t="s">
        <v>31</v>
      </c>
      <c r="K1446" s="546">
        <v>100</v>
      </c>
      <c r="L1446" s="138">
        <v>711000000</v>
      </c>
      <c r="M1446" s="139" t="s">
        <v>4616</v>
      </c>
      <c r="N1446" s="546" t="s">
        <v>3999</v>
      </c>
      <c r="O1446" s="546" t="s">
        <v>4080</v>
      </c>
      <c r="P1446" s="546"/>
      <c r="Q1446" s="546" t="s">
        <v>4025</v>
      </c>
      <c r="R1446" s="546" t="s">
        <v>4001</v>
      </c>
      <c r="S1446" s="546"/>
      <c r="T1446" s="546" t="s">
        <v>82</v>
      </c>
      <c r="U1446" s="546"/>
      <c r="V1446" s="606">
        <v>1852400</v>
      </c>
      <c r="W1446" s="606">
        <v>1852400</v>
      </c>
      <c r="X1446" s="290">
        <f t="shared" si="22"/>
        <v>2074688.0000000002</v>
      </c>
      <c r="Y1446" s="546" t="s">
        <v>81</v>
      </c>
      <c r="Z1446" s="546">
        <v>2015</v>
      </c>
      <c r="AA1446" s="546"/>
      <c r="AB1446" s="546" t="s">
        <v>62</v>
      </c>
      <c r="AC1446" s="546" t="s">
        <v>4002</v>
      </c>
      <c r="AD1446" s="546"/>
      <c r="AE1446" s="546"/>
      <c r="AF1446" s="546"/>
      <c r="AG1446" s="546"/>
      <c r="AH1446" s="583"/>
      <c r="AI1446" s="583"/>
    </row>
    <row r="1447" spans="1:35" ht="90.75" customHeight="1">
      <c r="A1447" s="546" t="s">
        <v>4081</v>
      </c>
      <c r="B1447" s="546" t="s">
        <v>169</v>
      </c>
      <c r="C1447" s="546" t="s">
        <v>4019</v>
      </c>
      <c r="D1447" s="546" t="s">
        <v>4020</v>
      </c>
      <c r="E1447" s="546" t="s">
        <v>4021</v>
      </c>
      <c r="F1447" s="546" t="s">
        <v>4020</v>
      </c>
      <c r="G1447" s="546" t="s">
        <v>4021</v>
      </c>
      <c r="H1447" s="546" t="s">
        <v>4022</v>
      </c>
      <c r="I1447" s="546" t="s">
        <v>4023</v>
      </c>
      <c r="J1447" s="546" t="s">
        <v>31</v>
      </c>
      <c r="K1447" s="546">
        <v>100</v>
      </c>
      <c r="L1447" s="138">
        <v>711000000</v>
      </c>
      <c r="M1447" s="139" t="s">
        <v>4616</v>
      </c>
      <c r="N1447" s="546" t="s">
        <v>3999</v>
      </c>
      <c r="O1447" s="546" t="s">
        <v>4082</v>
      </c>
      <c r="P1447" s="546"/>
      <c r="Q1447" s="546" t="s">
        <v>4025</v>
      </c>
      <c r="R1447" s="546" t="s">
        <v>4001</v>
      </c>
      <c r="S1447" s="546"/>
      <c r="T1447" s="546" t="s">
        <v>82</v>
      </c>
      <c r="U1447" s="546"/>
      <c r="V1447" s="606">
        <v>248115</v>
      </c>
      <c r="W1447" s="606">
        <v>248115</v>
      </c>
      <c r="X1447" s="290">
        <f t="shared" si="22"/>
        <v>277888.80000000005</v>
      </c>
      <c r="Y1447" s="546" t="s">
        <v>81</v>
      </c>
      <c r="Z1447" s="546">
        <v>2015</v>
      </c>
      <c r="AA1447" s="546"/>
      <c r="AB1447" s="546" t="s">
        <v>62</v>
      </c>
      <c r="AC1447" s="546" t="s">
        <v>4002</v>
      </c>
      <c r="AD1447" s="546"/>
      <c r="AE1447" s="546"/>
      <c r="AF1447" s="546"/>
      <c r="AG1447" s="546"/>
      <c r="AH1447" s="583"/>
      <c r="AI1447" s="583"/>
    </row>
    <row r="1448" spans="1:35" ht="90.75" customHeight="1">
      <c r="A1448" s="546" t="s">
        <v>4083</v>
      </c>
      <c r="B1448" s="546" t="s">
        <v>169</v>
      </c>
      <c r="C1448" s="546" t="s">
        <v>4019</v>
      </c>
      <c r="D1448" s="546" t="s">
        <v>4020</v>
      </c>
      <c r="E1448" s="546" t="s">
        <v>4021</v>
      </c>
      <c r="F1448" s="546" t="s">
        <v>4020</v>
      </c>
      <c r="G1448" s="546" t="s">
        <v>4021</v>
      </c>
      <c r="H1448" s="546" t="s">
        <v>4022</v>
      </c>
      <c r="I1448" s="546" t="s">
        <v>4023</v>
      </c>
      <c r="J1448" s="546" t="s">
        <v>31</v>
      </c>
      <c r="K1448" s="546">
        <v>100</v>
      </c>
      <c r="L1448" s="138">
        <v>711000000</v>
      </c>
      <c r="M1448" s="139" t="s">
        <v>4616</v>
      </c>
      <c r="N1448" s="546" t="s">
        <v>3999</v>
      </c>
      <c r="O1448" s="546" t="s">
        <v>4084</v>
      </c>
      <c r="P1448" s="546"/>
      <c r="Q1448" s="546" t="s">
        <v>4025</v>
      </c>
      <c r="R1448" s="546" t="s">
        <v>4001</v>
      </c>
      <c r="S1448" s="546"/>
      <c r="T1448" s="546" t="s">
        <v>82</v>
      </c>
      <c r="U1448" s="546"/>
      <c r="V1448" s="606">
        <v>423100</v>
      </c>
      <c r="W1448" s="606">
        <v>423100</v>
      </c>
      <c r="X1448" s="290">
        <f t="shared" si="22"/>
        <v>473872.00000000006</v>
      </c>
      <c r="Y1448" s="546" t="s">
        <v>81</v>
      </c>
      <c r="Z1448" s="546">
        <v>2015</v>
      </c>
      <c r="AA1448" s="546"/>
      <c r="AB1448" s="546" t="s">
        <v>62</v>
      </c>
      <c r="AC1448" s="546" t="s">
        <v>4002</v>
      </c>
      <c r="AD1448" s="546"/>
      <c r="AE1448" s="546"/>
      <c r="AF1448" s="546"/>
      <c r="AG1448" s="546"/>
      <c r="AH1448" s="583"/>
      <c r="AI1448" s="583"/>
    </row>
    <row r="1449" spans="1:35" ht="90.75" customHeight="1">
      <c r="A1449" s="546" t="s">
        <v>4085</v>
      </c>
      <c r="B1449" s="546" t="s">
        <v>169</v>
      </c>
      <c r="C1449" s="546" t="s">
        <v>4019</v>
      </c>
      <c r="D1449" s="546" t="s">
        <v>4020</v>
      </c>
      <c r="E1449" s="546" t="s">
        <v>4021</v>
      </c>
      <c r="F1449" s="546" t="s">
        <v>4020</v>
      </c>
      <c r="G1449" s="546" t="s">
        <v>4021</v>
      </c>
      <c r="H1449" s="546" t="s">
        <v>4022</v>
      </c>
      <c r="I1449" s="546" t="s">
        <v>4023</v>
      </c>
      <c r="J1449" s="546" t="s">
        <v>31</v>
      </c>
      <c r="K1449" s="546">
        <v>100</v>
      </c>
      <c r="L1449" s="138">
        <v>711000000</v>
      </c>
      <c r="M1449" s="139" t="s">
        <v>4616</v>
      </c>
      <c r="N1449" s="546" t="s">
        <v>3999</v>
      </c>
      <c r="O1449" s="546" t="s">
        <v>4086</v>
      </c>
      <c r="P1449" s="546"/>
      <c r="Q1449" s="546" t="s">
        <v>4025</v>
      </c>
      <c r="R1449" s="546" t="s">
        <v>4001</v>
      </c>
      <c r="S1449" s="546"/>
      <c r="T1449" s="546" t="s">
        <v>82</v>
      </c>
      <c r="U1449" s="546"/>
      <c r="V1449" s="606">
        <v>549000</v>
      </c>
      <c r="W1449" s="606">
        <v>549000</v>
      </c>
      <c r="X1449" s="290">
        <f t="shared" si="22"/>
        <v>614880.00000000012</v>
      </c>
      <c r="Y1449" s="546" t="s">
        <v>81</v>
      </c>
      <c r="Z1449" s="546">
        <v>2015</v>
      </c>
      <c r="AA1449" s="546"/>
      <c r="AB1449" s="546" t="s">
        <v>62</v>
      </c>
      <c r="AC1449" s="546" t="s">
        <v>4002</v>
      </c>
      <c r="AD1449" s="546"/>
      <c r="AE1449" s="546"/>
      <c r="AF1449" s="546"/>
      <c r="AG1449" s="546"/>
      <c r="AH1449" s="583"/>
      <c r="AI1449" s="583"/>
    </row>
    <row r="1450" spans="1:35" ht="90.75" customHeight="1">
      <c r="A1450" s="546" t="s">
        <v>4087</v>
      </c>
      <c r="B1450" s="546" t="s">
        <v>169</v>
      </c>
      <c r="C1450" s="546" t="s">
        <v>4019</v>
      </c>
      <c r="D1450" s="546" t="s">
        <v>4020</v>
      </c>
      <c r="E1450" s="546" t="s">
        <v>4021</v>
      </c>
      <c r="F1450" s="546" t="s">
        <v>4020</v>
      </c>
      <c r="G1450" s="546" t="s">
        <v>4021</v>
      </c>
      <c r="H1450" s="546" t="s">
        <v>4022</v>
      </c>
      <c r="I1450" s="546" t="s">
        <v>4023</v>
      </c>
      <c r="J1450" s="546" t="s">
        <v>31</v>
      </c>
      <c r="K1450" s="546">
        <v>100</v>
      </c>
      <c r="L1450" s="138">
        <v>711000000</v>
      </c>
      <c r="M1450" s="139" t="s">
        <v>4616</v>
      </c>
      <c r="N1450" s="546" t="s">
        <v>3999</v>
      </c>
      <c r="O1450" s="546" t="s">
        <v>4088</v>
      </c>
      <c r="P1450" s="546"/>
      <c r="Q1450" s="546" t="s">
        <v>4025</v>
      </c>
      <c r="R1450" s="546" t="s">
        <v>4001</v>
      </c>
      <c r="S1450" s="546"/>
      <c r="T1450" s="546" t="s">
        <v>82</v>
      </c>
      <c r="U1450" s="546"/>
      <c r="V1450" s="606">
        <v>549000</v>
      </c>
      <c r="W1450" s="606">
        <v>549000</v>
      </c>
      <c r="X1450" s="290">
        <f t="shared" si="22"/>
        <v>614880.00000000012</v>
      </c>
      <c r="Y1450" s="546" t="s">
        <v>81</v>
      </c>
      <c r="Z1450" s="546">
        <v>2015</v>
      </c>
      <c r="AA1450" s="546"/>
      <c r="AB1450" s="546" t="s">
        <v>62</v>
      </c>
      <c r="AC1450" s="546" t="s">
        <v>4002</v>
      </c>
      <c r="AD1450" s="546"/>
      <c r="AE1450" s="546"/>
      <c r="AF1450" s="546"/>
      <c r="AG1450" s="546"/>
      <c r="AH1450" s="583"/>
      <c r="AI1450" s="583"/>
    </row>
    <row r="1451" spans="1:35" ht="90.75" customHeight="1">
      <c r="A1451" s="546" t="s">
        <v>4089</v>
      </c>
      <c r="B1451" s="546" t="s">
        <v>169</v>
      </c>
      <c r="C1451" s="546" t="s">
        <v>4019</v>
      </c>
      <c r="D1451" s="546" t="s">
        <v>4020</v>
      </c>
      <c r="E1451" s="546" t="s">
        <v>4021</v>
      </c>
      <c r="F1451" s="546" t="s">
        <v>4020</v>
      </c>
      <c r="G1451" s="546" t="s">
        <v>4021</v>
      </c>
      <c r="H1451" s="546" t="s">
        <v>4022</v>
      </c>
      <c r="I1451" s="546" t="s">
        <v>4023</v>
      </c>
      <c r="J1451" s="546" t="s">
        <v>31</v>
      </c>
      <c r="K1451" s="546">
        <v>100</v>
      </c>
      <c r="L1451" s="138">
        <v>711000000</v>
      </c>
      <c r="M1451" s="139" t="s">
        <v>4616</v>
      </c>
      <c r="N1451" s="546" t="s">
        <v>3999</v>
      </c>
      <c r="O1451" s="546" t="s">
        <v>4090</v>
      </c>
      <c r="P1451" s="546"/>
      <c r="Q1451" s="546" t="s">
        <v>4025</v>
      </c>
      <c r="R1451" s="546" t="s">
        <v>4001</v>
      </c>
      <c r="S1451" s="546"/>
      <c r="T1451" s="546" t="s">
        <v>82</v>
      </c>
      <c r="U1451" s="546"/>
      <c r="V1451" s="606">
        <v>549000</v>
      </c>
      <c r="W1451" s="606">
        <v>549000</v>
      </c>
      <c r="X1451" s="290">
        <f t="shared" si="22"/>
        <v>614880.00000000012</v>
      </c>
      <c r="Y1451" s="546" t="s">
        <v>81</v>
      </c>
      <c r="Z1451" s="546">
        <v>2015</v>
      </c>
      <c r="AA1451" s="546"/>
      <c r="AB1451" s="546" t="s">
        <v>62</v>
      </c>
      <c r="AC1451" s="546" t="s">
        <v>4002</v>
      </c>
      <c r="AD1451" s="546"/>
      <c r="AE1451" s="546"/>
      <c r="AF1451" s="546"/>
      <c r="AG1451" s="546"/>
      <c r="AH1451" s="583"/>
      <c r="AI1451" s="583"/>
    </row>
    <row r="1452" spans="1:35" ht="90.75" customHeight="1">
      <c r="A1452" s="546" t="s">
        <v>4091</v>
      </c>
      <c r="B1452" s="546" t="s">
        <v>169</v>
      </c>
      <c r="C1452" s="546" t="s">
        <v>4019</v>
      </c>
      <c r="D1452" s="546" t="s">
        <v>4020</v>
      </c>
      <c r="E1452" s="546" t="s">
        <v>4021</v>
      </c>
      <c r="F1452" s="546" t="s">
        <v>4020</v>
      </c>
      <c r="G1452" s="546" t="s">
        <v>4021</v>
      </c>
      <c r="H1452" s="546" t="s">
        <v>4022</v>
      </c>
      <c r="I1452" s="546" t="s">
        <v>4023</v>
      </c>
      <c r="J1452" s="546" t="s">
        <v>31</v>
      </c>
      <c r="K1452" s="546">
        <v>100</v>
      </c>
      <c r="L1452" s="138">
        <v>711000000</v>
      </c>
      <c r="M1452" s="139" t="s">
        <v>4616</v>
      </c>
      <c r="N1452" s="546" t="s">
        <v>3999</v>
      </c>
      <c r="O1452" s="546" t="s">
        <v>4092</v>
      </c>
      <c r="P1452" s="546"/>
      <c r="Q1452" s="546" t="s">
        <v>4025</v>
      </c>
      <c r="R1452" s="546" t="s">
        <v>4001</v>
      </c>
      <c r="S1452" s="546"/>
      <c r="T1452" s="546" t="s">
        <v>82</v>
      </c>
      <c r="U1452" s="546"/>
      <c r="V1452" s="606">
        <v>535750</v>
      </c>
      <c r="W1452" s="606">
        <v>535750</v>
      </c>
      <c r="X1452" s="290">
        <f t="shared" si="22"/>
        <v>600040</v>
      </c>
      <c r="Y1452" s="546" t="s">
        <v>81</v>
      </c>
      <c r="Z1452" s="546">
        <v>2015</v>
      </c>
      <c r="AA1452" s="546"/>
      <c r="AB1452" s="546" t="s">
        <v>62</v>
      </c>
      <c r="AC1452" s="546" t="s">
        <v>4002</v>
      </c>
      <c r="AD1452" s="546"/>
      <c r="AE1452" s="546"/>
      <c r="AF1452" s="546"/>
      <c r="AG1452" s="546"/>
      <c r="AH1452" s="583"/>
      <c r="AI1452" s="583"/>
    </row>
    <row r="1453" spans="1:35" ht="90.75" customHeight="1">
      <c r="A1453" s="546" t="s">
        <v>4093</v>
      </c>
      <c r="B1453" s="546" t="s">
        <v>169</v>
      </c>
      <c r="C1453" s="546" t="s">
        <v>4019</v>
      </c>
      <c r="D1453" s="546" t="s">
        <v>4020</v>
      </c>
      <c r="E1453" s="546" t="s">
        <v>4021</v>
      </c>
      <c r="F1453" s="546" t="s">
        <v>4020</v>
      </c>
      <c r="G1453" s="546" t="s">
        <v>4021</v>
      </c>
      <c r="H1453" s="546" t="s">
        <v>4022</v>
      </c>
      <c r="I1453" s="546" t="s">
        <v>4023</v>
      </c>
      <c r="J1453" s="546" t="s">
        <v>31</v>
      </c>
      <c r="K1453" s="546">
        <v>100</v>
      </c>
      <c r="L1453" s="138">
        <v>711000000</v>
      </c>
      <c r="M1453" s="139" t="s">
        <v>4616</v>
      </c>
      <c r="N1453" s="546" t="s">
        <v>3999</v>
      </c>
      <c r="O1453" s="546" t="s">
        <v>4094</v>
      </c>
      <c r="P1453" s="546"/>
      <c r="Q1453" s="546" t="s">
        <v>4025</v>
      </c>
      <c r="R1453" s="546" t="s">
        <v>4001</v>
      </c>
      <c r="S1453" s="546"/>
      <c r="T1453" s="546" t="s">
        <v>82</v>
      </c>
      <c r="U1453" s="546"/>
      <c r="V1453" s="606">
        <v>1905600</v>
      </c>
      <c r="W1453" s="606">
        <v>1905600</v>
      </c>
      <c r="X1453" s="290">
        <f t="shared" si="22"/>
        <v>2134272</v>
      </c>
      <c r="Y1453" s="546" t="s">
        <v>81</v>
      </c>
      <c r="Z1453" s="546">
        <v>2015</v>
      </c>
      <c r="AA1453" s="546"/>
      <c r="AB1453" s="546" t="s">
        <v>62</v>
      </c>
      <c r="AC1453" s="546" t="s">
        <v>4002</v>
      </c>
      <c r="AD1453" s="546"/>
      <c r="AE1453" s="546"/>
      <c r="AF1453" s="546"/>
      <c r="AG1453" s="546"/>
      <c r="AH1453" s="583"/>
      <c r="AI1453" s="583"/>
    </row>
    <row r="1454" spans="1:35" ht="90.75" customHeight="1">
      <c r="A1454" s="546" t="s">
        <v>4095</v>
      </c>
      <c r="B1454" s="546" t="s">
        <v>169</v>
      </c>
      <c r="C1454" s="546" t="s">
        <v>4019</v>
      </c>
      <c r="D1454" s="546" t="s">
        <v>4020</v>
      </c>
      <c r="E1454" s="546" t="s">
        <v>4021</v>
      </c>
      <c r="F1454" s="546" t="s">
        <v>4020</v>
      </c>
      <c r="G1454" s="546" t="s">
        <v>4021</v>
      </c>
      <c r="H1454" s="546" t="s">
        <v>4022</v>
      </c>
      <c r="I1454" s="546" t="s">
        <v>4023</v>
      </c>
      <c r="J1454" s="546" t="s">
        <v>31</v>
      </c>
      <c r="K1454" s="546">
        <v>100</v>
      </c>
      <c r="L1454" s="138">
        <v>711000000</v>
      </c>
      <c r="M1454" s="139" t="s">
        <v>4616</v>
      </c>
      <c r="N1454" s="546" t="s">
        <v>3999</v>
      </c>
      <c r="O1454" s="546" t="s">
        <v>4096</v>
      </c>
      <c r="P1454" s="546"/>
      <c r="Q1454" s="546" t="s">
        <v>4025</v>
      </c>
      <c r="R1454" s="546" t="s">
        <v>4001</v>
      </c>
      <c r="S1454" s="546"/>
      <c r="T1454" s="546" t="s">
        <v>82</v>
      </c>
      <c r="U1454" s="546"/>
      <c r="V1454" s="606">
        <v>1472900</v>
      </c>
      <c r="W1454" s="606">
        <v>1472900</v>
      </c>
      <c r="X1454" s="290">
        <f t="shared" si="22"/>
        <v>1649648.0000000002</v>
      </c>
      <c r="Y1454" s="546" t="s">
        <v>81</v>
      </c>
      <c r="Z1454" s="546">
        <v>2015</v>
      </c>
      <c r="AA1454" s="546"/>
      <c r="AB1454" s="546" t="s">
        <v>62</v>
      </c>
      <c r="AC1454" s="546" t="s">
        <v>4002</v>
      </c>
      <c r="AD1454" s="546"/>
      <c r="AE1454" s="546"/>
      <c r="AF1454" s="546"/>
      <c r="AG1454" s="546"/>
      <c r="AH1454" s="583"/>
      <c r="AI1454" s="583"/>
    </row>
    <row r="1455" spans="1:35" ht="90.75" customHeight="1">
      <c r="A1455" s="546" t="s">
        <v>4097</v>
      </c>
      <c r="B1455" s="546" t="s">
        <v>169</v>
      </c>
      <c r="C1455" s="546" t="s">
        <v>4019</v>
      </c>
      <c r="D1455" s="546" t="s">
        <v>4020</v>
      </c>
      <c r="E1455" s="546" t="s">
        <v>4021</v>
      </c>
      <c r="F1455" s="546" t="s">
        <v>4020</v>
      </c>
      <c r="G1455" s="546" t="s">
        <v>4021</v>
      </c>
      <c r="H1455" s="546" t="s">
        <v>4022</v>
      </c>
      <c r="I1455" s="546" t="s">
        <v>4023</v>
      </c>
      <c r="J1455" s="546" t="s">
        <v>31</v>
      </c>
      <c r="K1455" s="546">
        <v>100</v>
      </c>
      <c r="L1455" s="138">
        <v>711000000</v>
      </c>
      <c r="M1455" s="139" t="s">
        <v>4616</v>
      </c>
      <c r="N1455" s="546" t="s">
        <v>3999</v>
      </c>
      <c r="O1455" s="546" t="s">
        <v>4098</v>
      </c>
      <c r="P1455" s="546"/>
      <c r="Q1455" s="546" t="s">
        <v>4025</v>
      </c>
      <c r="R1455" s="546" t="s">
        <v>4001</v>
      </c>
      <c r="S1455" s="546"/>
      <c r="T1455" s="546" t="s">
        <v>82</v>
      </c>
      <c r="U1455" s="546"/>
      <c r="V1455" s="606">
        <v>884800</v>
      </c>
      <c r="W1455" s="606">
        <v>884800</v>
      </c>
      <c r="X1455" s="290">
        <f t="shared" si="22"/>
        <v>990976.00000000012</v>
      </c>
      <c r="Y1455" s="546" t="s">
        <v>81</v>
      </c>
      <c r="Z1455" s="546">
        <v>2015</v>
      </c>
      <c r="AA1455" s="546"/>
      <c r="AB1455" s="546" t="s">
        <v>62</v>
      </c>
      <c r="AC1455" s="546" t="s">
        <v>4002</v>
      </c>
      <c r="AD1455" s="546"/>
      <c r="AE1455" s="546"/>
      <c r="AF1455" s="546"/>
      <c r="AG1455" s="546"/>
      <c r="AH1455" s="583"/>
      <c r="AI1455" s="583"/>
    </row>
    <row r="1456" spans="1:35" ht="90.75" customHeight="1">
      <c r="A1456" s="546" t="s">
        <v>4099</v>
      </c>
      <c r="B1456" s="546" t="s">
        <v>169</v>
      </c>
      <c r="C1456" s="546" t="s">
        <v>4019</v>
      </c>
      <c r="D1456" s="546" t="s">
        <v>4020</v>
      </c>
      <c r="E1456" s="546" t="s">
        <v>4021</v>
      </c>
      <c r="F1456" s="546" t="s">
        <v>4020</v>
      </c>
      <c r="G1456" s="546" t="s">
        <v>4021</v>
      </c>
      <c r="H1456" s="546" t="s">
        <v>4022</v>
      </c>
      <c r="I1456" s="546" t="s">
        <v>4023</v>
      </c>
      <c r="J1456" s="546" t="s">
        <v>31</v>
      </c>
      <c r="K1456" s="546">
        <v>100</v>
      </c>
      <c r="L1456" s="138">
        <v>711000000</v>
      </c>
      <c r="M1456" s="139" t="s">
        <v>4616</v>
      </c>
      <c r="N1456" s="546" t="s">
        <v>3999</v>
      </c>
      <c r="O1456" s="546" t="s">
        <v>4100</v>
      </c>
      <c r="P1456" s="546"/>
      <c r="Q1456" s="546" t="s">
        <v>4025</v>
      </c>
      <c r="R1456" s="546" t="s">
        <v>4001</v>
      </c>
      <c r="S1456" s="546"/>
      <c r="T1456" s="546" t="s">
        <v>82</v>
      </c>
      <c r="U1456" s="546"/>
      <c r="V1456" s="606">
        <v>257410</v>
      </c>
      <c r="W1456" s="606">
        <v>257410</v>
      </c>
      <c r="X1456" s="290">
        <f t="shared" si="22"/>
        <v>288299.2</v>
      </c>
      <c r="Y1456" s="546" t="s">
        <v>81</v>
      </c>
      <c r="Z1456" s="546">
        <v>2015</v>
      </c>
      <c r="AA1456" s="546"/>
      <c r="AB1456" s="546" t="s">
        <v>62</v>
      </c>
      <c r="AC1456" s="546" t="s">
        <v>4002</v>
      </c>
      <c r="AD1456" s="546"/>
      <c r="AE1456" s="546"/>
      <c r="AF1456" s="546"/>
      <c r="AG1456" s="546"/>
      <c r="AH1456" s="583"/>
      <c r="AI1456" s="583"/>
    </row>
    <row r="1457" spans="1:35" ht="90.75" customHeight="1">
      <c r="A1457" s="546" t="s">
        <v>4101</v>
      </c>
      <c r="B1457" s="546" t="s">
        <v>169</v>
      </c>
      <c r="C1457" s="546" t="s">
        <v>4019</v>
      </c>
      <c r="D1457" s="546" t="s">
        <v>4020</v>
      </c>
      <c r="E1457" s="546" t="s">
        <v>4021</v>
      </c>
      <c r="F1457" s="546" t="s">
        <v>4020</v>
      </c>
      <c r="G1457" s="546" t="s">
        <v>4021</v>
      </c>
      <c r="H1457" s="546" t="s">
        <v>4022</v>
      </c>
      <c r="I1457" s="546" t="s">
        <v>4023</v>
      </c>
      <c r="J1457" s="546" t="s">
        <v>31</v>
      </c>
      <c r="K1457" s="546">
        <v>100</v>
      </c>
      <c r="L1457" s="138">
        <v>711000000</v>
      </c>
      <c r="M1457" s="139" t="s">
        <v>4616</v>
      </c>
      <c r="N1457" s="546" t="s">
        <v>3999</v>
      </c>
      <c r="O1457" s="546" t="s">
        <v>4102</v>
      </c>
      <c r="P1457" s="546"/>
      <c r="Q1457" s="546" t="s">
        <v>4025</v>
      </c>
      <c r="R1457" s="546" t="s">
        <v>4001</v>
      </c>
      <c r="S1457" s="546"/>
      <c r="T1457" s="546" t="s">
        <v>82</v>
      </c>
      <c r="U1457" s="546"/>
      <c r="V1457" s="606">
        <v>631570</v>
      </c>
      <c r="W1457" s="606">
        <v>631570</v>
      </c>
      <c r="X1457" s="290">
        <f t="shared" si="22"/>
        <v>707358.4</v>
      </c>
      <c r="Y1457" s="546" t="s">
        <v>81</v>
      </c>
      <c r="Z1457" s="546">
        <v>2015</v>
      </c>
      <c r="AA1457" s="546"/>
      <c r="AB1457" s="546" t="s">
        <v>62</v>
      </c>
      <c r="AC1457" s="546" t="s">
        <v>4002</v>
      </c>
      <c r="AD1457" s="546"/>
      <c r="AE1457" s="546"/>
      <c r="AF1457" s="546"/>
      <c r="AG1457" s="546"/>
      <c r="AH1457" s="583"/>
      <c r="AI1457" s="583"/>
    </row>
    <row r="1458" spans="1:35" ht="90.75" customHeight="1">
      <c r="A1458" s="546" t="s">
        <v>4103</v>
      </c>
      <c r="B1458" s="546" t="s">
        <v>169</v>
      </c>
      <c r="C1458" s="546" t="s">
        <v>4019</v>
      </c>
      <c r="D1458" s="546" t="s">
        <v>4020</v>
      </c>
      <c r="E1458" s="546" t="s">
        <v>4021</v>
      </c>
      <c r="F1458" s="546" t="s">
        <v>4020</v>
      </c>
      <c r="G1458" s="546" t="s">
        <v>4021</v>
      </c>
      <c r="H1458" s="546" t="s">
        <v>4022</v>
      </c>
      <c r="I1458" s="546" t="s">
        <v>4023</v>
      </c>
      <c r="J1458" s="546" t="s">
        <v>31</v>
      </c>
      <c r="K1458" s="546">
        <v>100</v>
      </c>
      <c r="L1458" s="138">
        <v>711000000</v>
      </c>
      <c r="M1458" s="139" t="s">
        <v>4616</v>
      </c>
      <c r="N1458" s="546" t="s">
        <v>3999</v>
      </c>
      <c r="O1458" s="546" t="s">
        <v>4104</v>
      </c>
      <c r="P1458" s="546"/>
      <c r="Q1458" s="546" t="s">
        <v>4025</v>
      </c>
      <c r="R1458" s="546" t="s">
        <v>4001</v>
      </c>
      <c r="S1458" s="546"/>
      <c r="T1458" s="546" t="s">
        <v>82</v>
      </c>
      <c r="U1458" s="546"/>
      <c r="V1458" s="606">
        <v>105230</v>
      </c>
      <c r="W1458" s="606">
        <v>105230</v>
      </c>
      <c r="X1458" s="290">
        <f t="shared" si="22"/>
        <v>117857.60000000001</v>
      </c>
      <c r="Y1458" s="546" t="s">
        <v>81</v>
      </c>
      <c r="Z1458" s="546">
        <v>2015</v>
      </c>
      <c r="AA1458" s="546"/>
      <c r="AB1458" s="546" t="s">
        <v>62</v>
      </c>
      <c r="AC1458" s="546" t="s">
        <v>4002</v>
      </c>
      <c r="AD1458" s="546"/>
      <c r="AE1458" s="546"/>
      <c r="AF1458" s="546"/>
      <c r="AG1458" s="546"/>
      <c r="AH1458" s="583"/>
      <c r="AI1458" s="583"/>
    </row>
    <row r="1459" spans="1:35" ht="90.75" customHeight="1">
      <c r="A1459" s="546" t="s">
        <v>4105</v>
      </c>
      <c r="B1459" s="546" t="s">
        <v>169</v>
      </c>
      <c r="C1459" s="546" t="s">
        <v>4019</v>
      </c>
      <c r="D1459" s="546" t="s">
        <v>4020</v>
      </c>
      <c r="E1459" s="546" t="s">
        <v>4021</v>
      </c>
      <c r="F1459" s="546" t="s">
        <v>4020</v>
      </c>
      <c r="G1459" s="546" t="s">
        <v>4021</v>
      </c>
      <c r="H1459" s="546" t="s">
        <v>4022</v>
      </c>
      <c r="I1459" s="546" t="s">
        <v>4023</v>
      </c>
      <c r="J1459" s="546" t="s">
        <v>31</v>
      </c>
      <c r="K1459" s="546">
        <v>100</v>
      </c>
      <c r="L1459" s="138">
        <v>711000000</v>
      </c>
      <c r="M1459" s="139" t="s">
        <v>4616</v>
      </c>
      <c r="N1459" s="546" t="s">
        <v>3999</v>
      </c>
      <c r="O1459" s="546" t="s">
        <v>4106</v>
      </c>
      <c r="P1459" s="546"/>
      <c r="Q1459" s="546" t="s">
        <v>4025</v>
      </c>
      <c r="R1459" s="546" t="s">
        <v>4001</v>
      </c>
      <c r="S1459" s="546"/>
      <c r="T1459" s="546" t="s">
        <v>82</v>
      </c>
      <c r="U1459" s="546"/>
      <c r="V1459" s="606">
        <v>91820</v>
      </c>
      <c r="W1459" s="606">
        <v>91820</v>
      </c>
      <c r="X1459" s="290">
        <f t="shared" si="22"/>
        <v>102838.40000000001</v>
      </c>
      <c r="Y1459" s="546" t="s">
        <v>81</v>
      </c>
      <c r="Z1459" s="546">
        <v>2015</v>
      </c>
      <c r="AA1459" s="546"/>
      <c r="AB1459" s="546" t="s">
        <v>62</v>
      </c>
      <c r="AC1459" s="546" t="s">
        <v>4002</v>
      </c>
      <c r="AD1459" s="546"/>
      <c r="AE1459" s="546"/>
      <c r="AF1459" s="546"/>
      <c r="AG1459" s="546"/>
      <c r="AH1459" s="583"/>
      <c r="AI1459" s="583"/>
    </row>
    <row r="1460" spans="1:35" ht="90.75" customHeight="1">
      <c r="A1460" s="546" t="s">
        <v>4107</v>
      </c>
      <c r="B1460" s="546" t="s">
        <v>169</v>
      </c>
      <c r="C1460" s="546" t="s">
        <v>4019</v>
      </c>
      <c r="D1460" s="546" t="s">
        <v>4020</v>
      </c>
      <c r="E1460" s="546" t="s">
        <v>4021</v>
      </c>
      <c r="F1460" s="546" t="s">
        <v>4020</v>
      </c>
      <c r="G1460" s="546" t="s">
        <v>4021</v>
      </c>
      <c r="H1460" s="546" t="s">
        <v>4022</v>
      </c>
      <c r="I1460" s="546" t="s">
        <v>4023</v>
      </c>
      <c r="J1460" s="546" t="s">
        <v>31</v>
      </c>
      <c r="K1460" s="546">
        <v>100</v>
      </c>
      <c r="L1460" s="138">
        <v>711000000</v>
      </c>
      <c r="M1460" s="139" t="s">
        <v>4616</v>
      </c>
      <c r="N1460" s="546" t="s">
        <v>3999</v>
      </c>
      <c r="O1460" s="546" t="s">
        <v>4108</v>
      </c>
      <c r="P1460" s="546"/>
      <c r="Q1460" s="546" t="s">
        <v>4025</v>
      </c>
      <c r="R1460" s="546" t="s">
        <v>4001</v>
      </c>
      <c r="S1460" s="546"/>
      <c r="T1460" s="546" t="s">
        <v>82</v>
      </c>
      <c r="U1460" s="546"/>
      <c r="V1460" s="606">
        <v>778253</v>
      </c>
      <c r="W1460" s="606">
        <v>778253</v>
      </c>
      <c r="X1460" s="290">
        <f t="shared" si="22"/>
        <v>871643.3600000001</v>
      </c>
      <c r="Y1460" s="546" t="s">
        <v>81</v>
      </c>
      <c r="Z1460" s="546">
        <v>2015</v>
      </c>
      <c r="AA1460" s="546"/>
      <c r="AB1460" s="546" t="s">
        <v>62</v>
      </c>
      <c r="AC1460" s="546" t="s">
        <v>4002</v>
      </c>
      <c r="AD1460" s="546"/>
      <c r="AE1460" s="546"/>
      <c r="AF1460" s="546"/>
      <c r="AG1460" s="546"/>
      <c r="AH1460" s="583"/>
      <c r="AI1460" s="583"/>
    </row>
    <row r="1461" spans="1:35" ht="90.75" customHeight="1">
      <c r="A1461" s="546" t="s">
        <v>4109</v>
      </c>
      <c r="B1461" s="546" t="s">
        <v>169</v>
      </c>
      <c r="C1461" s="546" t="s">
        <v>4019</v>
      </c>
      <c r="D1461" s="546" t="s">
        <v>4020</v>
      </c>
      <c r="E1461" s="546" t="s">
        <v>4021</v>
      </c>
      <c r="F1461" s="546" t="s">
        <v>4020</v>
      </c>
      <c r="G1461" s="546" t="s">
        <v>4021</v>
      </c>
      <c r="H1461" s="546" t="s">
        <v>4022</v>
      </c>
      <c r="I1461" s="546" t="s">
        <v>4023</v>
      </c>
      <c r="J1461" s="546" t="s">
        <v>31</v>
      </c>
      <c r="K1461" s="546">
        <v>100</v>
      </c>
      <c r="L1461" s="138">
        <v>711000000</v>
      </c>
      <c r="M1461" s="139" t="s">
        <v>4616</v>
      </c>
      <c r="N1461" s="546" t="s">
        <v>3999</v>
      </c>
      <c r="O1461" s="546" t="s">
        <v>4110</v>
      </c>
      <c r="P1461" s="546"/>
      <c r="Q1461" s="546" t="s">
        <v>4025</v>
      </c>
      <c r="R1461" s="546" t="s">
        <v>4001</v>
      </c>
      <c r="S1461" s="546"/>
      <c r="T1461" s="546" t="s">
        <v>82</v>
      </c>
      <c r="U1461" s="546"/>
      <c r="V1461" s="606">
        <v>3508868</v>
      </c>
      <c r="W1461" s="606">
        <v>3508868</v>
      </c>
      <c r="X1461" s="290">
        <f t="shared" si="22"/>
        <v>3929932.16</v>
      </c>
      <c r="Y1461" s="546" t="s">
        <v>81</v>
      </c>
      <c r="Z1461" s="546">
        <v>2015</v>
      </c>
      <c r="AA1461" s="546"/>
      <c r="AB1461" s="546" t="s">
        <v>62</v>
      </c>
      <c r="AC1461" s="546" t="s">
        <v>4002</v>
      </c>
      <c r="AD1461" s="546"/>
      <c r="AE1461" s="546"/>
      <c r="AF1461" s="546"/>
      <c r="AG1461" s="546"/>
      <c r="AH1461" s="583"/>
      <c r="AI1461" s="583"/>
    </row>
    <row r="1462" spans="1:35" ht="90.75" customHeight="1">
      <c r="A1462" s="546" t="s">
        <v>4111</v>
      </c>
      <c r="B1462" s="546" t="s">
        <v>169</v>
      </c>
      <c r="C1462" s="546" t="s">
        <v>4019</v>
      </c>
      <c r="D1462" s="546" t="s">
        <v>4020</v>
      </c>
      <c r="E1462" s="546" t="s">
        <v>4021</v>
      </c>
      <c r="F1462" s="546" t="s">
        <v>4020</v>
      </c>
      <c r="G1462" s="546" t="s">
        <v>4021</v>
      </c>
      <c r="H1462" s="546" t="s">
        <v>4022</v>
      </c>
      <c r="I1462" s="546" t="s">
        <v>4023</v>
      </c>
      <c r="J1462" s="546" t="s">
        <v>31</v>
      </c>
      <c r="K1462" s="546">
        <v>100</v>
      </c>
      <c r="L1462" s="138">
        <v>711000000</v>
      </c>
      <c r="M1462" s="139" t="s">
        <v>4616</v>
      </c>
      <c r="N1462" s="546" t="s">
        <v>3999</v>
      </c>
      <c r="O1462" s="546" t="s">
        <v>4112</v>
      </c>
      <c r="P1462" s="546"/>
      <c r="Q1462" s="546" t="s">
        <v>4025</v>
      </c>
      <c r="R1462" s="546" t="s">
        <v>4001</v>
      </c>
      <c r="S1462" s="546"/>
      <c r="T1462" s="546" t="s">
        <v>82</v>
      </c>
      <c r="U1462" s="546"/>
      <c r="V1462" s="606">
        <v>4085143</v>
      </c>
      <c r="W1462" s="606">
        <v>4085143</v>
      </c>
      <c r="X1462" s="290">
        <f t="shared" si="22"/>
        <v>4575360.16</v>
      </c>
      <c r="Y1462" s="546" t="s">
        <v>81</v>
      </c>
      <c r="Z1462" s="546">
        <v>2015</v>
      </c>
      <c r="AA1462" s="546"/>
      <c r="AB1462" s="546" t="s">
        <v>62</v>
      </c>
      <c r="AC1462" s="546" t="s">
        <v>4002</v>
      </c>
      <c r="AD1462" s="546"/>
      <c r="AE1462" s="546"/>
      <c r="AF1462" s="546"/>
      <c r="AG1462" s="546"/>
      <c r="AH1462" s="583"/>
      <c r="AI1462" s="583"/>
    </row>
    <row r="1463" spans="1:35" ht="90.75" customHeight="1">
      <c r="A1463" s="546" t="s">
        <v>4113</v>
      </c>
      <c r="B1463" s="546" t="s">
        <v>169</v>
      </c>
      <c r="C1463" s="546" t="s">
        <v>4019</v>
      </c>
      <c r="D1463" s="546" t="s">
        <v>4020</v>
      </c>
      <c r="E1463" s="546" t="s">
        <v>4021</v>
      </c>
      <c r="F1463" s="546" t="s">
        <v>4020</v>
      </c>
      <c r="G1463" s="546" t="s">
        <v>4021</v>
      </c>
      <c r="H1463" s="546" t="s">
        <v>4022</v>
      </c>
      <c r="I1463" s="546" t="s">
        <v>4023</v>
      </c>
      <c r="J1463" s="546" t="s">
        <v>31</v>
      </c>
      <c r="K1463" s="546">
        <v>100</v>
      </c>
      <c r="L1463" s="138">
        <v>711000000</v>
      </c>
      <c r="M1463" s="139" t="s">
        <v>4616</v>
      </c>
      <c r="N1463" s="546" t="s">
        <v>3999</v>
      </c>
      <c r="O1463" s="546" t="s">
        <v>4114</v>
      </c>
      <c r="P1463" s="546"/>
      <c r="Q1463" s="546" t="s">
        <v>4025</v>
      </c>
      <c r="R1463" s="546" t="s">
        <v>4001</v>
      </c>
      <c r="S1463" s="546"/>
      <c r="T1463" s="546" t="s">
        <v>82</v>
      </c>
      <c r="U1463" s="546"/>
      <c r="V1463" s="606">
        <v>1937990</v>
      </c>
      <c r="W1463" s="606">
        <v>1937990</v>
      </c>
      <c r="X1463" s="290">
        <f t="shared" si="22"/>
        <v>2170548.8000000003</v>
      </c>
      <c r="Y1463" s="546" t="s">
        <v>81</v>
      </c>
      <c r="Z1463" s="546">
        <v>2015</v>
      </c>
      <c r="AA1463" s="546"/>
      <c r="AB1463" s="546" t="s">
        <v>62</v>
      </c>
      <c r="AC1463" s="546" t="s">
        <v>4002</v>
      </c>
      <c r="AD1463" s="546"/>
      <c r="AE1463" s="546"/>
      <c r="AF1463" s="546"/>
      <c r="AG1463" s="546"/>
      <c r="AH1463" s="583"/>
      <c r="AI1463" s="583"/>
    </row>
    <row r="1464" spans="1:35" ht="90.75" customHeight="1">
      <c r="A1464" s="546" t="s">
        <v>4115</v>
      </c>
      <c r="B1464" s="546" t="s">
        <v>169</v>
      </c>
      <c r="C1464" s="546" t="s">
        <v>4019</v>
      </c>
      <c r="D1464" s="546" t="s">
        <v>4020</v>
      </c>
      <c r="E1464" s="546" t="s">
        <v>4021</v>
      </c>
      <c r="F1464" s="546" t="s">
        <v>4020</v>
      </c>
      <c r="G1464" s="546" t="s">
        <v>4021</v>
      </c>
      <c r="H1464" s="546" t="s">
        <v>4022</v>
      </c>
      <c r="I1464" s="546" t="s">
        <v>4023</v>
      </c>
      <c r="J1464" s="546" t="s">
        <v>31</v>
      </c>
      <c r="K1464" s="546">
        <v>100</v>
      </c>
      <c r="L1464" s="138">
        <v>711000000</v>
      </c>
      <c r="M1464" s="139" t="s">
        <v>4616</v>
      </c>
      <c r="N1464" s="546" t="s">
        <v>3999</v>
      </c>
      <c r="O1464" s="546" t="s">
        <v>4116</v>
      </c>
      <c r="P1464" s="546"/>
      <c r="Q1464" s="546" t="s">
        <v>4025</v>
      </c>
      <c r="R1464" s="546" t="s">
        <v>4001</v>
      </c>
      <c r="S1464" s="546"/>
      <c r="T1464" s="546" t="s">
        <v>82</v>
      </c>
      <c r="U1464" s="546"/>
      <c r="V1464" s="606">
        <v>3198019</v>
      </c>
      <c r="W1464" s="606">
        <v>3198019</v>
      </c>
      <c r="X1464" s="290">
        <f t="shared" si="22"/>
        <v>3581781.2800000003</v>
      </c>
      <c r="Y1464" s="546" t="s">
        <v>81</v>
      </c>
      <c r="Z1464" s="546">
        <v>2015</v>
      </c>
      <c r="AA1464" s="546"/>
      <c r="AB1464" s="546" t="s">
        <v>62</v>
      </c>
      <c r="AC1464" s="546" t="s">
        <v>4002</v>
      </c>
      <c r="AD1464" s="546"/>
      <c r="AE1464" s="546"/>
      <c r="AF1464" s="546"/>
      <c r="AG1464" s="546"/>
      <c r="AH1464" s="583"/>
      <c r="AI1464" s="583"/>
    </row>
    <row r="1465" spans="1:35" ht="90.75" customHeight="1">
      <c r="A1465" s="546" t="s">
        <v>4117</v>
      </c>
      <c r="B1465" s="546" t="s">
        <v>169</v>
      </c>
      <c r="C1465" s="546" t="s">
        <v>4019</v>
      </c>
      <c r="D1465" s="546" t="s">
        <v>4020</v>
      </c>
      <c r="E1465" s="546" t="s">
        <v>4021</v>
      </c>
      <c r="F1465" s="546" t="s">
        <v>4020</v>
      </c>
      <c r="G1465" s="546" t="s">
        <v>4021</v>
      </c>
      <c r="H1465" s="546" t="s">
        <v>4022</v>
      </c>
      <c r="I1465" s="546" t="s">
        <v>4023</v>
      </c>
      <c r="J1465" s="546" t="s">
        <v>31</v>
      </c>
      <c r="K1465" s="546">
        <v>100</v>
      </c>
      <c r="L1465" s="138">
        <v>711000000</v>
      </c>
      <c r="M1465" s="139" t="s">
        <v>4616</v>
      </c>
      <c r="N1465" s="546" t="s">
        <v>3999</v>
      </c>
      <c r="O1465" s="546" t="s">
        <v>4118</v>
      </c>
      <c r="P1465" s="546"/>
      <c r="Q1465" s="546" t="s">
        <v>4025</v>
      </c>
      <c r="R1465" s="546" t="s">
        <v>4001</v>
      </c>
      <c r="S1465" s="546"/>
      <c r="T1465" s="546" t="s">
        <v>82</v>
      </c>
      <c r="U1465" s="546"/>
      <c r="V1465" s="606">
        <v>3508545</v>
      </c>
      <c r="W1465" s="606">
        <v>3508545</v>
      </c>
      <c r="X1465" s="290">
        <f t="shared" si="22"/>
        <v>3929570.4000000004</v>
      </c>
      <c r="Y1465" s="546" t="s">
        <v>81</v>
      </c>
      <c r="Z1465" s="546">
        <v>2015</v>
      </c>
      <c r="AA1465" s="546"/>
      <c r="AB1465" s="546" t="s">
        <v>62</v>
      </c>
      <c r="AC1465" s="546" t="s">
        <v>4002</v>
      </c>
      <c r="AD1465" s="546"/>
      <c r="AE1465" s="546"/>
      <c r="AF1465" s="546"/>
      <c r="AG1465" s="546"/>
      <c r="AH1465" s="583"/>
      <c r="AI1465" s="583"/>
    </row>
    <row r="1466" spans="1:35" ht="90.75" customHeight="1">
      <c r="A1466" s="546" t="s">
        <v>4119</v>
      </c>
      <c r="B1466" s="546" t="s">
        <v>169</v>
      </c>
      <c r="C1466" s="546" t="s">
        <v>4019</v>
      </c>
      <c r="D1466" s="546" t="s">
        <v>4020</v>
      </c>
      <c r="E1466" s="546" t="s">
        <v>4021</v>
      </c>
      <c r="F1466" s="546" t="s">
        <v>4020</v>
      </c>
      <c r="G1466" s="546" t="s">
        <v>4021</v>
      </c>
      <c r="H1466" s="546" t="s">
        <v>4022</v>
      </c>
      <c r="I1466" s="546" t="s">
        <v>4023</v>
      </c>
      <c r="J1466" s="546" t="s">
        <v>31</v>
      </c>
      <c r="K1466" s="546">
        <v>100</v>
      </c>
      <c r="L1466" s="138">
        <v>711000000</v>
      </c>
      <c r="M1466" s="139" t="s">
        <v>4616</v>
      </c>
      <c r="N1466" s="546" t="s">
        <v>3999</v>
      </c>
      <c r="O1466" s="546" t="s">
        <v>4120</v>
      </c>
      <c r="P1466" s="546"/>
      <c r="Q1466" s="546" t="s">
        <v>4025</v>
      </c>
      <c r="R1466" s="546" t="s">
        <v>4001</v>
      </c>
      <c r="S1466" s="546"/>
      <c r="T1466" s="546" t="s">
        <v>82</v>
      </c>
      <c r="U1466" s="546"/>
      <c r="V1466" s="606">
        <v>466928</v>
      </c>
      <c r="W1466" s="606">
        <v>466928</v>
      </c>
      <c r="X1466" s="290">
        <f t="shared" si="22"/>
        <v>522959.36000000004</v>
      </c>
      <c r="Y1466" s="546" t="s">
        <v>81</v>
      </c>
      <c r="Z1466" s="546">
        <v>2015</v>
      </c>
      <c r="AA1466" s="546"/>
      <c r="AB1466" s="546" t="s">
        <v>62</v>
      </c>
      <c r="AC1466" s="546" t="s">
        <v>4002</v>
      </c>
      <c r="AD1466" s="546"/>
      <c r="AE1466" s="546"/>
      <c r="AF1466" s="546"/>
      <c r="AG1466" s="546"/>
      <c r="AH1466" s="583"/>
      <c r="AI1466" s="583"/>
    </row>
    <row r="1467" spans="1:35" ht="90.75" customHeight="1">
      <c r="A1467" s="546" t="s">
        <v>4121</v>
      </c>
      <c r="B1467" s="546" t="s">
        <v>169</v>
      </c>
      <c r="C1467" s="546" t="s">
        <v>4019</v>
      </c>
      <c r="D1467" s="546" t="s">
        <v>4020</v>
      </c>
      <c r="E1467" s="546" t="s">
        <v>4021</v>
      </c>
      <c r="F1467" s="546" t="s">
        <v>4020</v>
      </c>
      <c r="G1467" s="546" t="s">
        <v>4021</v>
      </c>
      <c r="H1467" s="546" t="s">
        <v>4022</v>
      </c>
      <c r="I1467" s="546" t="s">
        <v>4023</v>
      </c>
      <c r="J1467" s="546" t="s">
        <v>31</v>
      </c>
      <c r="K1467" s="546">
        <v>100</v>
      </c>
      <c r="L1467" s="138">
        <v>711000000</v>
      </c>
      <c r="M1467" s="139" t="s">
        <v>4616</v>
      </c>
      <c r="N1467" s="546" t="s">
        <v>3999</v>
      </c>
      <c r="O1467" s="546" t="s">
        <v>4122</v>
      </c>
      <c r="P1467" s="546"/>
      <c r="Q1467" s="546" t="s">
        <v>4025</v>
      </c>
      <c r="R1467" s="546" t="s">
        <v>4001</v>
      </c>
      <c r="S1467" s="546"/>
      <c r="T1467" s="546" t="s">
        <v>82</v>
      </c>
      <c r="U1467" s="546"/>
      <c r="V1467" s="606">
        <v>216084</v>
      </c>
      <c r="W1467" s="606">
        <v>216084</v>
      </c>
      <c r="X1467" s="290">
        <f t="shared" si="22"/>
        <v>242014.08000000002</v>
      </c>
      <c r="Y1467" s="546" t="s">
        <v>81</v>
      </c>
      <c r="Z1467" s="546">
        <v>2015</v>
      </c>
      <c r="AA1467" s="546"/>
      <c r="AB1467" s="546" t="s">
        <v>62</v>
      </c>
      <c r="AC1467" s="546" t="s">
        <v>4002</v>
      </c>
      <c r="AD1467" s="546"/>
      <c r="AE1467" s="546"/>
      <c r="AF1467" s="546"/>
      <c r="AG1467" s="546"/>
      <c r="AH1467" s="583"/>
      <c r="AI1467" s="583"/>
    </row>
    <row r="1468" spans="1:35" ht="90.75" customHeight="1">
      <c r="A1468" s="546" t="s">
        <v>4123</v>
      </c>
      <c r="B1468" s="546" t="s">
        <v>169</v>
      </c>
      <c r="C1468" s="546" t="s">
        <v>4019</v>
      </c>
      <c r="D1468" s="546" t="s">
        <v>4020</v>
      </c>
      <c r="E1468" s="546" t="s">
        <v>4021</v>
      </c>
      <c r="F1468" s="546" t="s">
        <v>4020</v>
      </c>
      <c r="G1468" s="546" t="s">
        <v>4021</v>
      </c>
      <c r="H1468" s="546" t="s">
        <v>4022</v>
      </c>
      <c r="I1468" s="546" t="s">
        <v>4023</v>
      </c>
      <c r="J1468" s="546" t="s">
        <v>31</v>
      </c>
      <c r="K1468" s="546">
        <v>100</v>
      </c>
      <c r="L1468" s="138">
        <v>711000000</v>
      </c>
      <c r="M1468" s="139" t="s">
        <v>4616</v>
      </c>
      <c r="N1468" s="546" t="s">
        <v>3999</v>
      </c>
      <c r="O1468" s="546" t="s">
        <v>4124</v>
      </c>
      <c r="P1468" s="546"/>
      <c r="Q1468" s="546" t="s">
        <v>4025</v>
      </c>
      <c r="R1468" s="546" t="s">
        <v>4001</v>
      </c>
      <c r="S1468" s="546"/>
      <c r="T1468" s="546" t="s">
        <v>82</v>
      </c>
      <c r="U1468" s="546"/>
      <c r="V1468" s="606">
        <v>222560</v>
      </c>
      <c r="W1468" s="606">
        <v>222560</v>
      </c>
      <c r="X1468" s="290">
        <f t="shared" si="22"/>
        <v>249267.20000000001</v>
      </c>
      <c r="Y1468" s="546" t="s">
        <v>81</v>
      </c>
      <c r="Z1468" s="546">
        <v>2015</v>
      </c>
      <c r="AA1468" s="546"/>
      <c r="AB1468" s="546" t="s">
        <v>62</v>
      </c>
      <c r="AC1468" s="546" t="s">
        <v>4002</v>
      </c>
      <c r="AD1468" s="546"/>
      <c r="AE1468" s="546"/>
      <c r="AF1468" s="546"/>
      <c r="AG1468" s="546"/>
      <c r="AH1468" s="583"/>
      <c r="AI1468" s="583"/>
    </row>
    <row r="1469" spans="1:35" ht="90.75" customHeight="1">
      <c r="A1469" s="546" t="s">
        <v>4125</v>
      </c>
      <c r="B1469" s="546" t="s">
        <v>169</v>
      </c>
      <c r="C1469" s="546" t="s">
        <v>4019</v>
      </c>
      <c r="D1469" s="546" t="s">
        <v>4020</v>
      </c>
      <c r="E1469" s="546" t="s">
        <v>4021</v>
      </c>
      <c r="F1469" s="546" t="s">
        <v>4020</v>
      </c>
      <c r="G1469" s="546" t="s">
        <v>4021</v>
      </c>
      <c r="H1469" s="546" t="s">
        <v>4022</v>
      </c>
      <c r="I1469" s="546" t="s">
        <v>4023</v>
      </c>
      <c r="J1469" s="546" t="s">
        <v>31</v>
      </c>
      <c r="K1469" s="546">
        <v>100</v>
      </c>
      <c r="L1469" s="138">
        <v>711000000</v>
      </c>
      <c r="M1469" s="139" t="s">
        <v>4616</v>
      </c>
      <c r="N1469" s="546" t="s">
        <v>3999</v>
      </c>
      <c r="O1469" s="546" t="s">
        <v>4126</v>
      </c>
      <c r="P1469" s="546"/>
      <c r="Q1469" s="546" t="s">
        <v>4025</v>
      </c>
      <c r="R1469" s="546" t="s">
        <v>4001</v>
      </c>
      <c r="S1469" s="546"/>
      <c r="T1469" s="546" t="s">
        <v>82</v>
      </c>
      <c r="U1469" s="546"/>
      <c r="V1469" s="606">
        <v>1083158</v>
      </c>
      <c r="W1469" s="606">
        <v>1083158</v>
      </c>
      <c r="X1469" s="290">
        <f t="shared" si="22"/>
        <v>1213136.9600000002</v>
      </c>
      <c r="Y1469" s="546" t="s">
        <v>81</v>
      </c>
      <c r="Z1469" s="546">
        <v>2015</v>
      </c>
      <c r="AA1469" s="546"/>
      <c r="AB1469" s="546" t="s">
        <v>62</v>
      </c>
      <c r="AC1469" s="546" t="s">
        <v>4002</v>
      </c>
      <c r="AD1469" s="546"/>
      <c r="AE1469" s="546"/>
      <c r="AF1469" s="546"/>
      <c r="AG1469" s="546"/>
      <c r="AH1469" s="583"/>
      <c r="AI1469" s="583"/>
    </row>
    <row r="1470" spans="1:35" ht="90.75" customHeight="1">
      <c r="A1470" s="546" t="s">
        <v>4127</v>
      </c>
      <c r="B1470" s="546" t="s">
        <v>169</v>
      </c>
      <c r="C1470" s="546" t="s">
        <v>3992</v>
      </c>
      <c r="D1470" s="546" t="s">
        <v>3993</v>
      </c>
      <c r="E1470" s="546" t="s">
        <v>3994</v>
      </c>
      <c r="F1470" s="546" t="s">
        <v>3995</v>
      </c>
      <c r="G1470" s="546" t="s">
        <v>3996</v>
      </c>
      <c r="H1470" s="546" t="s">
        <v>3997</v>
      </c>
      <c r="I1470" s="546" t="s">
        <v>3998</v>
      </c>
      <c r="J1470" s="546" t="s">
        <v>31</v>
      </c>
      <c r="K1470" s="546">
        <v>100</v>
      </c>
      <c r="L1470" s="546">
        <v>151010000</v>
      </c>
      <c r="M1470" s="604" t="s">
        <v>3157</v>
      </c>
      <c r="N1470" s="546" t="s">
        <v>3999</v>
      </c>
      <c r="O1470" s="546" t="s">
        <v>4057</v>
      </c>
      <c r="P1470" s="546"/>
      <c r="Q1470" s="546" t="s">
        <v>4025</v>
      </c>
      <c r="R1470" s="546" t="s">
        <v>4001</v>
      </c>
      <c r="S1470" s="546"/>
      <c r="T1470" s="546" t="s">
        <v>82</v>
      </c>
      <c r="U1470" s="546"/>
      <c r="V1470" s="606">
        <v>843936</v>
      </c>
      <c r="W1470" s="606">
        <v>843936</v>
      </c>
      <c r="X1470" s="290">
        <f t="shared" si="22"/>
        <v>945208.32000000007</v>
      </c>
      <c r="Y1470" s="546" t="s">
        <v>81</v>
      </c>
      <c r="Z1470" s="546">
        <v>2015</v>
      </c>
      <c r="AA1470" s="546"/>
      <c r="AB1470" s="546" t="s">
        <v>62</v>
      </c>
      <c r="AC1470" s="546" t="s">
        <v>4002</v>
      </c>
      <c r="AD1470" s="546"/>
      <c r="AE1470" s="546"/>
      <c r="AF1470" s="546"/>
      <c r="AG1470" s="546"/>
      <c r="AH1470" s="583"/>
      <c r="AI1470" s="583"/>
    </row>
    <row r="1471" spans="1:35" ht="90.75" customHeight="1">
      <c r="A1471" s="546" t="s">
        <v>4128</v>
      </c>
      <c r="B1471" s="546" t="s">
        <v>169</v>
      </c>
      <c r="C1471" s="546" t="s">
        <v>3992</v>
      </c>
      <c r="D1471" s="546" t="s">
        <v>3993</v>
      </c>
      <c r="E1471" s="546" t="s">
        <v>3994</v>
      </c>
      <c r="F1471" s="546" t="s">
        <v>3995</v>
      </c>
      <c r="G1471" s="546" t="s">
        <v>3996</v>
      </c>
      <c r="H1471" s="546" t="s">
        <v>3997</v>
      </c>
      <c r="I1471" s="546" t="s">
        <v>3998</v>
      </c>
      <c r="J1471" s="546" t="s">
        <v>31</v>
      </c>
      <c r="K1471" s="546">
        <v>100</v>
      </c>
      <c r="L1471" s="546">
        <v>151010000</v>
      </c>
      <c r="M1471" s="604" t="s">
        <v>3157</v>
      </c>
      <c r="N1471" s="546" t="s">
        <v>3999</v>
      </c>
      <c r="O1471" s="546" t="s">
        <v>4049</v>
      </c>
      <c r="P1471" s="546"/>
      <c r="Q1471" s="546" t="s">
        <v>4025</v>
      </c>
      <c r="R1471" s="546" t="s">
        <v>4001</v>
      </c>
      <c r="S1471" s="546"/>
      <c r="T1471" s="546" t="s">
        <v>82</v>
      </c>
      <c r="U1471" s="546"/>
      <c r="V1471" s="606">
        <v>534204</v>
      </c>
      <c r="W1471" s="606">
        <v>534204</v>
      </c>
      <c r="X1471" s="290">
        <f t="shared" si="22"/>
        <v>598308.4800000001</v>
      </c>
      <c r="Y1471" s="546" t="s">
        <v>81</v>
      </c>
      <c r="Z1471" s="546">
        <v>2015</v>
      </c>
      <c r="AA1471" s="546"/>
      <c r="AB1471" s="546" t="s">
        <v>62</v>
      </c>
      <c r="AC1471" s="546" t="s">
        <v>4002</v>
      </c>
      <c r="AD1471" s="546"/>
      <c r="AE1471" s="546"/>
      <c r="AF1471" s="546"/>
      <c r="AG1471" s="546"/>
      <c r="AH1471" s="583"/>
      <c r="AI1471" s="583"/>
    </row>
    <row r="1472" spans="1:35" ht="90.75" customHeight="1">
      <c r="A1472" s="546" t="s">
        <v>4129</v>
      </c>
      <c r="B1472" s="546" t="s">
        <v>169</v>
      </c>
      <c r="C1472" s="546" t="s">
        <v>3992</v>
      </c>
      <c r="D1472" s="546" t="s">
        <v>3993</v>
      </c>
      <c r="E1472" s="546" t="s">
        <v>3994</v>
      </c>
      <c r="F1472" s="546" t="s">
        <v>3995</v>
      </c>
      <c r="G1472" s="546" t="s">
        <v>3996</v>
      </c>
      <c r="H1472" s="546" t="s">
        <v>3997</v>
      </c>
      <c r="I1472" s="546" t="s">
        <v>3998</v>
      </c>
      <c r="J1472" s="546" t="s">
        <v>31</v>
      </c>
      <c r="K1472" s="546">
        <v>100</v>
      </c>
      <c r="L1472" s="546">
        <v>151010000</v>
      </c>
      <c r="M1472" s="604" t="s">
        <v>3157</v>
      </c>
      <c r="N1472" s="546" t="s">
        <v>3999</v>
      </c>
      <c r="O1472" s="546" t="s">
        <v>4053</v>
      </c>
      <c r="P1472" s="546"/>
      <c r="Q1472" s="546" t="s">
        <v>4025</v>
      </c>
      <c r="R1472" s="546" t="s">
        <v>4001</v>
      </c>
      <c r="S1472" s="546"/>
      <c r="T1472" s="546" t="s">
        <v>82</v>
      </c>
      <c r="U1472" s="546"/>
      <c r="V1472" s="606">
        <v>759132</v>
      </c>
      <c r="W1472" s="606">
        <v>759132</v>
      </c>
      <c r="X1472" s="290">
        <f t="shared" si="22"/>
        <v>850227.84000000008</v>
      </c>
      <c r="Y1472" s="546" t="s">
        <v>81</v>
      </c>
      <c r="Z1472" s="546">
        <v>2015</v>
      </c>
      <c r="AA1472" s="546"/>
      <c r="AB1472" s="546" t="s">
        <v>62</v>
      </c>
      <c r="AC1472" s="546" t="s">
        <v>4002</v>
      </c>
      <c r="AD1472" s="546"/>
      <c r="AE1472" s="546"/>
      <c r="AF1472" s="546"/>
      <c r="AG1472" s="546"/>
      <c r="AH1472" s="583"/>
      <c r="AI1472" s="583"/>
    </row>
    <row r="1473" spans="1:35" ht="90.75" customHeight="1">
      <c r="A1473" s="546" t="s">
        <v>4130</v>
      </c>
      <c r="B1473" s="546" t="s">
        <v>169</v>
      </c>
      <c r="C1473" s="546" t="s">
        <v>4131</v>
      </c>
      <c r="D1473" s="546" t="s">
        <v>4132</v>
      </c>
      <c r="E1473" s="546" t="s">
        <v>4133</v>
      </c>
      <c r="F1473" s="546" t="s">
        <v>4134</v>
      </c>
      <c r="G1473" s="546" t="s">
        <v>4135</v>
      </c>
      <c r="H1473" s="546" t="s">
        <v>4136</v>
      </c>
      <c r="I1473" s="546" t="s">
        <v>4137</v>
      </c>
      <c r="J1473" s="546" t="s">
        <v>31</v>
      </c>
      <c r="K1473" s="546">
        <v>100</v>
      </c>
      <c r="L1473" s="546">
        <v>271010000</v>
      </c>
      <c r="M1473" s="604" t="s">
        <v>2063</v>
      </c>
      <c r="N1473" s="546" t="s">
        <v>3999</v>
      </c>
      <c r="O1473" s="546" t="s">
        <v>4024</v>
      </c>
      <c r="P1473" s="546"/>
      <c r="Q1473" s="546" t="s">
        <v>4025</v>
      </c>
      <c r="R1473" s="546" t="s">
        <v>4001</v>
      </c>
      <c r="S1473" s="546"/>
      <c r="T1473" s="546" t="s">
        <v>82</v>
      </c>
      <c r="U1473" s="546"/>
      <c r="V1473" s="606">
        <v>41130</v>
      </c>
      <c r="W1473" s="606">
        <v>41130</v>
      </c>
      <c r="X1473" s="290">
        <f t="shared" si="22"/>
        <v>46065.600000000006</v>
      </c>
      <c r="Y1473" s="546" t="s">
        <v>81</v>
      </c>
      <c r="Z1473" s="546">
        <v>2015</v>
      </c>
      <c r="AA1473" s="546"/>
      <c r="AB1473" s="546" t="s">
        <v>62</v>
      </c>
      <c r="AC1473" s="546" t="s">
        <v>1909</v>
      </c>
      <c r="AD1473" s="546"/>
      <c r="AE1473" s="546"/>
      <c r="AF1473" s="546"/>
      <c r="AG1473" s="546"/>
      <c r="AH1473" s="583"/>
      <c r="AI1473" s="583"/>
    </row>
    <row r="1474" spans="1:35" ht="90.75" customHeight="1">
      <c r="A1474" s="546" t="s">
        <v>4138</v>
      </c>
      <c r="B1474" s="546" t="s">
        <v>169</v>
      </c>
      <c r="C1474" s="546" t="s">
        <v>4131</v>
      </c>
      <c r="D1474" s="546" t="s">
        <v>4132</v>
      </c>
      <c r="E1474" s="546" t="s">
        <v>4133</v>
      </c>
      <c r="F1474" s="546" t="s">
        <v>4134</v>
      </c>
      <c r="G1474" s="546" t="s">
        <v>4135</v>
      </c>
      <c r="H1474" s="546" t="s">
        <v>4136</v>
      </c>
      <c r="I1474" s="546" t="s">
        <v>4137</v>
      </c>
      <c r="J1474" s="546" t="s">
        <v>31</v>
      </c>
      <c r="K1474" s="546">
        <v>100</v>
      </c>
      <c r="L1474" s="546">
        <v>271010000</v>
      </c>
      <c r="M1474" s="604" t="s">
        <v>2063</v>
      </c>
      <c r="N1474" s="546" t="s">
        <v>3999</v>
      </c>
      <c r="O1474" s="546" t="s">
        <v>4027</v>
      </c>
      <c r="P1474" s="546"/>
      <c r="Q1474" s="546" t="s">
        <v>4025</v>
      </c>
      <c r="R1474" s="546" t="s">
        <v>4001</v>
      </c>
      <c r="S1474" s="546"/>
      <c r="T1474" s="546" t="s">
        <v>82</v>
      </c>
      <c r="U1474" s="546"/>
      <c r="V1474" s="606">
        <v>397590</v>
      </c>
      <c r="W1474" s="606">
        <v>397590</v>
      </c>
      <c r="X1474" s="290">
        <f>#N/A</f>
        <v>445300.80000000005</v>
      </c>
      <c r="Y1474" s="546" t="s">
        <v>81</v>
      </c>
      <c r="Z1474" s="546">
        <v>2015</v>
      </c>
      <c r="AA1474" s="546"/>
      <c r="AB1474" s="546" t="s">
        <v>62</v>
      </c>
      <c r="AC1474" s="546" t="s">
        <v>1909</v>
      </c>
      <c r="AD1474" s="546"/>
      <c r="AE1474" s="546"/>
      <c r="AF1474" s="546"/>
      <c r="AG1474" s="546"/>
      <c r="AH1474" s="583"/>
      <c r="AI1474" s="583"/>
    </row>
    <row r="1475" spans="1:35" ht="90.75" customHeight="1">
      <c r="A1475" s="546" t="s">
        <v>4139</v>
      </c>
      <c r="B1475" s="546" t="s">
        <v>169</v>
      </c>
      <c r="C1475" s="546" t="s">
        <v>4131</v>
      </c>
      <c r="D1475" s="546" t="s">
        <v>4132</v>
      </c>
      <c r="E1475" s="546" t="s">
        <v>4133</v>
      </c>
      <c r="F1475" s="546" t="s">
        <v>4134</v>
      </c>
      <c r="G1475" s="546" t="s">
        <v>4135</v>
      </c>
      <c r="H1475" s="546" t="s">
        <v>4136</v>
      </c>
      <c r="I1475" s="546" t="s">
        <v>4137</v>
      </c>
      <c r="J1475" s="546" t="s">
        <v>31</v>
      </c>
      <c r="K1475" s="546">
        <v>100</v>
      </c>
      <c r="L1475" s="546">
        <v>271010000</v>
      </c>
      <c r="M1475" s="604" t="s">
        <v>2063</v>
      </c>
      <c r="N1475" s="546" t="s">
        <v>3999</v>
      </c>
      <c r="O1475" s="546" t="s">
        <v>4029</v>
      </c>
      <c r="P1475" s="546"/>
      <c r="Q1475" s="546" t="s">
        <v>4025</v>
      </c>
      <c r="R1475" s="546" t="s">
        <v>4001</v>
      </c>
      <c r="S1475" s="546"/>
      <c r="T1475" s="546" t="s">
        <v>82</v>
      </c>
      <c r="U1475" s="546"/>
      <c r="V1475" s="606">
        <v>322185</v>
      </c>
      <c r="W1475" s="606">
        <v>322185</v>
      </c>
      <c r="X1475" s="290">
        <f t="shared" ref="X1475:X1537" si="23">W1475*1.12</f>
        <v>360847.2</v>
      </c>
      <c r="Y1475" s="546" t="s">
        <v>81</v>
      </c>
      <c r="Z1475" s="546">
        <v>2015</v>
      </c>
      <c r="AA1475" s="546"/>
      <c r="AB1475" s="546" t="s">
        <v>62</v>
      </c>
      <c r="AC1475" s="546" t="s">
        <v>1909</v>
      </c>
      <c r="AD1475" s="546"/>
      <c r="AE1475" s="546"/>
      <c r="AF1475" s="546"/>
      <c r="AG1475" s="546"/>
      <c r="AH1475" s="583"/>
      <c r="AI1475" s="583"/>
    </row>
    <row r="1476" spans="1:35" ht="90.75" customHeight="1">
      <c r="A1476" s="546" t="s">
        <v>4140</v>
      </c>
      <c r="B1476" s="546" t="s">
        <v>169</v>
      </c>
      <c r="C1476" s="546" t="s">
        <v>4131</v>
      </c>
      <c r="D1476" s="546" t="s">
        <v>4132</v>
      </c>
      <c r="E1476" s="546" t="s">
        <v>4133</v>
      </c>
      <c r="F1476" s="546" t="s">
        <v>4134</v>
      </c>
      <c r="G1476" s="546" t="s">
        <v>4135</v>
      </c>
      <c r="H1476" s="546" t="s">
        <v>4136</v>
      </c>
      <c r="I1476" s="546" t="s">
        <v>4137</v>
      </c>
      <c r="J1476" s="546" t="s">
        <v>31</v>
      </c>
      <c r="K1476" s="546">
        <v>100</v>
      </c>
      <c r="L1476" s="546">
        <v>271010000</v>
      </c>
      <c r="M1476" s="604" t="s">
        <v>2063</v>
      </c>
      <c r="N1476" s="546" t="s">
        <v>3999</v>
      </c>
      <c r="O1476" s="546" t="s">
        <v>4031</v>
      </c>
      <c r="P1476" s="546"/>
      <c r="Q1476" s="546" t="s">
        <v>4025</v>
      </c>
      <c r="R1476" s="546" t="s">
        <v>4001</v>
      </c>
      <c r="S1476" s="546"/>
      <c r="T1476" s="546" t="s">
        <v>82</v>
      </c>
      <c r="U1476" s="546"/>
      <c r="V1476" s="606">
        <v>335895</v>
      </c>
      <c r="W1476" s="606">
        <v>335895</v>
      </c>
      <c r="X1476" s="290">
        <f t="shared" si="23"/>
        <v>376202.4</v>
      </c>
      <c r="Y1476" s="546" t="s">
        <v>81</v>
      </c>
      <c r="Z1476" s="546">
        <v>2015</v>
      </c>
      <c r="AA1476" s="546"/>
      <c r="AB1476" s="546" t="s">
        <v>62</v>
      </c>
      <c r="AC1476" s="546" t="s">
        <v>1909</v>
      </c>
      <c r="AD1476" s="546"/>
      <c r="AE1476" s="546"/>
      <c r="AF1476" s="546"/>
      <c r="AG1476" s="546"/>
      <c r="AH1476" s="583"/>
      <c r="AI1476" s="583"/>
    </row>
    <row r="1477" spans="1:35" ht="90.75" customHeight="1">
      <c r="A1477" s="546" t="s">
        <v>4141</v>
      </c>
      <c r="B1477" s="546" t="s">
        <v>169</v>
      </c>
      <c r="C1477" s="546" t="s">
        <v>4131</v>
      </c>
      <c r="D1477" s="546" t="s">
        <v>4132</v>
      </c>
      <c r="E1477" s="546" t="s">
        <v>4133</v>
      </c>
      <c r="F1477" s="546" t="s">
        <v>4134</v>
      </c>
      <c r="G1477" s="546" t="s">
        <v>4135</v>
      </c>
      <c r="H1477" s="546" t="s">
        <v>4136</v>
      </c>
      <c r="I1477" s="546" t="s">
        <v>4137</v>
      </c>
      <c r="J1477" s="546" t="s">
        <v>31</v>
      </c>
      <c r="K1477" s="546">
        <v>100</v>
      </c>
      <c r="L1477" s="546">
        <v>231010000</v>
      </c>
      <c r="M1477" s="604" t="s">
        <v>2772</v>
      </c>
      <c r="N1477" s="546" t="s">
        <v>3999</v>
      </c>
      <c r="O1477" s="546" t="s">
        <v>4033</v>
      </c>
      <c r="P1477" s="546"/>
      <c r="Q1477" s="546" t="s">
        <v>4025</v>
      </c>
      <c r="R1477" s="546" t="s">
        <v>4001</v>
      </c>
      <c r="S1477" s="546"/>
      <c r="T1477" s="546" t="s">
        <v>82</v>
      </c>
      <c r="U1477" s="546"/>
      <c r="V1477" s="606">
        <v>144450</v>
      </c>
      <c r="W1477" s="606">
        <v>144450</v>
      </c>
      <c r="X1477" s="290">
        <f t="shared" si="23"/>
        <v>161784.00000000003</v>
      </c>
      <c r="Y1477" s="546" t="s">
        <v>81</v>
      </c>
      <c r="Z1477" s="546">
        <v>2015</v>
      </c>
      <c r="AA1477" s="546"/>
      <c r="AB1477" s="546" t="s">
        <v>62</v>
      </c>
      <c r="AC1477" s="546" t="s">
        <v>1909</v>
      </c>
      <c r="AD1477" s="546"/>
      <c r="AE1477" s="546"/>
      <c r="AF1477" s="546"/>
      <c r="AG1477" s="546"/>
      <c r="AH1477" s="583"/>
      <c r="AI1477" s="583"/>
    </row>
    <row r="1478" spans="1:35" ht="90.75" customHeight="1">
      <c r="A1478" s="546" t="s">
        <v>4142</v>
      </c>
      <c r="B1478" s="546" t="s">
        <v>169</v>
      </c>
      <c r="C1478" s="546" t="s">
        <v>4131</v>
      </c>
      <c r="D1478" s="546" t="s">
        <v>4132</v>
      </c>
      <c r="E1478" s="546" t="s">
        <v>4133</v>
      </c>
      <c r="F1478" s="546" t="s">
        <v>4134</v>
      </c>
      <c r="G1478" s="546" t="s">
        <v>4135</v>
      </c>
      <c r="H1478" s="546" t="s">
        <v>4136</v>
      </c>
      <c r="I1478" s="546" t="s">
        <v>4137</v>
      </c>
      <c r="J1478" s="546" t="s">
        <v>31</v>
      </c>
      <c r="K1478" s="546">
        <v>100</v>
      </c>
      <c r="L1478" s="546">
        <v>231010000</v>
      </c>
      <c r="M1478" s="604" t="s">
        <v>2772</v>
      </c>
      <c r="N1478" s="546" t="s">
        <v>3999</v>
      </c>
      <c r="O1478" s="546" t="s">
        <v>4037</v>
      </c>
      <c r="P1478" s="546"/>
      <c r="Q1478" s="546" t="s">
        <v>4025</v>
      </c>
      <c r="R1478" s="546" t="s">
        <v>4001</v>
      </c>
      <c r="S1478" s="546"/>
      <c r="T1478" s="546" t="s">
        <v>82</v>
      </c>
      <c r="U1478" s="546"/>
      <c r="V1478" s="606">
        <v>141561</v>
      </c>
      <c r="W1478" s="606">
        <v>141561</v>
      </c>
      <c r="X1478" s="290">
        <f t="shared" si="23"/>
        <v>158548.32</v>
      </c>
      <c r="Y1478" s="546" t="s">
        <v>81</v>
      </c>
      <c r="Z1478" s="546">
        <v>2015</v>
      </c>
      <c r="AA1478" s="546"/>
      <c r="AB1478" s="546" t="s">
        <v>62</v>
      </c>
      <c r="AC1478" s="546" t="s">
        <v>1909</v>
      </c>
      <c r="AD1478" s="546"/>
      <c r="AE1478" s="546"/>
      <c r="AF1478" s="546"/>
      <c r="AG1478" s="546"/>
      <c r="AH1478" s="583"/>
      <c r="AI1478" s="583"/>
    </row>
    <row r="1479" spans="1:35" ht="90.75" customHeight="1">
      <c r="A1479" s="546" t="s">
        <v>4143</v>
      </c>
      <c r="B1479" s="546" t="s">
        <v>169</v>
      </c>
      <c r="C1479" s="546" t="s">
        <v>4131</v>
      </c>
      <c r="D1479" s="546" t="s">
        <v>4132</v>
      </c>
      <c r="E1479" s="546" t="s">
        <v>4133</v>
      </c>
      <c r="F1479" s="546" t="s">
        <v>4134</v>
      </c>
      <c r="G1479" s="546" t="s">
        <v>4135</v>
      </c>
      <c r="H1479" s="546" t="s">
        <v>4136</v>
      </c>
      <c r="I1479" s="546" t="s">
        <v>4137</v>
      </c>
      <c r="J1479" s="546" t="s">
        <v>31</v>
      </c>
      <c r="K1479" s="546">
        <v>100</v>
      </c>
      <c r="L1479" s="546">
        <v>231010000</v>
      </c>
      <c r="M1479" s="604" t="s">
        <v>2772</v>
      </c>
      <c r="N1479" s="546" t="s">
        <v>3999</v>
      </c>
      <c r="O1479" s="546" t="s">
        <v>4039</v>
      </c>
      <c r="P1479" s="546"/>
      <c r="Q1479" s="546" t="s">
        <v>4025</v>
      </c>
      <c r="R1479" s="546" t="s">
        <v>4001</v>
      </c>
      <c r="S1479" s="546"/>
      <c r="T1479" s="546" t="s">
        <v>82</v>
      </c>
      <c r="U1479" s="546"/>
      <c r="V1479" s="606">
        <v>219564</v>
      </c>
      <c r="W1479" s="606">
        <v>219564</v>
      </c>
      <c r="X1479" s="290">
        <f t="shared" si="23"/>
        <v>245911.68000000002</v>
      </c>
      <c r="Y1479" s="546" t="s">
        <v>81</v>
      </c>
      <c r="Z1479" s="546">
        <v>2015</v>
      </c>
      <c r="AA1479" s="546"/>
      <c r="AB1479" s="546" t="s">
        <v>62</v>
      </c>
      <c r="AC1479" s="546" t="s">
        <v>1909</v>
      </c>
      <c r="AD1479" s="546"/>
      <c r="AE1479" s="546"/>
      <c r="AF1479" s="546"/>
      <c r="AG1479" s="546"/>
      <c r="AH1479" s="583"/>
      <c r="AI1479" s="583"/>
    </row>
    <row r="1480" spans="1:35" ht="90.75" customHeight="1">
      <c r="A1480" s="546" t="s">
        <v>4144</v>
      </c>
      <c r="B1480" s="546" t="s">
        <v>169</v>
      </c>
      <c r="C1480" s="546" t="s">
        <v>4131</v>
      </c>
      <c r="D1480" s="546" t="s">
        <v>4132</v>
      </c>
      <c r="E1480" s="546" t="s">
        <v>4133</v>
      </c>
      <c r="F1480" s="546" t="s">
        <v>4134</v>
      </c>
      <c r="G1480" s="546" t="s">
        <v>4135</v>
      </c>
      <c r="H1480" s="546" t="s">
        <v>4136</v>
      </c>
      <c r="I1480" s="546" t="s">
        <v>4137</v>
      </c>
      <c r="J1480" s="546" t="s">
        <v>31</v>
      </c>
      <c r="K1480" s="546">
        <v>100</v>
      </c>
      <c r="L1480" s="546">
        <v>231010000</v>
      </c>
      <c r="M1480" s="604" t="s">
        <v>2772</v>
      </c>
      <c r="N1480" s="546" t="s">
        <v>3999</v>
      </c>
      <c r="O1480" s="546" t="s">
        <v>4041</v>
      </c>
      <c r="P1480" s="546"/>
      <c r="Q1480" s="546" t="s">
        <v>4025</v>
      </c>
      <c r="R1480" s="546" t="s">
        <v>4001</v>
      </c>
      <c r="S1480" s="546"/>
      <c r="T1480" s="546" t="s">
        <v>82</v>
      </c>
      <c r="U1480" s="546"/>
      <c r="V1480" s="606">
        <v>268677</v>
      </c>
      <c r="W1480" s="606">
        <v>268677</v>
      </c>
      <c r="X1480" s="290">
        <f t="shared" si="23"/>
        <v>300918.24000000005</v>
      </c>
      <c r="Y1480" s="546" t="s">
        <v>81</v>
      </c>
      <c r="Z1480" s="546">
        <v>2015</v>
      </c>
      <c r="AA1480" s="546"/>
      <c r="AB1480" s="546" t="s">
        <v>62</v>
      </c>
      <c r="AC1480" s="546" t="s">
        <v>1909</v>
      </c>
      <c r="AD1480" s="546"/>
      <c r="AE1480" s="546"/>
      <c r="AF1480" s="546"/>
      <c r="AG1480" s="546"/>
      <c r="AH1480" s="583"/>
      <c r="AI1480" s="583"/>
    </row>
    <row r="1481" spans="1:35" ht="90.75" customHeight="1">
      <c r="A1481" s="546" t="s">
        <v>4145</v>
      </c>
      <c r="B1481" s="546" t="s">
        <v>169</v>
      </c>
      <c r="C1481" s="546" t="s">
        <v>4131</v>
      </c>
      <c r="D1481" s="546" t="s">
        <v>4132</v>
      </c>
      <c r="E1481" s="546" t="s">
        <v>4133</v>
      </c>
      <c r="F1481" s="546" t="s">
        <v>4134</v>
      </c>
      <c r="G1481" s="546" t="s">
        <v>4135</v>
      </c>
      <c r="H1481" s="546" t="s">
        <v>4136</v>
      </c>
      <c r="I1481" s="546" t="s">
        <v>4137</v>
      </c>
      <c r="J1481" s="546" t="s">
        <v>31</v>
      </c>
      <c r="K1481" s="546">
        <v>100</v>
      </c>
      <c r="L1481" s="546">
        <v>231010000</v>
      </c>
      <c r="M1481" s="604" t="s">
        <v>2772</v>
      </c>
      <c r="N1481" s="546" t="s">
        <v>3999</v>
      </c>
      <c r="O1481" s="546" t="s">
        <v>4043</v>
      </c>
      <c r="P1481" s="546"/>
      <c r="Q1481" s="546" t="s">
        <v>4025</v>
      </c>
      <c r="R1481" s="546" t="s">
        <v>4001</v>
      </c>
      <c r="S1481" s="546"/>
      <c r="T1481" s="546" t="s">
        <v>82</v>
      </c>
      <c r="U1481" s="546"/>
      <c r="V1481" s="606">
        <v>161784</v>
      </c>
      <c r="W1481" s="606">
        <v>161784</v>
      </c>
      <c r="X1481" s="290">
        <f t="shared" si="23"/>
        <v>181198.08000000002</v>
      </c>
      <c r="Y1481" s="546" t="s">
        <v>81</v>
      </c>
      <c r="Z1481" s="546">
        <v>2015</v>
      </c>
      <c r="AA1481" s="546"/>
      <c r="AB1481" s="546" t="s">
        <v>62</v>
      </c>
      <c r="AC1481" s="546" t="s">
        <v>1909</v>
      </c>
      <c r="AD1481" s="546"/>
      <c r="AE1481" s="546"/>
      <c r="AF1481" s="546"/>
      <c r="AG1481" s="546"/>
      <c r="AH1481" s="583"/>
      <c r="AI1481" s="583"/>
    </row>
    <row r="1482" spans="1:35" ht="90.75" customHeight="1">
      <c r="A1482" s="546" t="s">
        <v>4146</v>
      </c>
      <c r="B1482" s="546" t="s">
        <v>169</v>
      </c>
      <c r="C1482" s="546" t="s">
        <v>4131</v>
      </c>
      <c r="D1482" s="546" t="s">
        <v>4132</v>
      </c>
      <c r="E1482" s="546" t="s">
        <v>4133</v>
      </c>
      <c r="F1482" s="546" t="s">
        <v>4134</v>
      </c>
      <c r="G1482" s="546" t="s">
        <v>4135</v>
      </c>
      <c r="H1482" s="546" t="s">
        <v>4136</v>
      </c>
      <c r="I1482" s="546" t="s">
        <v>4137</v>
      </c>
      <c r="J1482" s="546" t="s">
        <v>31</v>
      </c>
      <c r="K1482" s="546">
        <v>100</v>
      </c>
      <c r="L1482" s="546">
        <v>231010000</v>
      </c>
      <c r="M1482" s="604" t="s">
        <v>2772</v>
      </c>
      <c r="N1482" s="546" t="s">
        <v>3999</v>
      </c>
      <c r="O1482" s="546" t="s">
        <v>4147</v>
      </c>
      <c r="P1482" s="546"/>
      <c r="Q1482" s="546" t="s">
        <v>4025</v>
      </c>
      <c r="R1482" s="546" t="s">
        <v>4001</v>
      </c>
      <c r="S1482" s="546"/>
      <c r="T1482" s="546" t="s">
        <v>82</v>
      </c>
      <c r="U1482" s="546"/>
      <c r="V1482" s="606">
        <v>95337</v>
      </c>
      <c r="W1482" s="606">
        <v>95337</v>
      </c>
      <c r="X1482" s="290">
        <f t="shared" si="23"/>
        <v>106777.44000000002</v>
      </c>
      <c r="Y1482" s="546" t="s">
        <v>81</v>
      </c>
      <c r="Z1482" s="546">
        <v>2015</v>
      </c>
      <c r="AA1482" s="546"/>
      <c r="AB1482" s="546" t="s">
        <v>62</v>
      </c>
      <c r="AC1482" s="546" t="s">
        <v>1909</v>
      </c>
      <c r="AD1482" s="546"/>
      <c r="AE1482" s="546"/>
      <c r="AF1482" s="546"/>
      <c r="AG1482" s="546"/>
      <c r="AH1482" s="583"/>
      <c r="AI1482" s="583"/>
    </row>
    <row r="1483" spans="1:35" ht="90.75" customHeight="1">
      <c r="A1483" s="546" t="s">
        <v>4148</v>
      </c>
      <c r="B1483" s="546" t="s">
        <v>169</v>
      </c>
      <c r="C1483" s="546" t="s">
        <v>4131</v>
      </c>
      <c r="D1483" s="546" t="s">
        <v>4132</v>
      </c>
      <c r="E1483" s="546" t="s">
        <v>4133</v>
      </c>
      <c r="F1483" s="546" t="s">
        <v>4134</v>
      </c>
      <c r="G1483" s="546" t="s">
        <v>4135</v>
      </c>
      <c r="H1483" s="546" t="s">
        <v>4136</v>
      </c>
      <c r="I1483" s="546" t="s">
        <v>4137</v>
      </c>
      <c r="J1483" s="546" t="s">
        <v>31</v>
      </c>
      <c r="K1483" s="546">
        <v>100</v>
      </c>
      <c r="L1483" s="546">
        <v>271034100</v>
      </c>
      <c r="M1483" s="604" t="s">
        <v>2092</v>
      </c>
      <c r="N1483" s="546" t="s">
        <v>3999</v>
      </c>
      <c r="O1483" s="546" t="s">
        <v>4149</v>
      </c>
      <c r="P1483" s="546"/>
      <c r="Q1483" s="546" t="s">
        <v>4025</v>
      </c>
      <c r="R1483" s="546" t="s">
        <v>4001</v>
      </c>
      <c r="S1483" s="546"/>
      <c r="T1483" s="546" t="s">
        <v>82</v>
      </c>
      <c r="U1483" s="546"/>
      <c r="V1483" s="606">
        <v>122925</v>
      </c>
      <c r="W1483" s="606">
        <v>122925</v>
      </c>
      <c r="X1483" s="290">
        <f t="shared" si="23"/>
        <v>137676</v>
      </c>
      <c r="Y1483" s="546" t="s">
        <v>81</v>
      </c>
      <c r="Z1483" s="546">
        <v>2015</v>
      </c>
      <c r="AA1483" s="546"/>
      <c r="AB1483" s="546" t="s">
        <v>62</v>
      </c>
      <c r="AC1483" s="546" t="s">
        <v>1909</v>
      </c>
      <c r="AD1483" s="546"/>
      <c r="AE1483" s="546"/>
      <c r="AF1483" s="546"/>
      <c r="AG1483" s="546"/>
      <c r="AH1483" s="583"/>
      <c r="AI1483" s="583"/>
    </row>
    <row r="1484" spans="1:35" ht="90.75" customHeight="1">
      <c r="A1484" s="546" t="s">
        <v>4150</v>
      </c>
      <c r="B1484" s="546" t="s">
        <v>169</v>
      </c>
      <c r="C1484" s="546" t="s">
        <v>4131</v>
      </c>
      <c r="D1484" s="546" t="s">
        <v>4132</v>
      </c>
      <c r="E1484" s="546" t="s">
        <v>4133</v>
      </c>
      <c r="F1484" s="546" t="s">
        <v>4134</v>
      </c>
      <c r="G1484" s="546" t="s">
        <v>4135</v>
      </c>
      <c r="H1484" s="546" t="s">
        <v>4136</v>
      </c>
      <c r="I1484" s="546" t="s">
        <v>4137</v>
      </c>
      <c r="J1484" s="546" t="s">
        <v>31</v>
      </c>
      <c r="K1484" s="546">
        <v>100</v>
      </c>
      <c r="L1484" s="546">
        <v>271034100</v>
      </c>
      <c r="M1484" s="604" t="s">
        <v>2092</v>
      </c>
      <c r="N1484" s="546" t="s">
        <v>3999</v>
      </c>
      <c r="O1484" s="546" t="s">
        <v>4080</v>
      </c>
      <c r="P1484" s="546"/>
      <c r="Q1484" s="546" t="s">
        <v>4025</v>
      </c>
      <c r="R1484" s="546" t="s">
        <v>4001</v>
      </c>
      <c r="S1484" s="546"/>
      <c r="T1484" s="546" t="s">
        <v>82</v>
      </c>
      <c r="U1484" s="546"/>
      <c r="V1484" s="606">
        <v>297000</v>
      </c>
      <c r="W1484" s="606">
        <v>297000</v>
      </c>
      <c r="X1484" s="290">
        <f t="shared" si="23"/>
        <v>332640.00000000006</v>
      </c>
      <c r="Y1484" s="546" t="s">
        <v>81</v>
      </c>
      <c r="Z1484" s="546">
        <v>2015</v>
      </c>
      <c r="AA1484" s="546"/>
      <c r="AB1484" s="546" t="s">
        <v>62</v>
      </c>
      <c r="AC1484" s="546" t="s">
        <v>1909</v>
      </c>
      <c r="AD1484" s="546"/>
      <c r="AE1484" s="546"/>
      <c r="AF1484" s="546"/>
      <c r="AG1484" s="546"/>
      <c r="AH1484" s="583"/>
      <c r="AI1484" s="583"/>
    </row>
    <row r="1485" spans="1:35" ht="90.75" customHeight="1">
      <c r="A1485" s="546" t="s">
        <v>4151</v>
      </c>
      <c r="B1485" s="546" t="s">
        <v>169</v>
      </c>
      <c r="C1485" s="546" t="s">
        <v>4131</v>
      </c>
      <c r="D1485" s="546" t="s">
        <v>4132</v>
      </c>
      <c r="E1485" s="546" t="s">
        <v>4133</v>
      </c>
      <c r="F1485" s="546" t="s">
        <v>4134</v>
      </c>
      <c r="G1485" s="546" t="s">
        <v>4135</v>
      </c>
      <c r="H1485" s="546" t="s">
        <v>4136</v>
      </c>
      <c r="I1485" s="546" t="s">
        <v>4137</v>
      </c>
      <c r="J1485" s="546" t="s">
        <v>31</v>
      </c>
      <c r="K1485" s="546">
        <v>100</v>
      </c>
      <c r="L1485" s="546">
        <v>471010000</v>
      </c>
      <c r="M1485" s="604" t="s">
        <v>4620</v>
      </c>
      <c r="N1485" s="546" t="s">
        <v>3999</v>
      </c>
      <c r="O1485" s="546" t="s">
        <v>4152</v>
      </c>
      <c r="P1485" s="546"/>
      <c r="Q1485" s="546" t="s">
        <v>4025</v>
      </c>
      <c r="R1485" s="546" t="s">
        <v>4001</v>
      </c>
      <c r="S1485" s="546"/>
      <c r="T1485" s="546" t="s">
        <v>82</v>
      </c>
      <c r="U1485" s="546"/>
      <c r="V1485" s="606">
        <v>110975</v>
      </c>
      <c r="W1485" s="606">
        <v>110975</v>
      </c>
      <c r="X1485" s="290">
        <f t="shared" si="23"/>
        <v>124292.00000000001</v>
      </c>
      <c r="Y1485" s="546" t="s">
        <v>81</v>
      </c>
      <c r="Z1485" s="546">
        <v>2015</v>
      </c>
      <c r="AA1485" s="546"/>
      <c r="AB1485" s="546" t="s">
        <v>62</v>
      </c>
      <c r="AC1485" s="546" t="s">
        <v>1909</v>
      </c>
      <c r="AD1485" s="546"/>
      <c r="AE1485" s="546"/>
      <c r="AF1485" s="546"/>
      <c r="AG1485" s="546"/>
      <c r="AH1485" s="583"/>
      <c r="AI1485" s="583"/>
    </row>
    <row r="1486" spans="1:35" ht="90.75" customHeight="1">
      <c r="A1486" s="546" t="s">
        <v>4153</v>
      </c>
      <c r="B1486" s="546" t="s">
        <v>169</v>
      </c>
      <c r="C1486" s="546" t="s">
        <v>4131</v>
      </c>
      <c r="D1486" s="546" t="s">
        <v>4132</v>
      </c>
      <c r="E1486" s="546" t="s">
        <v>4133</v>
      </c>
      <c r="F1486" s="546" t="s">
        <v>4134</v>
      </c>
      <c r="G1486" s="546" t="s">
        <v>4135</v>
      </c>
      <c r="H1486" s="546" t="s">
        <v>4136</v>
      </c>
      <c r="I1486" s="546" t="s">
        <v>4137</v>
      </c>
      <c r="J1486" s="546" t="s">
        <v>31</v>
      </c>
      <c r="K1486" s="546">
        <v>100</v>
      </c>
      <c r="L1486" s="546">
        <v>471010000</v>
      </c>
      <c r="M1486" s="604" t="s">
        <v>4620</v>
      </c>
      <c r="N1486" s="546" t="s">
        <v>3999</v>
      </c>
      <c r="O1486" s="546" t="s">
        <v>4154</v>
      </c>
      <c r="P1486" s="546"/>
      <c r="Q1486" s="546" t="s">
        <v>4025</v>
      </c>
      <c r="R1486" s="546" t="s">
        <v>4001</v>
      </c>
      <c r="S1486" s="546"/>
      <c r="T1486" s="546" t="s">
        <v>82</v>
      </c>
      <c r="U1486" s="546"/>
      <c r="V1486" s="606">
        <v>314795</v>
      </c>
      <c r="W1486" s="606">
        <v>314795</v>
      </c>
      <c r="X1486" s="290">
        <f t="shared" si="23"/>
        <v>352570.4</v>
      </c>
      <c r="Y1486" s="546" t="s">
        <v>81</v>
      </c>
      <c r="Z1486" s="546">
        <v>2015</v>
      </c>
      <c r="AA1486" s="546"/>
      <c r="AB1486" s="546" t="s">
        <v>62</v>
      </c>
      <c r="AC1486" s="546" t="s">
        <v>1909</v>
      </c>
      <c r="AD1486" s="546"/>
      <c r="AE1486" s="546"/>
      <c r="AF1486" s="546"/>
      <c r="AG1486" s="546"/>
      <c r="AH1486" s="583"/>
      <c r="AI1486" s="583"/>
    </row>
    <row r="1487" spans="1:35" ht="90.75" customHeight="1">
      <c r="A1487" s="546" t="s">
        <v>4155</v>
      </c>
      <c r="B1487" s="546" t="s">
        <v>169</v>
      </c>
      <c r="C1487" s="546" t="s">
        <v>4131</v>
      </c>
      <c r="D1487" s="546" t="s">
        <v>4132</v>
      </c>
      <c r="E1487" s="546" t="s">
        <v>4133</v>
      </c>
      <c r="F1487" s="546" t="s">
        <v>4134</v>
      </c>
      <c r="G1487" s="546" t="s">
        <v>4135</v>
      </c>
      <c r="H1487" s="546" t="s">
        <v>4136</v>
      </c>
      <c r="I1487" s="546" t="s">
        <v>4137</v>
      </c>
      <c r="J1487" s="546" t="s">
        <v>31</v>
      </c>
      <c r="K1487" s="546">
        <v>100</v>
      </c>
      <c r="L1487" s="546">
        <v>471010000</v>
      </c>
      <c r="M1487" s="604" t="s">
        <v>4620</v>
      </c>
      <c r="N1487" s="546" t="s">
        <v>3999</v>
      </c>
      <c r="O1487" s="546" t="s">
        <v>4156</v>
      </c>
      <c r="P1487" s="546"/>
      <c r="Q1487" s="546" t="s">
        <v>4025</v>
      </c>
      <c r="R1487" s="546" t="s">
        <v>4001</v>
      </c>
      <c r="S1487" s="546"/>
      <c r="T1487" s="546" t="s">
        <v>82</v>
      </c>
      <c r="U1487" s="546"/>
      <c r="V1487" s="606">
        <v>225285</v>
      </c>
      <c r="W1487" s="606">
        <v>225285</v>
      </c>
      <c r="X1487" s="290">
        <f t="shared" si="23"/>
        <v>252319.2</v>
      </c>
      <c r="Y1487" s="546" t="s">
        <v>81</v>
      </c>
      <c r="Z1487" s="546">
        <v>2015</v>
      </c>
      <c r="AA1487" s="546"/>
      <c r="AB1487" s="546" t="s">
        <v>62</v>
      </c>
      <c r="AC1487" s="546" t="s">
        <v>1909</v>
      </c>
      <c r="AD1487" s="546"/>
      <c r="AE1487" s="546"/>
      <c r="AF1487" s="546"/>
      <c r="AG1487" s="546"/>
      <c r="AH1487" s="583"/>
      <c r="AI1487" s="583"/>
    </row>
    <row r="1488" spans="1:35" ht="90.75" customHeight="1">
      <c r="A1488" s="546" t="s">
        <v>4157</v>
      </c>
      <c r="B1488" s="546" t="s">
        <v>169</v>
      </c>
      <c r="C1488" s="546" t="s">
        <v>4131</v>
      </c>
      <c r="D1488" s="546" t="s">
        <v>4132</v>
      </c>
      <c r="E1488" s="546" t="s">
        <v>4133</v>
      </c>
      <c r="F1488" s="546" t="s">
        <v>4134</v>
      </c>
      <c r="G1488" s="546" t="s">
        <v>4135</v>
      </c>
      <c r="H1488" s="546" t="s">
        <v>4136</v>
      </c>
      <c r="I1488" s="546" t="s">
        <v>4137</v>
      </c>
      <c r="J1488" s="546" t="s">
        <v>31</v>
      </c>
      <c r="K1488" s="546">
        <v>100</v>
      </c>
      <c r="L1488" s="546">
        <v>231010000</v>
      </c>
      <c r="M1488" s="93" t="s">
        <v>4158</v>
      </c>
      <c r="N1488" s="546" t="s">
        <v>3999</v>
      </c>
      <c r="O1488" s="546" t="s">
        <v>4110</v>
      </c>
      <c r="P1488" s="546"/>
      <c r="Q1488" s="546" t="s">
        <v>4025</v>
      </c>
      <c r="R1488" s="546" t="s">
        <v>4001</v>
      </c>
      <c r="S1488" s="546"/>
      <c r="T1488" s="546" t="s">
        <v>82</v>
      </c>
      <c r="U1488" s="546"/>
      <c r="V1488" s="606">
        <v>399000</v>
      </c>
      <c r="W1488" s="606">
        <v>399000</v>
      </c>
      <c r="X1488" s="290">
        <f t="shared" si="23"/>
        <v>446880.00000000006</v>
      </c>
      <c r="Y1488" s="546" t="s">
        <v>81</v>
      </c>
      <c r="Z1488" s="546">
        <v>2015</v>
      </c>
      <c r="AA1488" s="546"/>
      <c r="AB1488" s="546" t="s">
        <v>62</v>
      </c>
      <c r="AC1488" s="546" t="s">
        <v>1909</v>
      </c>
      <c r="AD1488" s="546"/>
      <c r="AE1488" s="546"/>
      <c r="AF1488" s="546"/>
      <c r="AG1488" s="546"/>
      <c r="AH1488" s="583"/>
      <c r="AI1488" s="583"/>
    </row>
    <row r="1489" spans="1:35" ht="90.75" customHeight="1">
      <c r="A1489" s="546" t="s">
        <v>4159</v>
      </c>
      <c r="B1489" s="546" t="s">
        <v>169</v>
      </c>
      <c r="C1489" s="546" t="s">
        <v>4131</v>
      </c>
      <c r="D1489" s="546" t="s">
        <v>4132</v>
      </c>
      <c r="E1489" s="546" t="s">
        <v>4133</v>
      </c>
      <c r="F1489" s="546" t="s">
        <v>4134</v>
      </c>
      <c r="G1489" s="546" t="s">
        <v>4135</v>
      </c>
      <c r="H1489" s="546" t="s">
        <v>4136</v>
      </c>
      <c r="I1489" s="546" t="s">
        <v>4137</v>
      </c>
      <c r="J1489" s="546" t="s">
        <v>31</v>
      </c>
      <c r="K1489" s="546">
        <v>100</v>
      </c>
      <c r="L1489" s="546">
        <v>231010000</v>
      </c>
      <c r="M1489" s="93" t="s">
        <v>4158</v>
      </c>
      <c r="N1489" s="546" t="s">
        <v>3999</v>
      </c>
      <c r="O1489" s="546" t="s">
        <v>4160</v>
      </c>
      <c r="P1489" s="546"/>
      <c r="Q1489" s="546" t="s">
        <v>4025</v>
      </c>
      <c r="R1489" s="546" t="s">
        <v>4001</v>
      </c>
      <c r="S1489" s="546"/>
      <c r="T1489" s="546" t="s">
        <v>82</v>
      </c>
      <c r="U1489" s="546"/>
      <c r="V1489" s="606">
        <v>665000</v>
      </c>
      <c r="W1489" s="606">
        <v>665000</v>
      </c>
      <c r="X1489" s="290">
        <f t="shared" si="23"/>
        <v>744800.00000000012</v>
      </c>
      <c r="Y1489" s="546" t="s">
        <v>81</v>
      </c>
      <c r="Z1489" s="546">
        <v>2015</v>
      </c>
      <c r="AA1489" s="546"/>
      <c r="AB1489" s="546" t="s">
        <v>62</v>
      </c>
      <c r="AC1489" s="546" t="s">
        <v>1909</v>
      </c>
      <c r="AD1489" s="546"/>
      <c r="AE1489" s="546"/>
      <c r="AF1489" s="546"/>
      <c r="AG1489" s="546"/>
      <c r="AH1489" s="583"/>
      <c r="AI1489" s="583"/>
    </row>
    <row r="1490" spans="1:35" ht="90.75" customHeight="1">
      <c r="A1490" s="546" t="s">
        <v>4161</v>
      </c>
      <c r="B1490" s="546" t="s">
        <v>169</v>
      </c>
      <c r="C1490" s="546" t="s">
        <v>4131</v>
      </c>
      <c r="D1490" s="546" t="s">
        <v>4132</v>
      </c>
      <c r="E1490" s="546" t="s">
        <v>4133</v>
      </c>
      <c r="F1490" s="546" t="s">
        <v>4134</v>
      </c>
      <c r="G1490" s="546" t="s">
        <v>4135</v>
      </c>
      <c r="H1490" s="546" t="s">
        <v>4136</v>
      </c>
      <c r="I1490" s="546" t="s">
        <v>4137</v>
      </c>
      <c r="J1490" s="546" t="s">
        <v>31</v>
      </c>
      <c r="K1490" s="546">
        <v>100</v>
      </c>
      <c r="L1490" s="546">
        <v>231010000</v>
      </c>
      <c r="M1490" s="93" t="s">
        <v>4158</v>
      </c>
      <c r="N1490" s="546" t="s">
        <v>3999</v>
      </c>
      <c r="O1490" s="546" t="s">
        <v>4162</v>
      </c>
      <c r="P1490" s="546"/>
      <c r="Q1490" s="546" t="s">
        <v>4025</v>
      </c>
      <c r="R1490" s="546" t="s">
        <v>4001</v>
      </c>
      <c r="S1490" s="546"/>
      <c r="T1490" s="546" t="s">
        <v>82</v>
      </c>
      <c r="U1490" s="546"/>
      <c r="V1490" s="606">
        <v>186200</v>
      </c>
      <c r="W1490" s="606">
        <v>186200</v>
      </c>
      <c r="X1490" s="290">
        <f t="shared" si="23"/>
        <v>208544.00000000003</v>
      </c>
      <c r="Y1490" s="546" t="s">
        <v>81</v>
      </c>
      <c r="Z1490" s="546">
        <v>2015</v>
      </c>
      <c r="AA1490" s="546"/>
      <c r="AB1490" s="546" t="s">
        <v>62</v>
      </c>
      <c r="AC1490" s="546" t="s">
        <v>1909</v>
      </c>
      <c r="AD1490" s="546"/>
      <c r="AE1490" s="546"/>
      <c r="AF1490" s="546"/>
      <c r="AG1490" s="546"/>
      <c r="AH1490" s="583"/>
      <c r="AI1490" s="583"/>
    </row>
    <row r="1491" spans="1:35" ht="90.75" customHeight="1">
      <c r="A1491" s="546" t="s">
        <v>4163</v>
      </c>
      <c r="B1491" s="546" t="s">
        <v>169</v>
      </c>
      <c r="C1491" s="546" t="s">
        <v>4131</v>
      </c>
      <c r="D1491" s="546" t="s">
        <v>4132</v>
      </c>
      <c r="E1491" s="546" t="s">
        <v>4133</v>
      </c>
      <c r="F1491" s="546" t="s">
        <v>4134</v>
      </c>
      <c r="G1491" s="546" t="s">
        <v>4135</v>
      </c>
      <c r="H1491" s="546" t="s">
        <v>4136</v>
      </c>
      <c r="I1491" s="546" t="s">
        <v>4137</v>
      </c>
      <c r="J1491" s="546" t="s">
        <v>31</v>
      </c>
      <c r="K1491" s="546">
        <v>100</v>
      </c>
      <c r="L1491" s="546">
        <v>231010000</v>
      </c>
      <c r="M1491" s="93" t="s">
        <v>4158</v>
      </c>
      <c r="N1491" s="546" t="s">
        <v>3999</v>
      </c>
      <c r="O1491" s="546" t="s">
        <v>4116</v>
      </c>
      <c r="P1491" s="546"/>
      <c r="Q1491" s="546" t="s">
        <v>4025</v>
      </c>
      <c r="R1491" s="546" t="s">
        <v>4001</v>
      </c>
      <c r="S1491" s="546"/>
      <c r="T1491" s="546" t="s">
        <v>82</v>
      </c>
      <c r="U1491" s="546"/>
      <c r="V1491" s="606">
        <v>130000</v>
      </c>
      <c r="W1491" s="606">
        <v>130000</v>
      </c>
      <c r="X1491" s="290">
        <f t="shared" si="23"/>
        <v>145600</v>
      </c>
      <c r="Y1491" s="546" t="s">
        <v>81</v>
      </c>
      <c r="Z1491" s="546">
        <v>2015</v>
      </c>
      <c r="AA1491" s="546"/>
      <c r="AB1491" s="546" t="s">
        <v>62</v>
      </c>
      <c r="AC1491" s="546" t="s">
        <v>1909</v>
      </c>
      <c r="AD1491" s="546"/>
      <c r="AE1491" s="546"/>
      <c r="AF1491" s="546"/>
      <c r="AG1491" s="546"/>
      <c r="AH1491" s="583"/>
      <c r="AI1491" s="583"/>
    </row>
    <row r="1492" spans="1:35" ht="90.75" customHeight="1">
      <c r="A1492" s="546" t="s">
        <v>4164</v>
      </c>
      <c r="B1492" s="546" t="s">
        <v>169</v>
      </c>
      <c r="C1492" s="546" t="s">
        <v>4131</v>
      </c>
      <c r="D1492" s="546" t="s">
        <v>4132</v>
      </c>
      <c r="E1492" s="546" t="s">
        <v>4133</v>
      </c>
      <c r="F1492" s="546" t="s">
        <v>4134</v>
      </c>
      <c r="G1492" s="546" t="s">
        <v>4135</v>
      </c>
      <c r="H1492" s="546" t="s">
        <v>4136</v>
      </c>
      <c r="I1492" s="546" t="s">
        <v>4137</v>
      </c>
      <c r="J1492" s="546" t="s">
        <v>31</v>
      </c>
      <c r="K1492" s="546">
        <v>100</v>
      </c>
      <c r="L1492" s="546">
        <v>431010000</v>
      </c>
      <c r="M1492" s="604" t="s">
        <v>2153</v>
      </c>
      <c r="N1492" s="546" t="s">
        <v>3999</v>
      </c>
      <c r="O1492" s="546" t="s">
        <v>4621</v>
      </c>
      <c r="P1492" s="546"/>
      <c r="Q1492" s="546" t="s">
        <v>4025</v>
      </c>
      <c r="R1492" s="546" t="s">
        <v>4001</v>
      </c>
      <c r="S1492" s="546"/>
      <c r="T1492" s="546" t="s">
        <v>82</v>
      </c>
      <c r="U1492" s="546"/>
      <c r="V1492" s="606">
        <v>158360</v>
      </c>
      <c r="W1492" s="606">
        <v>158360</v>
      </c>
      <c r="X1492" s="290">
        <f t="shared" si="23"/>
        <v>177363.20000000001</v>
      </c>
      <c r="Y1492" s="546" t="s">
        <v>81</v>
      </c>
      <c r="Z1492" s="546">
        <v>2015</v>
      </c>
      <c r="AA1492" s="546"/>
      <c r="AB1492" s="546" t="s">
        <v>62</v>
      </c>
      <c r="AC1492" s="546" t="s">
        <v>1909</v>
      </c>
      <c r="AD1492" s="546"/>
      <c r="AE1492" s="546"/>
      <c r="AF1492" s="546"/>
      <c r="AG1492" s="546"/>
      <c r="AH1492" s="583"/>
      <c r="AI1492" s="583"/>
    </row>
    <row r="1493" spans="1:35" ht="90.75" customHeight="1">
      <c r="A1493" s="546" t="s">
        <v>4165</v>
      </c>
      <c r="B1493" s="546" t="s">
        <v>169</v>
      </c>
      <c r="C1493" s="546" t="s">
        <v>4131</v>
      </c>
      <c r="D1493" s="546" t="s">
        <v>4132</v>
      </c>
      <c r="E1493" s="546" t="s">
        <v>4133</v>
      </c>
      <c r="F1493" s="546" t="s">
        <v>4134</v>
      </c>
      <c r="G1493" s="546" t="s">
        <v>4135</v>
      </c>
      <c r="H1493" s="546" t="s">
        <v>4136</v>
      </c>
      <c r="I1493" s="546" t="s">
        <v>4137</v>
      </c>
      <c r="J1493" s="546" t="s">
        <v>31</v>
      </c>
      <c r="K1493" s="546">
        <v>100</v>
      </c>
      <c r="L1493" s="546">
        <v>431010000</v>
      </c>
      <c r="M1493" s="604" t="s">
        <v>2153</v>
      </c>
      <c r="N1493" s="546" t="s">
        <v>3999</v>
      </c>
      <c r="O1493" s="546" t="s">
        <v>4622</v>
      </c>
      <c r="P1493" s="546"/>
      <c r="Q1493" s="546" t="s">
        <v>4025</v>
      </c>
      <c r="R1493" s="546" t="s">
        <v>4001</v>
      </c>
      <c r="S1493" s="546"/>
      <c r="T1493" s="546" t="s">
        <v>82</v>
      </c>
      <c r="U1493" s="546"/>
      <c r="V1493" s="606">
        <v>158360</v>
      </c>
      <c r="W1493" s="606">
        <v>158360</v>
      </c>
      <c r="X1493" s="290">
        <f t="shared" si="23"/>
        <v>177363.20000000001</v>
      </c>
      <c r="Y1493" s="546" t="s">
        <v>81</v>
      </c>
      <c r="Z1493" s="546">
        <v>2015</v>
      </c>
      <c r="AA1493" s="546"/>
      <c r="AB1493" s="546" t="s">
        <v>62</v>
      </c>
      <c r="AC1493" s="546" t="s">
        <v>1909</v>
      </c>
      <c r="AD1493" s="546"/>
      <c r="AE1493" s="546"/>
      <c r="AF1493" s="546"/>
      <c r="AG1493" s="546"/>
      <c r="AH1493" s="583"/>
      <c r="AI1493" s="583"/>
    </row>
    <row r="1494" spans="1:35" ht="90.75" customHeight="1">
      <c r="A1494" s="546" t="s">
        <v>4166</v>
      </c>
      <c r="B1494" s="546" t="s">
        <v>169</v>
      </c>
      <c r="C1494" s="546" t="s">
        <v>4131</v>
      </c>
      <c r="D1494" s="546" t="s">
        <v>4132</v>
      </c>
      <c r="E1494" s="546" t="s">
        <v>4133</v>
      </c>
      <c r="F1494" s="546" t="s">
        <v>4134</v>
      </c>
      <c r="G1494" s="546" t="s">
        <v>4135</v>
      </c>
      <c r="H1494" s="546" t="s">
        <v>4136</v>
      </c>
      <c r="I1494" s="546" t="s">
        <v>4137</v>
      </c>
      <c r="J1494" s="546" t="s">
        <v>31</v>
      </c>
      <c r="K1494" s="546">
        <v>100</v>
      </c>
      <c r="L1494" s="546">
        <v>431010000</v>
      </c>
      <c r="M1494" s="604" t="s">
        <v>2153</v>
      </c>
      <c r="N1494" s="546" t="s">
        <v>3999</v>
      </c>
      <c r="O1494" s="546" t="s">
        <v>4623</v>
      </c>
      <c r="P1494" s="546"/>
      <c r="Q1494" s="546" t="s">
        <v>4025</v>
      </c>
      <c r="R1494" s="546" t="s">
        <v>4001</v>
      </c>
      <c r="S1494" s="546"/>
      <c r="T1494" s="546" t="s">
        <v>82</v>
      </c>
      <c r="U1494" s="546"/>
      <c r="V1494" s="606">
        <v>158360</v>
      </c>
      <c r="W1494" s="606">
        <v>158360</v>
      </c>
      <c r="X1494" s="290">
        <f t="shared" si="23"/>
        <v>177363.20000000001</v>
      </c>
      <c r="Y1494" s="546" t="s">
        <v>81</v>
      </c>
      <c r="Z1494" s="546">
        <v>2015</v>
      </c>
      <c r="AA1494" s="546"/>
      <c r="AB1494" s="546" t="s">
        <v>62</v>
      </c>
      <c r="AC1494" s="546" t="s">
        <v>1909</v>
      </c>
      <c r="AD1494" s="546"/>
      <c r="AE1494" s="546"/>
      <c r="AF1494" s="546"/>
      <c r="AG1494" s="546"/>
      <c r="AH1494" s="583"/>
      <c r="AI1494" s="583"/>
    </row>
    <row r="1495" spans="1:35" ht="90.75" customHeight="1">
      <c r="A1495" s="546" t="s">
        <v>4167</v>
      </c>
      <c r="B1495" s="546" t="s">
        <v>169</v>
      </c>
      <c r="C1495" s="546" t="s">
        <v>4168</v>
      </c>
      <c r="D1495" s="546" t="s">
        <v>4169</v>
      </c>
      <c r="E1495" s="546" t="s">
        <v>4170</v>
      </c>
      <c r="F1495" s="546" t="s">
        <v>4171</v>
      </c>
      <c r="G1495" s="546" t="s">
        <v>4172</v>
      </c>
      <c r="H1495" s="546" t="s">
        <v>4173</v>
      </c>
      <c r="I1495" s="546" t="s">
        <v>4174</v>
      </c>
      <c r="J1495" s="546" t="s">
        <v>1961</v>
      </c>
      <c r="K1495" s="546">
        <v>100</v>
      </c>
      <c r="L1495" s="546">
        <v>231010000</v>
      </c>
      <c r="M1495" s="604" t="s">
        <v>2772</v>
      </c>
      <c r="N1495" s="546" t="s">
        <v>3999</v>
      </c>
      <c r="O1495" s="546" t="s">
        <v>4175</v>
      </c>
      <c r="P1495" s="546"/>
      <c r="Q1495" s="546" t="s">
        <v>4025</v>
      </c>
      <c r="R1495" s="546" t="s">
        <v>4001</v>
      </c>
      <c r="S1495" s="546"/>
      <c r="T1495" s="546" t="s">
        <v>82</v>
      </c>
      <c r="U1495" s="546"/>
      <c r="V1495" s="606">
        <v>624000</v>
      </c>
      <c r="W1495" s="606">
        <v>624000</v>
      </c>
      <c r="X1495" s="290">
        <f t="shared" si="23"/>
        <v>698880.00000000012</v>
      </c>
      <c r="Y1495" s="546" t="s">
        <v>81</v>
      </c>
      <c r="Z1495" s="546">
        <v>2015</v>
      </c>
      <c r="AA1495" s="546"/>
      <c r="AB1495" s="546" t="s">
        <v>62</v>
      </c>
      <c r="AC1495" s="546"/>
      <c r="AD1495" s="546"/>
      <c r="AE1495" s="546"/>
      <c r="AF1495" s="546"/>
      <c r="AG1495" s="546"/>
      <c r="AH1495" s="583"/>
      <c r="AI1495" s="583"/>
    </row>
    <row r="1496" spans="1:35" ht="90.75" customHeight="1">
      <c r="A1496" s="546" t="s">
        <v>4176</v>
      </c>
      <c r="B1496" s="546" t="s">
        <v>169</v>
      </c>
      <c r="C1496" s="546" t="s">
        <v>4168</v>
      </c>
      <c r="D1496" s="546" t="s">
        <v>4169</v>
      </c>
      <c r="E1496" s="546" t="s">
        <v>4170</v>
      </c>
      <c r="F1496" s="546" t="s">
        <v>4171</v>
      </c>
      <c r="G1496" s="546" t="s">
        <v>4172</v>
      </c>
      <c r="H1496" s="546" t="s">
        <v>4173</v>
      </c>
      <c r="I1496" s="546" t="s">
        <v>4174</v>
      </c>
      <c r="J1496" s="546" t="s">
        <v>1961</v>
      </c>
      <c r="K1496" s="546">
        <v>100</v>
      </c>
      <c r="L1496" s="546">
        <v>231010000</v>
      </c>
      <c r="M1496" s="604" t="s">
        <v>2772</v>
      </c>
      <c r="N1496" s="546" t="s">
        <v>3999</v>
      </c>
      <c r="O1496" s="546" t="s">
        <v>4177</v>
      </c>
      <c r="P1496" s="546"/>
      <c r="Q1496" s="546" t="s">
        <v>4025</v>
      </c>
      <c r="R1496" s="546" t="s">
        <v>4001</v>
      </c>
      <c r="S1496" s="546"/>
      <c r="T1496" s="546" t="s">
        <v>82</v>
      </c>
      <c r="U1496" s="546"/>
      <c r="V1496" s="606">
        <v>648000</v>
      </c>
      <c r="W1496" s="606">
        <v>648000</v>
      </c>
      <c r="X1496" s="290">
        <f t="shared" si="23"/>
        <v>725760.00000000012</v>
      </c>
      <c r="Y1496" s="546" t="s">
        <v>81</v>
      </c>
      <c r="Z1496" s="546">
        <v>2015</v>
      </c>
      <c r="AA1496" s="546"/>
      <c r="AB1496" s="546" t="s">
        <v>62</v>
      </c>
      <c r="AC1496" s="546"/>
      <c r="AD1496" s="546"/>
      <c r="AE1496" s="546"/>
      <c r="AF1496" s="546"/>
      <c r="AG1496" s="546"/>
      <c r="AH1496" s="583"/>
      <c r="AI1496" s="583"/>
    </row>
    <row r="1497" spans="1:35" ht="90.75" customHeight="1">
      <c r="A1497" s="546" t="s">
        <v>4178</v>
      </c>
      <c r="B1497" s="546" t="s">
        <v>169</v>
      </c>
      <c r="C1497" s="546" t="s">
        <v>4168</v>
      </c>
      <c r="D1497" s="546" t="s">
        <v>4169</v>
      </c>
      <c r="E1497" s="546" t="s">
        <v>4170</v>
      </c>
      <c r="F1497" s="546" t="s">
        <v>4171</v>
      </c>
      <c r="G1497" s="546" t="s">
        <v>4172</v>
      </c>
      <c r="H1497" s="546" t="s">
        <v>4173</v>
      </c>
      <c r="I1497" s="546" t="s">
        <v>4174</v>
      </c>
      <c r="J1497" s="546" t="s">
        <v>1961</v>
      </c>
      <c r="K1497" s="546">
        <v>100</v>
      </c>
      <c r="L1497" s="546">
        <v>231010000</v>
      </c>
      <c r="M1497" s="604" t="s">
        <v>2772</v>
      </c>
      <c r="N1497" s="546" t="s">
        <v>3999</v>
      </c>
      <c r="O1497" s="546" t="s">
        <v>4179</v>
      </c>
      <c r="P1497" s="546"/>
      <c r="Q1497" s="546" t="s">
        <v>4025</v>
      </c>
      <c r="R1497" s="546" t="s">
        <v>4001</v>
      </c>
      <c r="S1497" s="546"/>
      <c r="T1497" s="546" t="s">
        <v>82</v>
      </c>
      <c r="U1497" s="546"/>
      <c r="V1497" s="606">
        <v>672000</v>
      </c>
      <c r="W1497" s="606">
        <v>672000</v>
      </c>
      <c r="X1497" s="290">
        <f t="shared" si="23"/>
        <v>752640.00000000012</v>
      </c>
      <c r="Y1497" s="546" t="s">
        <v>81</v>
      </c>
      <c r="Z1497" s="546">
        <v>2015</v>
      </c>
      <c r="AA1497" s="546"/>
      <c r="AB1497" s="546" t="s">
        <v>62</v>
      </c>
      <c r="AC1497" s="546"/>
      <c r="AD1497" s="546"/>
      <c r="AE1497" s="546"/>
      <c r="AF1497" s="546"/>
      <c r="AG1497" s="546"/>
      <c r="AH1497" s="583"/>
      <c r="AI1497" s="583"/>
    </row>
    <row r="1498" spans="1:35" ht="90.75" customHeight="1">
      <c r="A1498" s="546" t="s">
        <v>4180</v>
      </c>
      <c r="B1498" s="546" t="s">
        <v>169</v>
      </c>
      <c r="C1498" s="546" t="s">
        <v>4168</v>
      </c>
      <c r="D1498" s="546" t="s">
        <v>4169</v>
      </c>
      <c r="E1498" s="546" t="s">
        <v>4170</v>
      </c>
      <c r="F1498" s="546" t="s">
        <v>4171</v>
      </c>
      <c r="G1498" s="546" t="s">
        <v>4172</v>
      </c>
      <c r="H1498" s="546" t="s">
        <v>4173</v>
      </c>
      <c r="I1498" s="546" t="s">
        <v>4174</v>
      </c>
      <c r="J1498" s="546" t="s">
        <v>1961</v>
      </c>
      <c r="K1498" s="546">
        <v>100</v>
      </c>
      <c r="L1498" s="546">
        <v>231010000</v>
      </c>
      <c r="M1498" s="604" t="s">
        <v>2772</v>
      </c>
      <c r="N1498" s="546" t="s">
        <v>3999</v>
      </c>
      <c r="O1498" s="546" t="s">
        <v>4181</v>
      </c>
      <c r="P1498" s="546"/>
      <c r="Q1498" s="546" t="s">
        <v>4025</v>
      </c>
      <c r="R1498" s="546" t="s">
        <v>4001</v>
      </c>
      <c r="S1498" s="546"/>
      <c r="T1498" s="546" t="s">
        <v>82</v>
      </c>
      <c r="U1498" s="546"/>
      <c r="V1498" s="606">
        <v>624000</v>
      </c>
      <c r="W1498" s="606">
        <v>624000</v>
      </c>
      <c r="X1498" s="290">
        <f t="shared" si="23"/>
        <v>698880.00000000012</v>
      </c>
      <c r="Y1498" s="546" t="s">
        <v>81</v>
      </c>
      <c r="Z1498" s="546">
        <v>2015</v>
      </c>
      <c r="AA1498" s="546"/>
      <c r="AB1498" s="546" t="s">
        <v>62</v>
      </c>
      <c r="AC1498" s="546"/>
      <c r="AD1498" s="546"/>
      <c r="AE1498" s="546"/>
      <c r="AF1498" s="546"/>
      <c r="AG1498" s="546"/>
      <c r="AH1498" s="583"/>
      <c r="AI1498" s="583"/>
    </row>
    <row r="1499" spans="1:35" ht="90.75" customHeight="1">
      <c r="A1499" s="546" t="s">
        <v>4182</v>
      </c>
      <c r="B1499" s="546" t="s">
        <v>169</v>
      </c>
      <c r="C1499" s="546" t="s">
        <v>4168</v>
      </c>
      <c r="D1499" s="546" t="s">
        <v>4169</v>
      </c>
      <c r="E1499" s="546" t="s">
        <v>4170</v>
      </c>
      <c r="F1499" s="546" t="s">
        <v>4171</v>
      </c>
      <c r="G1499" s="546" t="s">
        <v>4172</v>
      </c>
      <c r="H1499" s="546" t="s">
        <v>4173</v>
      </c>
      <c r="I1499" s="546" t="s">
        <v>4174</v>
      </c>
      <c r="J1499" s="546" t="s">
        <v>1961</v>
      </c>
      <c r="K1499" s="546">
        <v>100</v>
      </c>
      <c r="L1499" s="546">
        <v>231010000</v>
      </c>
      <c r="M1499" s="604" t="s">
        <v>2772</v>
      </c>
      <c r="N1499" s="546" t="s">
        <v>3999</v>
      </c>
      <c r="O1499" s="546" t="s">
        <v>4183</v>
      </c>
      <c r="P1499" s="546"/>
      <c r="Q1499" s="546" t="s">
        <v>4025</v>
      </c>
      <c r="R1499" s="546" t="s">
        <v>4001</v>
      </c>
      <c r="S1499" s="546"/>
      <c r="T1499" s="546" t="s">
        <v>82</v>
      </c>
      <c r="U1499" s="546"/>
      <c r="V1499" s="606">
        <v>684000</v>
      </c>
      <c r="W1499" s="606">
        <v>684000</v>
      </c>
      <c r="X1499" s="290">
        <f t="shared" si="23"/>
        <v>766080.00000000012</v>
      </c>
      <c r="Y1499" s="546" t="s">
        <v>81</v>
      </c>
      <c r="Z1499" s="546">
        <v>2015</v>
      </c>
      <c r="AA1499" s="546"/>
      <c r="AB1499" s="546" t="s">
        <v>62</v>
      </c>
      <c r="AC1499" s="546"/>
      <c r="AD1499" s="546"/>
      <c r="AE1499" s="546"/>
      <c r="AF1499" s="546"/>
      <c r="AG1499" s="546"/>
      <c r="AH1499" s="583"/>
      <c r="AI1499" s="583"/>
    </row>
    <row r="1500" spans="1:35" ht="90.75" customHeight="1">
      <c r="A1500" s="546" t="s">
        <v>4184</v>
      </c>
      <c r="B1500" s="546" t="s">
        <v>169</v>
      </c>
      <c r="C1500" s="546" t="s">
        <v>4168</v>
      </c>
      <c r="D1500" s="546" t="s">
        <v>4169</v>
      </c>
      <c r="E1500" s="546" t="s">
        <v>4170</v>
      </c>
      <c r="F1500" s="546" t="s">
        <v>4171</v>
      </c>
      <c r="G1500" s="546" t="s">
        <v>4172</v>
      </c>
      <c r="H1500" s="546" t="s">
        <v>4173</v>
      </c>
      <c r="I1500" s="546" t="s">
        <v>4174</v>
      </c>
      <c r="J1500" s="546" t="s">
        <v>1961</v>
      </c>
      <c r="K1500" s="546">
        <v>100</v>
      </c>
      <c r="L1500" s="546">
        <v>231010000</v>
      </c>
      <c r="M1500" s="604" t="s">
        <v>2772</v>
      </c>
      <c r="N1500" s="546" t="s">
        <v>3999</v>
      </c>
      <c r="O1500" s="546" t="s">
        <v>4185</v>
      </c>
      <c r="P1500" s="546"/>
      <c r="Q1500" s="546" t="s">
        <v>4025</v>
      </c>
      <c r="R1500" s="546" t="s">
        <v>4001</v>
      </c>
      <c r="S1500" s="546"/>
      <c r="T1500" s="546" t="s">
        <v>82</v>
      </c>
      <c r="U1500" s="546"/>
      <c r="V1500" s="606">
        <v>624000</v>
      </c>
      <c r="W1500" s="606">
        <v>624000</v>
      </c>
      <c r="X1500" s="290">
        <f t="shared" si="23"/>
        <v>698880.00000000012</v>
      </c>
      <c r="Y1500" s="546" t="s">
        <v>81</v>
      </c>
      <c r="Z1500" s="546">
        <v>2015</v>
      </c>
      <c r="AA1500" s="546"/>
      <c r="AB1500" s="546" t="s">
        <v>62</v>
      </c>
      <c r="AC1500" s="546"/>
      <c r="AD1500" s="546"/>
      <c r="AE1500" s="546"/>
      <c r="AF1500" s="546"/>
      <c r="AG1500" s="546"/>
      <c r="AH1500" s="583"/>
      <c r="AI1500" s="583"/>
    </row>
    <row r="1501" spans="1:35" ht="90.75" customHeight="1">
      <c r="A1501" s="546" t="s">
        <v>4186</v>
      </c>
      <c r="B1501" s="546" t="s">
        <v>169</v>
      </c>
      <c r="C1501" s="546" t="s">
        <v>4168</v>
      </c>
      <c r="D1501" s="546" t="s">
        <v>4169</v>
      </c>
      <c r="E1501" s="546" t="s">
        <v>4170</v>
      </c>
      <c r="F1501" s="546" t="s">
        <v>4171</v>
      </c>
      <c r="G1501" s="546" t="s">
        <v>4172</v>
      </c>
      <c r="H1501" s="546" t="s">
        <v>4173</v>
      </c>
      <c r="I1501" s="546" t="s">
        <v>4174</v>
      </c>
      <c r="J1501" s="546" t="s">
        <v>1961</v>
      </c>
      <c r="K1501" s="546">
        <v>100</v>
      </c>
      <c r="L1501" s="546">
        <v>151010000</v>
      </c>
      <c r="M1501" s="604" t="s">
        <v>3157</v>
      </c>
      <c r="N1501" s="546" t="s">
        <v>3999</v>
      </c>
      <c r="O1501" s="546" t="s">
        <v>4187</v>
      </c>
      <c r="P1501" s="546"/>
      <c r="Q1501" s="546" t="s">
        <v>4025</v>
      </c>
      <c r="R1501" s="546" t="s">
        <v>4001</v>
      </c>
      <c r="S1501" s="546"/>
      <c r="T1501" s="546" t="s">
        <v>82</v>
      </c>
      <c r="U1501" s="546"/>
      <c r="V1501" s="606">
        <v>1430590</v>
      </c>
      <c r="W1501" s="606">
        <v>1430590</v>
      </c>
      <c r="X1501" s="290">
        <f t="shared" si="23"/>
        <v>1602260.8</v>
      </c>
      <c r="Y1501" s="546" t="s">
        <v>81</v>
      </c>
      <c r="Z1501" s="546">
        <v>2015</v>
      </c>
      <c r="AA1501" s="546"/>
      <c r="AB1501" s="546" t="s">
        <v>62</v>
      </c>
      <c r="AC1501" s="546"/>
      <c r="AD1501" s="546"/>
      <c r="AE1501" s="546"/>
      <c r="AF1501" s="546"/>
      <c r="AG1501" s="546"/>
      <c r="AH1501" s="583"/>
      <c r="AI1501" s="583"/>
    </row>
    <row r="1502" spans="1:35" ht="90.75" customHeight="1">
      <c r="A1502" s="546" t="s">
        <v>4188</v>
      </c>
      <c r="B1502" s="546" t="s">
        <v>169</v>
      </c>
      <c r="C1502" s="546" t="s">
        <v>4189</v>
      </c>
      <c r="D1502" s="546" t="s">
        <v>4190</v>
      </c>
      <c r="E1502" s="546" t="s">
        <v>4191</v>
      </c>
      <c r="F1502" s="546" t="s">
        <v>4192</v>
      </c>
      <c r="G1502" s="546" t="s">
        <v>4193</v>
      </c>
      <c r="H1502" s="546" t="s">
        <v>4194</v>
      </c>
      <c r="I1502" s="546" t="s">
        <v>4195</v>
      </c>
      <c r="J1502" s="546" t="s">
        <v>31</v>
      </c>
      <c r="K1502" s="546">
        <v>100</v>
      </c>
      <c r="L1502" s="546">
        <v>151010000</v>
      </c>
      <c r="M1502" s="604" t="s">
        <v>3157</v>
      </c>
      <c r="N1502" s="546" t="s">
        <v>3999</v>
      </c>
      <c r="O1502" s="546" t="s">
        <v>4187</v>
      </c>
      <c r="P1502" s="546"/>
      <c r="Q1502" s="546" t="s">
        <v>4025</v>
      </c>
      <c r="R1502" s="546" t="s">
        <v>4001</v>
      </c>
      <c r="S1502" s="546"/>
      <c r="T1502" s="546" t="s">
        <v>82</v>
      </c>
      <c r="U1502" s="546"/>
      <c r="V1502" s="606">
        <v>2130</v>
      </c>
      <c r="W1502" s="606">
        <v>2130</v>
      </c>
      <c r="X1502" s="290">
        <f t="shared" si="23"/>
        <v>2385.6000000000004</v>
      </c>
      <c r="Y1502" s="546" t="s">
        <v>81</v>
      </c>
      <c r="Z1502" s="546">
        <v>2015</v>
      </c>
      <c r="AA1502" s="546"/>
      <c r="AB1502" s="546" t="s">
        <v>62</v>
      </c>
      <c r="AC1502" s="546" t="s">
        <v>1909</v>
      </c>
      <c r="AD1502" s="546"/>
      <c r="AE1502" s="546"/>
      <c r="AF1502" s="546"/>
      <c r="AG1502" s="546"/>
      <c r="AH1502" s="583"/>
      <c r="AI1502" s="583"/>
    </row>
    <row r="1503" spans="1:35" ht="90.75" customHeight="1">
      <c r="A1503" s="546" t="s">
        <v>4196</v>
      </c>
      <c r="B1503" s="546" t="s">
        <v>169</v>
      </c>
      <c r="C1503" s="546" t="s">
        <v>4168</v>
      </c>
      <c r="D1503" s="546" t="s">
        <v>4169</v>
      </c>
      <c r="E1503" s="546" t="s">
        <v>4170</v>
      </c>
      <c r="F1503" s="546" t="s">
        <v>4171</v>
      </c>
      <c r="G1503" s="546" t="s">
        <v>4172</v>
      </c>
      <c r="H1503" s="546" t="s">
        <v>4173</v>
      </c>
      <c r="I1503" s="546" t="s">
        <v>4174</v>
      </c>
      <c r="J1503" s="546" t="s">
        <v>1961</v>
      </c>
      <c r="K1503" s="546">
        <v>100</v>
      </c>
      <c r="L1503" s="546">
        <v>151010000</v>
      </c>
      <c r="M1503" s="604" t="s">
        <v>3157</v>
      </c>
      <c r="N1503" s="546" t="s">
        <v>3999</v>
      </c>
      <c r="O1503" s="546" t="s">
        <v>4197</v>
      </c>
      <c r="P1503" s="546"/>
      <c r="Q1503" s="546" t="s">
        <v>4025</v>
      </c>
      <c r="R1503" s="546" t="s">
        <v>4001</v>
      </c>
      <c r="S1503" s="546"/>
      <c r="T1503" s="546" t="s">
        <v>82</v>
      </c>
      <c r="U1503" s="546"/>
      <c r="V1503" s="606">
        <v>185976.7</v>
      </c>
      <c r="W1503" s="606">
        <v>185976.7</v>
      </c>
      <c r="X1503" s="290">
        <f t="shared" si="23"/>
        <v>208293.90400000004</v>
      </c>
      <c r="Y1503" s="546" t="s">
        <v>81</v>
      </c>
      <c r="Z1503" s="546">
        <v>2015</v>
      </c>
      <c r="AA1503" s="546"/>
      <c r="AB1503" s="546" t="s">
        <v>62</v>
      </c>
      <c r="AC1503" s="546"/>
      <c r="AD1503" s="546"/>
      <c r="AE1503" s="546"/>
      <c r="AF1503" s="546"/>
      <c r="AG1503" s="546"/>
      <c r="AH1503" s="583"/>
      <c r="AI1503" s="583"/>
    </row>
    <row r="1504" spans="1:35" ht="90.75" customHeight="1">
      <c r="A1504" s="546" t="s">
        <v>4198</v>
      </c>
      <c r="B1504" s="546" t="s">
        <v>169</v>
      </c>
      <c r="C1504" s="546" t="s">
        <v>4168</v>
      </c>
      <c r="D1504" s="546" t="s">
        <v>4169</v>
      </c>
      <c r="E1504" s="546" t="s">
        <v>4170</v>
      </c>
      <c r="F1504" s="546" t="s">
        <v>4171</v>
      </c>
      <c r="G1504" s="546" t="s">
        <v>4172</v>
      </c>
      <c r="H1504" s="546" t="s">
        <v>4173</v>
      </c>
      <c r="I1504" s="546" t="s">
        <v>4174</v>
      </c>
      <c r="J1504" s="546" t="s">
        <v>1961</v>
      </c>
      <c r="K1504" s="546">
        <v>100</v>
      </c>
      <c r="L1504" s="546">
        <v>151010000</v>
      </c>
      <c r="M1504" s="604" t="s">
        <v>3157</v>
      </c>
      <c r="N1504" s="546" t="s">
        <v>3999</v>
      </c>
      <c r="O1504" s="546" t="s">
        <v>4199</v>
      </c>
      <c r="P1504" s="546"/>
      <c r="Q1504" s="546" t="s">
        <v>4025</v>
      </c>
      <c r="R1504" s="546" t="s">
        <v>4001</v>
      </c>
      <c r="S1504" s="546"/>
      <c r="T1504" s="546" t="s">
        <v>82</v>
      </c>
      <c r="U1504" s="546"/>
      <c r="V1504" s="606">
        <v>629459.6</v>
      </c>
      <c r="W1504" s="606">
        <v>629459.6</v>
      </c>
      <c r="X1504" s="290">
        <f t="shared" si="23"/>
        <v>704994.75200000009</v>
      </c>
      <c r="Y1504" s="546" t="s">
        <v>81</v>
      </c>
      <c r="Z1504" s="546">
        <v>2015</v>
      </c>
      <c r="AA1504" s="546"/>
      <c r="AB1504" s="546" t="s">
        <v>62</v>
      </c>
      <c r="AC1504" s="546"/>
      <c r="AD1504" s="546"/>
      <c r="AE1504" s="546"/>
      <c r="AF1504" s="546"/>
      <c r="AG1504" s="546"/>
      <c r="AH1504" s="583"/>
      <c r="AI1504" s="583"/>
    </row>
    <row r="1505" spans="1:35" ht="90.75" customHeight="1">
      <c r="A1505" s="546" t="s">
        <v>4200</v>
      </c>
      <c r="B1505" s="546" t="s">
        <v>169</v>
      </c>
      <c r="C1505" s="546" t="s">
        <v>4189</v>
      </c>
      <c r="D1505" s="546" t="s">
        <v>4190</v>
      </c>
      <c r="E1505" s="546" t="s">
        <v>4191</v>
      </c>
      <c r="F1505" s="546" t="s">
        <v>4192</v>
      </c>
      <c r="G1505" s="546" t="s">
        <v>4193</v>
      </c>
      <c r="H1505" s="546" t="s">
        <v>4194</v>
      </c>
      <c r="I1505" s="546" t="s">
        <v>4195</v>
      </c>
      <c r="J1505" s="546" t="s">
        <v>31</v>
      </c>
      <c r="K1505" s="546">
        <v>100</v>
      </c>
      <c r="L1505" s="546">
        <v>151010000</v>
      </c>
      <c r="M1505" s="604" t="s">
        <v>3157</v>
      </c>
      <c r="N1505" s="546" t="s">
        <v>3999</v>
      </c>
      <c r="O1505" s="546" t="s">
        <v>4199</v>
      </c>
      <c r="P1505" s="546"/>
      <c r="Q1505" s="546" t="s">
        <v>4025</v>
      </c>
      <c r="R1505" s="546" t="s">
        <v>4001</v>
      </c>
      <c r="S1505" s="546"/>
      <c r="T1505" s="546" t="s">
        <v>82</v>
      </c>
      <c r="U1505" s="546"/>
      <c r="V1505" s="606">
        <v>2130</v>
      </c>
      <c r="W1505" s="606">
        <v>2130</v>
      </c>
      <c r="X1505" s="290">
        <f t="shared" si="23"/>
        <v>2385.6000000000004</v>
      </c>
      <c r="Y1505" s="546" t="s">
        <v>81</v>
      </c>
      <c r="Z1505" s="546">
        <v>2015</v>
      </c>
      <c r="AA1505" s="546"/>
      <c r="AB1505" s="546" t="s">
        <v>62</v>
      </c>
      <c r="AC1505" s="546" t="s">
        <v>1909</v>
      </c>
      <c r="AD1505" s="546"/>
      <c r="AE1505" s="546"/>
      <c r="AF1505" s="546"/>
      <c r="AG1505" s="546"/>
      <c r="AH1505" s="583"/>
      <c r="AI1505" s="583"/>
    </row>
    <row r="1506" spans="1:35" ht="90.75" customHeight="1">
      <c r="A1506" s="546" t="s">
        <v>4201</v>
      </c>
      <c r="B1506" s="546" t="s">
        <v>169</v>
      </c>
      <c r="C1506" s="546" t="s">
        <v>4168</v>
      </c>
      <c r="D1506" s="546" t="s">
        <v>4169</v>
      </c>
      <c r="E1506" s="546" t="s">
        <v>4170</v>
      </c>
      <c r="F1506" s="546" t="s">
        <v>4171</v>
      </c>
      <c r="G1506" s="546" t="s">
        <v>4172</v>
      </c>
      <c r="H1506" s="546" t="s">
        <v>4173</v>
      </c>
      <c r="I1506" s="546" t="s">
        <v>4174</v>
      </c>
      <c r="J1506" s="546" t="s">
        <v>1961</v>
      </c>
      <c r="K1506" s="546">
        <v>100</v>
      </c>
      <c r="L1506" s="546">
        <v>151010000</v>
      </c>
      <c r="M1506" s="604" t="s">
        <v>3157</v>
      </c>
      <c r="N1506" s="546" t="s">
        <v>3999</v>
      </c>
      <c r="O1506" s="546" t="s">
        <v>4202</v>
      </c>
      <c r="P1506" s="546"/>
      <c r="Q1506" s="546" t="s">
        <v>4025</v>
      </c>
      <c r="R1506" s="546" t="s">
        <v>4001</v>
      </c>
      <c r="S1506" s="546"/>
      <c r="T1506" s="546" t="s">
        <v>82</v>
      </c>
      <c r="U1506" s="546"/>
      <c r="V1506" s="606">
        <v>214588.5</v>
      </c>
      <c r="W1506" s="606">
        <v>214588.5</v>
      </c>
      <c r="X1506" s="290">
        <f t="shared" si="23"/>
        <v>240339.12000000002</v>
      </c>
      <c r="Y1506" s="546" t="s">
        <v>81</v>
      </c>
      <c r="Z1506" s="546">
        <v>2015</v>
      </c>
      <c r="AA1506" s="546"/>
      <c r="AB1506" s="546" t="s">
        <v>62</v>
      </c>
      <c r="AC1506" s="546"/>
      <c r="AD1506" s="546"/>
      <c r="AE1506" s="546"/>
      <c r="AF1506" s="546"/>
      <c r="AG1506" s="546"/>
      <c r="AH1506" s="583"/>
      <c r="AI1506" s="583"/>
    </row>
    <row r="1507" spans="1:35" ht="90.75" customHeight="1">
      <c r="A1507" s="546" t="s">
        <v>4203</v>
      </c>
      <c r="B1507" s="546" t="s">
        <v>169</v>
      </c>
      <c r="C1507" s="546" t="s">
        <v>4189</v>
      </c>
      <c r="D1507" s="546" t="s">
        <v>4190</v>
      </c>
      <c r="E1507" s="546" t="s">
        <v>4191</v>
      </c>
      <c r="F1507" s="546" t="s">
        <v>4192</v>
      </c>
      <c r="G1507" s="546" t="s">
        <v>4193</v>
      </c>
      <c r="H1507" s="546" t="s">
        <v>4194</v>
      </c>
      <c r="I1507" s="546" t="s">
        <v>4195</v>
      </c>
      <c r="J1507" s="546" t="s">
        <v>31</v>
      </c>
      <c r="K1507" s="546">
        <v>100</v>
      </c>
      <c r="L1507" s="546">
        <v>151010000</v>
      </c>
      <c r="M1507" s="604" t="s">
        <v>3157</v>
      </c>
      <c r="N1507" s="546" t="s">
        <v>3999</v>
      </c>
      <c r="O1507" s="546" t="s">
        <v>4202</v>
      </c>
      <c r="P1507" s="546"/>
      <c r="Q1507" s="546" t="s">
        <v>4025</v>
      </c>
      <c r="R1507" s="546" t="s">
        <v>4001</v>
      </c>
      <c r="S1507" s="546"/>
      <c r="T1507" s="546" t="s">
        <v>82</v>
      </c>
      <c r="U1507" s="546"/>
      <c r="V1507" s="606">
        <v>2130</v>
      </c>
      <c r="W1507" s="606">
        <v>2130</v>
      </c>
      <c r="X1507" s="290">
        <f t="shared" si="23"/>
        <v>2385.6000000000004</v>
      </c>
      <c r="Y1507" s="546" t="s">
        <v>81</v>
      </c>
      <c r="Z1507" s="546">
        <v>2015</v>
      </c>
      <c r="AA1507" s="546"/>
      <c r="AB1507" s="546" t="s">
        <v>62</v>
      </c>
      <c r="AC1507" s="546" t="s">
        <v>1909</v>
      </c>
      <c r="AD1507" s="546"/>
      <c r="AE1507" s="546"/>
      <c r="AF1507" s="546"/>
      <c r="AG1507" s="546"/>
      <c r="AH1507" s="583"/>
      <c r="AI1507" s="583"/>
    </row>
    <row r="1508" spans="1:35" ht="90.75" customHeight="1">
      <c r="A1508" s="546" t="s">
        <v>4204</v>
      </c>
      <c r="B1508" s="546" t="s">
        <v>169</v>
      </c>
      <c r="C1508" s="546" t="s">
        <v>4168</v>
      </c>
      <c r="D1508" s="546" t="s">
        <v>4169</v>
      </c>
      <c r="E1508" s="546" t="s">
        <v>4170</v>
      </c>
      <c r="F1508" s="546" t="s">
        <v>4171</v>
      </c>
      <c r="G1508" s="546" t="s">
        <v>4172</v>
      </c>
      <c r="H1508" s="546" t="s">
        <v>4173</v>
      </c>
      <c r="I1508" s="546" t="s">
        <v>4174</v>
      </c>
      <c r="J1508" s="546" t="s">
        <v>31</v>
      </c>
      <c r="K1508" s="546">
        <v>100</v>
      </c>
      <c r="L1508" s="546">
        <v>751000000</v>
      </c>
      <c r="M1508" s="604" t="s">
        <v>3455</v>
      </c>
      <c r="N1508" s="546" t="s">
        <v>3999</v>
      </c>
      <c r="O1508" s="546" t="s">
        <v>4205</v>
      </c>
      <c r="P1508" s="546"/>
      <c r="Q1508" s="546" t="s">
        <v>4025</v>
      </c>
      <c r="R1508" s="546" t="s">
        <v>4001</v>
      </c>
      <c r="S1508" s="546"/>
      <c r="T1508" s="546" t="s">
        <v>82</v>
      </c>
      <c r="U1508" s="546"/>
      <c r="V1508" s="606">
        <v>320000</v>
      </c>
      <c r="W1508" s="606">
        <v>320000</v>
      </c>
      <c r="X1508" s="290">
        <f t="shared" si="23"/>
        <v>358400.00000000006</v>
      </c>
      <c r="Y1508" s="546" t="s">
        <v>81</v>
      </c>
      <c r="Z1508" s="546">
        <v>2015</v>
      </c>
      <c r="AA1508" s="546"/>
      <c r="AB1508" s="546" t="s">
        <v>62</v>
      </c>
      <c r="AC1508" s="546" t="s">
        <v>1909</v>
      </c>
      <c r="AD1508" s="546"/>
      <c r="AE1508" s="546"/>
      <c r="AF1508" s="546"/>
      <c r="AG1508" s="546"/>
      <c r="AH1508" s="583"/>
      <c r="AI1508" s="583"/>
    </row>
    <row r="1509" spans="1:35" ht="90.75" customHeight="1">
      <c r="A1509" s="546" t="s">
        <v>4206</v>
      </c>
      <c r="B1509" s="546" t="s">
        <v>169</v>
      </c>
      <c r="C1509" s="546" t="s">
        <v>4189</v>
      </c>
      <c r="D1509" s="546" t="s">
        <v>4190</v>
      </c>
      <c r="E1509" s="546" t="s">
        <v>4191</v>
      </c>
      <c r="F1509" s="546" t="s">
        <v>4192</v>
      </c>
      <c r="G1509" s="546" t="s">
        <v>4193</v>
      </c>
      <c r="H1509" s="546" t="s">
        <v>4194</v>
      </c>
      <c r="I1509" s="546" t="s">
        <v>4195</v>
      </c>
      <c r="J1509" s="546" t="s">
        <v>31</v>
      </c>
      <c r="K1509" s="546">
        <v>100</v>
      </c>
      <c r="L1509" s="546">
        <v>751000000</v>
      </c>
      <c r="M1509" s="604" t="s">
        <v>3455</v>
      </c>
      <c r="N1509" s="546" t="s">
        <v>3999</v>
      </c>
      <c r="O1509" s="546" t="s">
        <v>4205</v>
      </c>
      <c r="P1509" s="546"/>
      <c r="Q1509" s="546" t="s">
        <v>4025</v>
      </c>
      <c r="R1509" s="546" t="s">
        <v>4001</v>
      </c>
      <c r="S1509" s="546"/>
      <c r="T1509" s="546" t="s">
        <v>82</v>
      </c>
      <c r="U1509" s="546"/>
      <c r="V1509" s="606">
        <v>64000</v>
      </c>
      <c r="W1509" s="606">
        <v>64000</v>
      </c>
      <c r="X1509" s="290">
        <f t="shared" si="23"/>
        <v>71680</v>
      </c>
      <c r="Y1509" s="546" t="s">
        <v>81</v>
      </c>
      <c r="Z1509" s="546">
        <v>2015</v>
      </c>
      <c r="AA1509" s="546"/>
      <c r="AB1509" s="546" t="s">
        <v>62</v>
      </c>
      <c r="AC1509" s="546" t="s">
        <v>1909</v>
      </c>
      <c r="AD1509" s="546"/>
      <c r="AE1509" s="546"/>
      <c r="AF1509" s="546"/>
      <c r="AG1509" s="546"/>
      <c r="AH1509" s="583"/>
      <c r="AI1509" s="583"/>
    </row>
    <row r="1510" spans="1:35" ht="90.75" customHeight="1">
      <c r="A1510" s="546" t="s">
        <v>4207</v>
      </c>
      <c r="B1510" s="546" t="s">
        <v>169</v>
      </c>
      <c r="C1510" s="546" t="s">
        <v>4168</v>
      </c>
      <c r="D1510" s="546" t="s">
        <v>4169</v>
      </c>
      <c r="E1510" s="546" t="s">
        <v>4170</v>
      </c>
      <c r="F1510" s="546" t="s">
        <v>4171</v>
      </c>
      <c r="G1510" s="546" t="s">
        <v>4172</v>
      </c>
      <c r="H1510" s="546" t="s">
        <v>4173</v>
      </c>
      <c r="I1510" s="546" t="s">
        <v>4174</v>
      </c>
      <c r="J1510" s="546" t="s">
        <v>31</v>
      </c>
      <c r="K1510" s="546">
        <v>100</v>
      </c>
      <c r="L1510" s="546">
        <v>751000000</v>
      </c>
      <c r="M1510" s="604" t="s">
        <v>3455</v>
      </c>
      <c r="N1510" s="546" t="s">
        <v>3999</v>
      </c>
      <c r="O1510" s="546" t="s">
        <v>4208</v>
      </c>
      <c r="P1510" s="546"/>
      <c r="Q1510" s="546" t="s">
        <v>4025</v>
      </c>
      <c r="R1510" s="546" t="s">
        <v>4001</v>
      </c>
      <c r="S1510" s="546"/>
      <c r="T1510" s="546" t="s">
        <v>82</v>
      </c>
      <c r="U1510" s="546"/>
      <c r="V1510" s="606">
        <v>104000</v>
      </c>
      <c r="W1510" s="606">
        <v>104000</v>
      </c>
      <c r="X1510" s="290">
        <f t="shared" si="23"/>
        <v>116480.00000000001</v>
      </c>
      <c r="Y1510" s="546" t="s">
        <v>81</v>
      </c>
      <c r="Z1510" s="546">
        <v>2015</v>
      </c>
      <c r="AA1510" s="546"/>
      <c r="AB1510" s="546" t="s">
        <v>62</v>
      </c>
      <c r="AC1510" s="546" t="s">
        <v>1909</v>
      </c>
      <c r="AD1510" s="546"/>
      <c r="AE1510" s="546"/>
      <c r="AF1510" s="546"/>
      <c r="AG1510" s="546"/>
      <c r="AH1510" s="583"/>
      <c r="AI1510" s="583"/>
    </row>
    <row r="1511" spans="1:35" ht="90.75" customHeight="1">
      <c r="A1511" s="546" t="s">
        <v>4209</v>
      </c>
      <c r="B1511" s="546" t="s">
        <v>169</v>
      </c>
      <c r="C1511" s="546" t="s">
        <v>4189</v>
      </c>
      <c r="D1511" s="546" t="s">
        <v>4190</v>
      </c>
      <c r="E1511" s="546" t="s">
        <v>4191</v>
      </c>
      <c r="F1511" s="546" t="s">
        <v>4192</v>
      </c>
      <c r="G1511" s="546" t="s">
        <v>4193</v>
      </c>
      <c r="H1511" s="546" t="s">
        <v>4194</v>
      </c>
      <c r="I1511" s="546" t="s">
        <v>4195</v>
      </c>
      <c r="J1511" s="546" t="s">
        <v>31</v>
      </c>
      <c r="K1511" s="546">
        <v>100</v>
      </c>
      <c r="L1511" s="546">
        <v>751000000</v>
      </c>
      <c r="M1511" s="604" t="s">
        <v>3455</v>
      </c>
      <c r="N1511" s="546" t="s">
        <v>3999</v>
      </c>
      <c r="O1511" s="546" t="s">
        <v>4208</v>
      </c>
      <c r="P1511" s="546"/>
      <c r="Q1511" s="546" t="s">
        <v>4025</v>
      </c>
      <c r="R1511" s="546" t="s">
        <v>4001</v>
      </c>
      <c r="S1511" s="546"/>
      <c r="T1511" s="546" t="s">
        <v>82</v>
      </c>
      <c r="U1511" s="546"/>
      <c r="V1511" s="606">
        <v>32000</v>
      </c>
      <c r="W1511" s="606">
        <v>32000</v>
      </c>
      <c r="X1511" s="290">
        <f t="shared" si="23"/>
        <v>35840</v>
      </c>
      <c r="Y1511" s="546" t="s">
        <v>81</v>
      </c>
      <c r="Z1511" s="546">
        <v>2015</v>
      </c>
      <c r="AA1511" s="546"/>
      <c r="AB1511" s="546" t="s">
        <v>62</v>
      </c>
      <c r="AC1511" s="546" t="s">
        <v>1909</v>
      </c>
      <c r="AD1511" s="546"/>
      <c r="AE1511" s="546"/>
      <c r="AF1511" s="546"/>
      <c r="AG1511" s="546"/>
      <c r="AH1511" s="583"/>
      <c r="AI1511" s="583"/>
    </row>
    <row r="1512" spans="1:35" ht="90.75" customHeight="1">
      <c r="A1512" s="546" t="s">
        <v>4210</v>
      </c>
      <c r="B1512" s="546" t="s">
        <v>169</v>
      </c>
      <c r="C1512" s="546" t="s">
        <v>4168</v>
      </c>
      <c r="D1512" s="546" t="s">
        <v>4169</v>
      </c>
      <c r="E1512" s="546" t="s">
        <v>4170</v>
      </c>
      <c r="F1512" s="546" t="s">
        <v>4171</v>
      </c>
      <c r="G1512" s="546" t="s">
        <v>4172</v>
      </c>
      <c r="H1512" s="546" t="s">
        <v>4173</v>
      </c>
      <c r="I1512" s="546" t="s">
        <v>4174</v>
      </c>
      <c r="J1512" s="546" t="s">
        <v>31</v>
      </c>
      <c r="K1512" s="546">
        <v>100</v>
      </c>
      <c r="L1512" s="546">
        <v>751000000</v>
      </c>
      <c r="M1512" s="604" t="s">
        <v>3455</v>
      </c>
      <c r="N1512" s="546" t="s">
        <v>3999</v>
      </c>
      <c r="O1512" s="546" t="s">
        <v>4211</v>
      </c>
      <c r="P1512" s="546"/>
      <c r="Q1512" s="546" t="s">
        <v>4025</v>
      </c>
      <c r="R1512" s="546" t="s">
        <v>4001</v>
      </c>
      <c r="S1512" s="546"/>
      <c r="T1512" s="546" t="s">
        <v>82</v>
      </c>
      <c r="U1512" s="546"/>
      <c r="V1512" s="606">
        <v>216000</v>
      </c>
      <c r="W1512" s="606">
        <v>216000</v>
      </c>
      <c r="X1512" s="290">
        <f t="shared" si="23"/>
        <v>241920.00000000003</v>
      </c>
      <c r="Y1512" s="546" t="s">
        <v>81</v>
      </c>
      <c r="Z1512" s="546">
        <v>2015</v>
      </c>
      <c r="AA1512" s="546"/>
      <c r="AB1512" s="546" t="s">
        <v>62</v>
      </c>
      <c r="AC1512" s="546" t="s">
        <v>1909</v>
      </c>
      <c r="AD1512" s="546"/>
      <c r="AE1512" s="546"/>
      <c r="AF1512" s="546"/>
      <c r="AG1512" s="546"/>
      <c r="AH1512" s="583"/>
      <c r="AI1512" s="583"/>
    </row>
    <row r="1513" spans="1:35" ht="90.75" customHeight="1">
      <c r="A1513" s="546" t="s">
        <v>4212</v>
      </c>
      <c r="B1513" s="546" t="s">
        <v>169</v>
      </c>
      <c r="C1513" s="546" t="s">
        <v>4189</v>
      </c>
      <c r="D1513" s="546" t="s">
        <v>4190</v>
      </c>
      <c r="E1513" s="546" t="s">
        <v>4191</v>
      </c>
      <c r="F1513" s="546" t="s">
        <v>4192</v>
      </c>
      <c r="G1513" s="546" t="s">
        <v>4193</v>
      </c>
      <c r="H1513" s="546" t="s">
        <v>4194</v>
      </c>
      <c r="I1513" s="546" t="s">
        <v>4195</v>
      </c>
      <c r="J1513" s="546" t="s">
        <v>31</v>
      </c>
      <c r="K1513" s="546">
        <v>100</v>
      </c>
      <c r="L1513" s="546">
        <v>751000000</v>
      </c>
      <c r="M1513" s="604" t="s">
        <v>3455</v>
      </c>
      <c r="N1513" s="546" t="s">
        <v>3999</v>
      </c>
      <c r="O1513" s="546" t="s">
        <v>4211</v>
      </c>
      <c r="P1513" s="546"/>
      <c r="Q1513" s="546" t="s">
        <v>4025</v>
      </c>
      <c r="R1513" s="546" t="s">
        <v>4001</v>
      </c>
      <c r="S1513" s="546"/>
      <c r="T1513" s="546" t="s">
        <v>82</v>
      </c>
      <c r="U1513" s="546"/>
      <c r="V1513" s="606">
        <v>32000</v>
      </c>
      <c r="W1513" s="606">
        <v>32000</v>
      </c>
      <c r="X1513" s="290">
        <f t="shared" si="23"/>
        <v>35840</v>
      </c>
      <c r="Y1513" s="546" t="s">
        <v>81</v>
      </c>
      <c r="Z1513" s="546">
        <v>2015</v>
      </c>
      <c r="AA1513" s="546"/>
      <c r="AB1513" s="546" t="s">
        <v>62</v>
      </c>
      <c r="AC1513" s="546" t="s">
        <v>1909</v>
      </c>
      <c r="AD1513" s="546"/>
      <c r="AE1513" s="546"/>
      <c r="AF1513" s="546"/>
      <c r="AG1513" s="546"/>
      <c r="AH1513" s="583"/>
      <c r="AI1513" s="583"/>
    </row>
    <row r="1514" spans="1:35" ht="90.75" customHeight="1">
      <c r="A1514" s="546" t="s">
        <v>4213</v>
      </c>
      <c r="B1514" s="546" t="s">
        <v>169</v>
      </c>
      <c r="C1514" s="546" t="s">
        <v>4168</v>
      </c>
      <c r="D1514" s="546" t="s">
        <v>4169</v>
      </c>
      <c r="E1514" s="546" t="s">
        <v>4170</v>
      </c>
      <c r="F1514" s="546" t="s">
        <v>4171</v>
      </c>
      <c r="G1514" s="546" t="s">
        <v>4172</v>
      </c>
      <c r="H1514" s="546" t="s">
        <v>4173</v>
      </c>
      <c r="I1514" s="546" t="s">
        <v>4174</v>
      </c>
      <c r="J1514" s="546" t="s">
        <v>31</v>
      </c>
      <c r="K1514" s="546">
        <v>100</v>
      </c>
      <c r="L1514" s="546">
        <v>311010000</v>
      </c>
      <c r="M1514" s="604" t="s">
        <v>3798</v>
      </c>
      <c r="N1514" s="546" t="s">
        <v>3999</v>
      </c>
      <c r="O1514" s="546" t="s">
        <v>4214</v>
      </c>
      <c r="P1514" s="546"/>
      <c r="Q1514" s="546" t="s">
        <v>4025</v>
      </c>
      <c r="R1514" s="546" t="s">
        <v>4001</v>
      </c>
      <c r="S1514" s="546"/>
      <c r="T1514" s="546" t="s">
        <v>82</v>
      </c>
      <c r="U1514" s="546"/>
      <c r="V1514" s="606">
        <v>606222</v>
      </c>
      <c r="W1514" s="606">
        <v>606222</v>
      </c>
      <c r="X1514" s="290">
        <f t="shared" si="23"/>
        <v>678968.64</v>
      </c>
      <c r="Y1514" s="546" t="s">
        <v>81</v>
      </c>
      <c r="Z1514" s="546">
        <v>2015</v>
      </c>
      <c r="AA1514" s="546"/>
      <c r="AB1514" s="546" t="s">
        <v>62</v>
      </c>
      <c r="AC1514" s="546" t="s">
        <v>1909</v>
      </c>
      <c r="AD1514" s="546"/>
      <c r="AE1514" s="546"/>
      <c r="AF1514" s="546"/>
      <c r="AG1514" s="546"/>
      <c r="AH1514" s="583"/>
      <c r="AI1514" s="583"/>
    </row>
    <row r="1515" spans="1:35" ht="90.75" customHeight="1">
      <c r="A1515" s="546" t="s">
        <v>4215</v>
      </c>
      <c r="B1515" s="546" t="s">
        <v>169</v>
      </c>
      <c r="C1515" s="546" t="s">
        <v>4189</v>
      </c>
      <c r="D1515" s="546" t="s">
        <v>4190</v>
      </c>
      <c r="E1515" s="546" t="s">
        <v>4191</v>
      </c>
      <c r="F1515" s="546" t="s">
        <v>4192</v>
      </c>
      <c r="G1515" s="546" t="s">
        <v>4193</v>
      </c>
      <c r="H1515" s="546" t="s">
        <v>4194</v>
      </c>
      <c r="I1515" s="546" t="s">
        <v>4195</v>
      </c>
      <c r="J1515" s="546" t="s">
        <v>31</v>
      </c>
      <c r="K1515" s="546">
        <v>100</v>
      </c>
      <c r="L1515" s="546">
        <v>311010000</v>
      </c>
      <c r="M1515" s="604" t="s">
        <v>3798</v>
      </c>
      <c r="N1515" s="546" t="s">
        <v>3999</v>
      </c>
      <c r="O1515" s="546" t="s">
        <v>4214</v>
      </c>
      <c r="P1515" s="546"/>
      <c r="Q1515" s="546" t="s">
        <v>4025</v>
      </c>
      <c r="R1515" s="546" t="s">
        <v>4001</v>
      </c>
      <c r="S1515" s="546"/>
      <c r="T1515" s="546" t="s">
        <v>82</v>
      </c>
      <c r="U1515" s="546"/>
      <c r="V1515" s="606">
        <v>68078</v>
      </c>
      <c r="W1515" s="606">
        <v>68078</v>
      </c>
      <c r="X1515" s="290">
        <f t="shared" si="23"/>
        <v>76247.360000000001</v>
      </c>
      <c r="Y1515" s="546" t="s">
        <v>81</v>
      </c>
      <c r="Z1515" s="546">
        <v>2015</v>
      </c>
      <c r="AA1515" s="546"/>
      <c r="AB1515" s="546" t="s">
        <v>62</v>
      </c>
      <c r="AC1515" s="546" t="s">
        <v>1909</v>
      </c>
      <c r="AD1515" s="546"/>
      <c r="AE1515" s="546"/>
      <c r="AF1515" s="546"/>
      <c r="AG1515" s="546"/>
      <c r="AH1515" s="583"/>
      <c r="AI1515" s="583"/>
    </row>
    <row r="1516" spans="1:35" ht="90.75" customHeight="1">
      <c r="A1516" s="546" t="s">
        <v>4216</v>
      </c>
      <c r="B1516" s="546" t="s">
        <v>169</v>
      </c>
      <c r="C1516" s="546" t="s">
        <v>4168</v>
      </c>
      <c r="D1516" s="546" t="s">
        <v>4169</v>
      </c>
      <c r="E1516" s="546" t="s">
        <v>4170</v>
      </c>
      <c r="F1516" s="546" t="s">
        <v>4171</v>
      </c>
      <c r="G1516" s="546" t="s">
        <v>4172</v>
      </c>
      <c r="H1516" s="546" t="s">
        <v>4173</v>
      </c>
      <c r="I1516" s="546" t="s">
        <v>4174</v>
      </c>
      <c r="J1516" s="546" t="s">
        <v>1961</v>
      </c>
      <c r="K1516" s="546">
        <v>100</v>
      </c>
      <c r="L1516" s="546">
        <v>471010000</v>
      </c>
      <c r="M1516" s="604" t="s">
        <v>4620</v>
      </c>
      <c r="N1516" s="546" t="s">
        <v>3999</v>
      </c>
      <c r="O1516" s="546" t="s">
        <v>4217</v>
      </c>
      <c r="P1516" s="546"/>
      <c r="Q1516" s="546" t="s">
        <v>4025</v>
      </c>
      <c r="R1516" s="546" t="s">
        <v>4001</v>
      </c>
      <c r="S1516" s="546"/>
      <c r="T1516" s="546" t="s">
        <v>82</v>
      </c>
      <c r="U1516" s="546"/>
      <c r="V1516" s="606">
        <v>683999.64</v>
      </c>
      <c r="W1516" s="606">
        <v>683999.64</v>
      </c>
      <c r="X1516" s="290">
        <f t="shared" si="23"/>
        <v>766079.59680000006</v>
      </c>
      <c r="Y1516" s="546" t="s">
        <v>81</v>
      </c>
      <c r="Z1516" s="546">
        <v>2015</v>
      </c>
      <c r="AA1516" s="546"/>
      <c r="AB1516" s="546" t="s">
        <v>62</v>
      </c>
      <c r="AC1516" s="546"/>
      <c r="AD1516" s="546"/>
      <c r="AE1516" s="546"/>
      <c r="AF1516" s="546"/>
      <c r="AG1516" s="546"/>
      <c r="AH1516" s="583"/>
      <c r="AI1516" s="583"/>
    </row>
    <row r="1517" spans="1:35" ht="90.75" customHeight="1">
      <c r="A1517" s="546" t="s">
        <v>4218</v>
      </c>
      <c r="B1517" s="546" t="s">
        <v>169</v>
      </c>
      <c r="C1517" s="546" t="s">
        <v>4168</v>
      </c>
      <c r="D1517" s="546" t="s">
        <v>4169</v>
      </c>
      <c r="E1517" s="546" t="s">
        <v>4170</v>
      </c>
      <c r="F1517" s="546" t="s">
        <v>4171</v>
      </c>
      <c r="G1517" s="546" t="s">
        <v>4172</v>
      </c>
      <c r="H1517" s="546" t="s">
        <v>4173</v>
      </c>
      <c r="I1517" s="546" t="s">
        <v>4174</v>
      </c>
      <c r="J1517" s="546" t="s">
        <v>1961</v>
      </c>
      <c r="K1517" s="546">
        <v>100</v>
      </c>
      <c r="L1517" s="546">
        <v>471010000</v>
      </c>
      <c r="M1517" s="604" t="s">
        <v>4620</v>
      </c>
      <c r="N1517" s="546" t="s">
        <v>3999</v>
      </c>
      <c r="O1517" s="546" t="s">
        <v>4219</v>
      </c>
      <c r="P1517" s="546"/>
      <c r="Q1517" s="546" t="s">
        <v>4025</v>
      </c>
      <c r="R1517" s="546" t="s">
        <v>4001</v>
      </c>
      <c r="S1517" s="546"/>
      <c r="T1517" s="546" t="s">
        <v>82</v>
      </c>
      <c r="U1517" s="546"/>
      <c r="V1517" s="606">
        <v>683999.64</v>
      </c>
      <c r="W1517" s="606">
        <v>683999.64</v>
      </c>
      <c r="X1517" s="290">
        <f t="shared" si="23"/>
        <v>766079.59680000006</v>
      </c>
      <c r="Y1517" s="546" t="s">
        <v>81</v>
      </c>
      <c r="Z1517" s="546">
        <v>2015</v>
      </c>
      <c r="AA1517" s="546"/>
      <c r="AB1517" s="546" t="s">
        <v>62</v>
      </c>
      <c r="AC1517" s="546"/>
      <c r="AD1517" s="546"/>
      <c r="AE1517" s="546"/>
      <c r="AF1517" s="546"/>
      <c r="AG1517" s="546"/>
      <c r="AH1517" s="583"/>
      <c r="AI1517" s="583"/>
    </row>
    <row r="1518" spans="1:35" ht="90.75" customHeight="1">
      <c r="A1518" s="546" t="s">
        <v>4220</v>
      </c>
      <c r="B1518" s="546" t="s">
        <v>169</v>
      </c>
      <c r="C1518" s="546" t="s">
        <v>4168</v>
      </c>
      <c r="D1518" s="546" t="s">
        <v>4169</v>
      </c>
      <c r="E1518" s="546" t="s">
        <v>4170</v>
      </c>
      <c r="F1518" s="546" t="s">
        <v>4171</v>
      </c>
      <c r="G1518" s="546" t="s">
        <v>4172</v>
      </c>
      <c r="H1518" s="546" t="s">
        <v>4173</v>
      </c>
      <c r="I1518" s="546" t="s">
        <v>4174</v>
      </c>
      <c r="J1518" s="546" t="s">
        <v>1961</v>
      </c>
      <c r="K1518" s="546">
        <v>100</v>
      </c>
      <c r="L1518" s="546">
        <v>471010000</v>
      </c>
      <c r="M1518" s="604" t="s">
        <v>4620</v>
      </c>
      <c r="N1518" s="546" t="s">
        <v>3999</v>
      </c>
      <c r="O1518" s="546" t="s">
        <v>4221</v>
      </c>
      <c r="P1518" s="546"/>
      <c r="Q1518" s="546" t="s">
        <v>4025</v>
      </c>
      <c r="R1518" s="546" t="s">
        <v>4001</v>
      </c>
      <c r="S1518" s="546"/>
      <c r="T1518" s="546" t="s">
        <v>82</v>
      </c>
      <c r="U1518" s="546"/>
      <c r="V1518" s="606">
        <v>683999.64</v>
      </c>
      <c r="W1518" s="606">
        <v>683999.64</v>
      </c>
      <c r="X1518" s="290">
        <f t="shared" si="23"/>
        <v>766079.59680000006</v>
      </c>
      <c r="Y1518" s="546" t="s">
        <v>81</v>
      </c>
      <c r="Z1518" s="546">
        <v>2015</v>
      </c>
      <c r="AA1518" s="546"/>
      <c r="AB1518" s="546" t="s">
        <v>62</v>
      </c>
      <c r="AC1518" s="546"/>
      <c r="AD1518" s="546"/>
      <c r="AE1518" s="546"/>
      <c r="AF1518" s="546"/>
      <c r="AG1518" s="546"/>
      <c r="AH1518" s="583"/>
      <c r="AI1518" s="583"/>
    </row>
    <row r="1519" spans="1:35" ht="90.75" customHeight="1">
      <c r="A1519" s="546" t="s">
        <v>4222</v>
      </c>
      <c r="B1519" s="546" t="s">
        <v>169</v>
      </c>
      <c r="C1519" s="546" t="s">
        <v>4189</v>
      </c>
      <c r="D1519" s="546" t="s">
        <v>4190</v>
      </c>
      <c r="E1519" s="546" t="s">
        <v>4191</v>
      </c>
      <c r="F1519" s="546" t="s">
        <v>4192</v>
      </c>
      <c r="G1519" s="546" t="s">
        <v>4193</v>
      </c>
      <c r="H1519" s="546" t="s">
        <v>4194</v>
      </c>
      <c r="I1519" s="546" t="s">
        <v>4195</v>
      </c>
      <c r="J1519" s="546" t="s">
        <v>31</v>
      </c>
      <c r="K1519" s="546">
        <v>100</v>
      </c>
      <c r="L1519" s="546">
        <v>431010000</v>
      </c>
      <c r="M1519" s="604" t="s">
        <v>2153</v>
      </c>
      <c r="N1519" s="546" t="s">
        <v>3999</v>
      </c>
      <c r="O1519" s="546" t="s">
        <v>4621</v>
      </c>
      <c r="P1519" s="546"/>
      <c r="Q1519" s="546" t="s">
        <v>4025</v>
      </c>
      <c r="R1519" s="546" t="s">
        <v>4001</v>
      </c>
      <c r="S1519" s="546"/>
      <c r="T1519" s="546" t="s">
        <v>82</v>
      </c>
      <c r="U1519" s="546"/>
      <c r="V1519" s="606">
        <v>86508</v>
      </c>
      <c r="W1519" s="606">
        <v>86508</v>
      </c>
      <c r="X1519" s="290">
        <f t="shared" si="23"/>
        <v>96888.960000000006</v>
      </c>
      <c r="Y1519" s="546" t="s">
        <v>81</v>
      </c>
      <c r="Z1519" s="546">
        <v>2015</v>
      </c>
      <c r="AA1519" s="546"/>
      <c r="AB1519" s="546" t="s">
        <v>62</v>
      </c>
      <c r="AC1519" s="546" t="s">
        <v>1909</v>
      </c>
      <c r="AD1519" s="546"/>
      <c r="AE1519" s="546"/>
      <c r="AF1519" s="546"/>
      <c r="AG1519" s="546"/>
      <c r="AH1519" s="583"/>
      <c r="AI1519" s="583"/>
    </row>
    <row r="1520" spans="1:35" ht="90.75" customHeight="1">
      <c r="A1520" s="546" t="s">
        <v>4223</v>
      </c>
      <c r="B1520" s="546" t="s">
        <v>169</v>
      </c>
      <c r="C1520" s="546" t="s">
        <v>4168</v>
      </c>
      <c r="D1520" s="546" t="s">
        <v>4169</v>
      </c>
      <c r="E1520" s="546" t="s">
        <v>4170</v>
      </c>
      <c r="F1520" s="546" t="s">
        <v>4171</v>
      </c>
      <c r="G1520" s="546" t="s">
        <v>4172</v>
      </c>
      <c r="H1520" s="546" t="s">
        <v>4173</v>
      </c>
      <c r="I1520" s="546" t="s">
        <v>4174</v>
      </c>
      <c r="J1520" s="546" t="s">
        <v>1961</v>
      </c>
      <c r="K1520" s="546">
        <v>100</v>
      </c>
      <c r="L1520" s="546">
        <v>431010000</v>
      </c>
      <c r="M1520" s="604" t="s">
        <v>2153</v>
      </c>
      <c r="N1520" s="546" t="s">
        <v>3999</v>
      </c>
      <c r="O1520" s="546" t="s">
        <v>4621</v>
      </c>
      <c r="P1520" s="546"/>
      <c r="Q1520" s="546" t="s">
        <v>4025</v>
      </c>
      <c r="R1520" s="546" t="s">
        <v>4001</v>
      </c>
      <c r="S1520" s="546"/>
      <c r="T1520" s="546" t="s">
        <v>82</v>
      </c>
      <c r="U1520" s="546"/>
      <c r="V1520" s="606">
        <v>2000264</v>
      </c>
      <c r="W1520" s="606">
        <v>2000264</v>
      </c>
      <c r="X1520" s="290">
        <f t="shared" si="23"/>
        <v>2240295.6800000002</v>
      </c>
      <c r="Y1520" s="546" t="s">
        <v>81</v>
      </c>
      <c r="Z1520" s="546">
        <v>2015</v>
      </c>
      <c r="AA1520" s="546"/>
      <c r="AB1520" s="546" t="s">
        <v>62</v>
      </c>
      <c r="AC1520" s="546"/>
      <c r="AD1520" s="546"/>
      <c r="AE1520" s="546"/>
      <c r="AF1520" s="546"/>
      <c r="AG1520" s="546"/>
      <c r="AH1520" s="583"/>
      <c r="AI1520" s="583"/>
    </row>
    <row r="1521" spans="1:35" ht="90.75" customHeight="1">
      <c r="A1521" s="546" t="s">
        <v>4224</v>
      </c>
      <c r="B1521" s="546" t="s">
        <v>169</v>
      </c>
      <c r="C1521" s="546" t="s">
        <v>4189</v>
      </c>
      <c r="D1521" s="546" t="s">
        <v>4190</v>
      </c>
      <c r="E1521" s="546" t="s">
        <v>4191</v>
      </c>
      <c r="F1521" s="546" t="s">
        <v>4192</v>
      </c>
      <c r="G1521" s="546" t="s">
        <v>4193</v>
      </c>
      <c r="H1521" s="546" t="s">
        <v>4194</v>
      </c>
      <c r="I1521" s="546" t="s">
        <v>4195</v>
      </c>
      <c r="J1521" s="546" t="s">
        <v>31</v>
      </c>
      <c r="K1521" s="546">
        <v>100</v>
      </c>
      <c r="L1521" s="546">
        <v>431010000</v>
      </c>
      <c r="M1521" s="604" t="s">
        <v>2153</v>
      </c>
      <c r="N1521" s="546" t="s">
        <v>3999</v>
      </c>
      <c r="O1521" s="546" t="s">
        <v>4622</v>
      </c>
      <c r="P1521" s="546"/>
      <c r="Q1521" s="546" t="s">
        <v>4025</v>
      </c>
      <c r="R1521" s="546" t="s">
        <v>4001</v>
      </c>
      <c r="S1521" s="546"/>
      <c r="T1521" s="546" t="s">
        <v>82</v>
      </c>
      <c r="U1521" s="546"/>
      <c r="V1521" s="606">
        <v>57672</v>
      </c>
      <c r="W1521" s="606">
        <v>57672</v>
      </c>
      <c r="X1521" s="290">
        <f t="shared" si="23"/>
        <v>64592.640000000007</v>
      </c>
      <c r="Y1521" s="546" t="s">
        <v>81</v>
      </c>
      <c r="Z1521" s="546">
        <v>2015</v>
      </c>
      <c r="AA1521" s="546"/>
      <c r="AB1521" s="546" t="s">
        <v>62</v>
      </c>
      <c r="AC1521" s="546" t="s">
        <v>1909</v>
      </c>
      <c r="AD1521" s="546"/>
      <c r="AE1521" s="546"/>
      <c r="AF1521" s="546"/>
      <c r="AG1521" s="546"/>
      <c r="AH1521" s="583"/>
      <c r="AI1521" s="583"/>
    </row>
    <row r="1522" spans="1:35" ht="90.75" customHeight="1">
      <c r="A1522" s="546" t="s">
        <v>4225</v>
      </c>
      <c r="B1522" s="546" t="s">
        <v>169</v>
      </c>
      <c r="C1522" s="546" t="s">
        <v>4168</v>
      </c>
      <c r="D1522" s="546" t="s">
        <v>4169</v>
      </c>
      <c r="E1522" s="546" t="s">
        <v>4170</v>
      </c>
      <c r="F1522" s="546" t="s">
        <v>4171</v>
      </c>
      <c r="G1522" s="546" t="s">
        <v>4172</v>
      </c>
      <c r="H1522" s="546" t="s">
        <v>4173</v>
      </c>
      <c r="I1522" s="546" t="s">
        <v>4174</v>
      </c>
      <c r="J1522" s="546" t="s">
        <v>1961</v>
      </c>
      <c r="K1522" s="546">
        <v>100</v>
      </c>
      <c r="L1522" s="546">
        <v>431010000</v>
      </c>
      <c r="M1522" s="604" t="s">
        <v>2153</v>
      </c>
      <c r="N1522" s="546" t="s">
        <v>3999</v>
      </c>
      <c r="O1522" s="546" t="s">
        <v>4622</v>
      </c>
      <c r="P1522" s="546"/>
      <c r="Q1522" s="546" t="s">
        <v>4025</v>
      </c>
      <c r="R1522" s="546" t="s">
        <v>4001</v>
      </c>
      <c r="S1522" s="546"/>
      <c r="T1522" s="546" t="s">
        <v>82</v>
      </c>
      <c r="U1522" s="546"/>
      <c r="V1522" s="606">
        <v>285752</v>
      </c>
      <c r="W1522" s="606">
        <v>285752</v>
      </c>
      <c r="X1522" s="290">
        <f t="shared" si="23"/>
        <v>320042.24000000005</v>
      </c>
      <c r="Y1522" s="546" t="s">
        <v>81</v>
      </c>
      <c r="Z1522" s="546">
        <v>2015</v>
      </c>
      <c r="AA1522" s="546"/>
      <c r="AB1522" s="546" t="s">
        <v>62</v>
      </c>
      <c r="AC1522" s="546"/>
      <c r="AD1522" s="546"/>
      <c r="AE1522" s="546"/>
      <c r="AF1522" s="546"/>
      <c r="AG1522" s="546"/>
      <c r="AH1522" s="583"/>
      <c r="AI1522" s="583"/>
    </row>
    <row r="1523" spans="1:35" ht="90.75" customHeight="1">
      <c r="A1523" s="546" t="s">
        <v>4226</v>
      </c>
      <c r="B1523" s="546" t="s">
        <v>169</v>
      </c>
      <c r="C1523" s="546" t="s">
        <v>4189</v>
      </c>
      <c r="D1523" s="546" t="s">
        <v>4190</v>
      </c>
      <c r="E1523" s="546" t="s">
        <v>4191</v>
      </c>
      <c r="F1523" s="546" t="s">
        <v>4192</v>
      </c>
      <c r="G1523" s="546" t="s">
        <v>4193</v>
      </c>
      <c r="H1523" s="546" t="s">
        <v>4194</v>
      </c>
      <c r="I1523" s="546" t="s">
        <v>4195</v>
      </c>
      <c r="J1523" s="546" t="s">
        <v>31</v>
      </c>
      <c r="K1523" s="546">
        <v>100</v>
      </c>
      <c r="L1523" s="546">
        <v>431010000</v>
      </c>
      <c r="M1523" s="604" t="s">
        <v>2153</v>
      </c>
      <c r="N1523" s="546" t="s">
        <v>3999</v>
      </c>
      <c r="O1523" s="546" t="s">
        <v>4623</v>
      </c>
      <c r="P1523" s="546"/>
      <c r="Q1523" s="546" t="s">
        <v>4025</v>
      </c>
      <c r="R1523" s="546" t="s">
        <v>4001</v>
      </c>
      <c r="S1523" s="546"/>
      <c r="T1523" s="546" t="s">
        <v>82</v>
      </c>
      <c r="U1523" s="546"/>
      <c r="V1523" s="606">
        <v>57672</v>
      </c>
      <c r="W1523" s="606">
        <v>57672</v>
      </c>
      <c r="X1523" s="290">
        <f t="shared" si="23"/>
        <v>64592.640000000007</v>
      </c>
      <c r="Y1523" s="546" t="s">
        <v>81</v>
      </c>
      <c r="Z1523" s="546">
        <v>2015</v>
      </c>
      <c r="AA1523" s="546"/>
      <c r="AB1523" s="546" t="s">
        <v>62</v>
      </c>
      <c r="AC1523" s="546" t="s">
        <v>1909</v>
      </c>
      <c r="AD1523" s="546"/>
      <c r="AE1523" s="546"/>
      <c r="AF1523" s="546"/>
      <c r="AG1523" s="546"/>
      <c r="AH1523" s="583"/>
      <c r="AI1523" s="583"/>
    </row>
    <row r="1524" spans="1:35" ht="90.75" customHeight="1">
      <c r="A1524" s="546" t="s">
        <v>4227</v>
      </c>
      <c r="B1524" s="546" t="s">
        <v>169</v>
      </c>
      <c r="C1524" s="546" t="s">
        <v>4168</v>
      </c>
      <c r="D1524" s="546" t="s">
        <v>4169</v>
      </c>
      <c r="E1524" s="546" t="s">
        <v>4170</v>
      </c>
      <c r="F1524" s="546" t="s">
        <v>4171</v>
      </c>
      <c r="G1524" s="546" t="s">
        <v>4172</v>
      </c>
      <c r="H1524" s="546" t="s">
        <v>4173</v>
      </c>
      <c r="I1524" s="546" t="s">
        <v>4174</v>
      </c>
      <c r="J1524" s="546" t="s">
        <v>1961</v>
      </c>
      <c r="K1524" s="546">
        <v>100</v>
      </c>
      <c r="L1524" s="546">
        <v>431010000</v>
      </c>
      <c r="M1524" s="604" t="s">
        <v>2153</v>
      </c>
      <c r="N1524" s="546" t="s">
        <v>3999</v>
      </c>
      <c r="O1524" s="546" t="s">
        <v>4623</v>
      </c>
      <c r="P1524" s="546"/>
      <c r="Q1524" s="546" t="s">
        <v>4025</v>
      </c>
      <c r="R1524" s="546" t="s">
        <v>4001</v>
      </c>
      <c r="S1524" s="546"/>
      <c r="T1524" s="546" t="s">
        <v>82</v>
      </c>
      <c r="U1524" s="546"/>
      <c r="V1524" s="606">
        <v>285752</v>
      </c>
      <c r="W1524" s="606">
        <v>285752</v>
      </c>
      <c r="X1524" s="290">
        <f t="shared" si="23"/>
        <v>320042.24000000005</v>
      </c>
      <c r="Y1524" s="546" t="s">
        <v>81</v>
      </c>
      <c r="Z1524" s="546">
        <v>2015</v>
      </c>
      <c r="AA1524" s="546"/>
      <c r="AB1524" s="546" t="s">
        <v>62</v>
      </c>
      <c r="AC1524" s="546"/>
      <c r="AD1524" s="546"/>
      <c r="AE1524" s="546"/>
      <c r="AF1524" s="546"/>
      <c r="AG1524" s="546"/>
      <c r="AH1524" s="583"/>
      <c r="AI1524" s="583"/>
    </row>
    <row r="1525" spans="1:35" ht="90.75" customHeight="1">
      <c r="A1525" s="546" t="s">
        <v>4228</v>
      </c>
      <c r="B1525" s="546" t="s">
        <v>169</v>
      </c>
      <c r="C1525" s="546" t="s">
        <v>4168</v>
      </c>
      <c r="D1525" s="546" t="s">
        <v>4169</v>
      </c>
      <c r="E1525" s="546" t="s">
        <v>4170</v>
      </c>
      <c r="F1525" s="546" t="s">
        <v>4171</v>
      </c>
      <c r="G1525" s="546" t="s">
        <v>4172</v>
      </c>
      <c r="H1525" s="546" t="s">
        <v>4173</v>
      </c>
      <c r="I1525" s="546" t="s">
        <v>4174</v>
      </c>
      <c r="J1525" s="546" t="s">
        <v>31</v>
      </c>
      <c r="K1525" s="546">
        <v>100</v>
      </c>
      <c r="L1525" s="546">
        <v>751000000</v>
      </c>
      <c r="M1525" s="604" t="s">
        <v>3455</v>
      </c>
      <c r="N1525" s="546" t="s">
        <v>3999</v>
      </c>
      <c r="O1525" s="546" t="s">
        <v>4229</v>
      </c>
      <c r="P1525" s="546"/>
      <c r="Q1525" s="546" t="s">
        <v>4025</v>
      </c>
      <c r="R1525" s="546" t="s">
        <v>4001</v>
      </c>
      <c r="S1525" s="546"/>
      <c r="T1525" s="546" t="s">
        <v>82</v>
      </c>
      <c r="U1525" s="546"/>
      <c r="V1525" s="606">
        <v>160000</v>
      </c>
      <c r="W1525" s="606">
        <v>160000</v>
      </c>
      <c r="X1525" s="290">
        <f t="shared" si="23"/>
        <v>179200.00000000003</v>
      </c>
      <c r="Y1525" s="546" t="s">
        <v>81</v>
      </c>
      <c r="Z1525" s="546">
        <v>2015</v>
      </c>
      <c r="AA1525" s="546"/>
      <c r="AB1525" s="546" t="s">
        <v>62</v>
      </c>
      <c r="AC1525" s="546" t="s">
        <v>1909</v>
      </c>
      <c r="AD1525" s="546"/>
      <c r="AE1525" s="546"/>
      <c r="AF1525" s="546"/>
      <c r="AG1525" s="546"/>
      <c r="AH1525" s="583"/>
      <c r="AI1525" s="583"/>
    </row>
    <row r="1526" spans="1:35" ht="90.75" customHeight="1">
      <c r="A1526" s="546" t="s">
        <v>4230</v>
      </c>
      <c r="B1526" s="546" t="s">
        <v>169</v>
      </c>
      <c r="C1526" s="546" t="s">
        <v>4189</v>
      </c>
      <c r="D1526" s="546" t="s">
        <v>4190</v>
      </c>
      <c r="E1526" s="546" t="s">
        <v>4191</v>
      </c>
      <c r="F1526" s="546" t="s">
        <v>4192</v>
      </c>
      <c r="G1526" s="546" t="s">
        <v>4193</v>
      </c>
      <c r="H1526" s="546" t="s">
        <v>4194</v>
      </c>
      <c r="I1526" s="546" t="s">
        <v>4195</v>
      </c>
      <c r="J1526" s="546" t="s">
        <v>31</v>
      </c>
      <c r="K1526" s="546">
        <v>100</v>
      </c>
      <c r="L1526" s="546">
        <v>751000000</v>
      </c>
      <c r="M1526" s="604" t="s">
        <v>3455</v>
      </c>
      <c r="N1526" s="546" t="s">
        <v>3999</v>
      </c>
      <c r="O1526" s="546" t="s">
        <v>4229</v>
      </c>
      <c r="P1526" s="546"/>
      <c r="Q1526" s="546" t="s">
        <v>4025</v>
      </c>
      <c r="R1526" s="546" t="s">
        <v>4001</v>
      </c>
      <c r="S1526" s="546"/>
      <c r="T1526" s="546" t="s">
        <v>82</v>
      </c>
      <c r="U1526" s="546"/>
      <c r="V1526" s="606">
        <v>32000</v>
      </c>
      <c r="W1526" s="606">
        <v>32000</v>
      </c>
      <c r="X1526" s="290">
        <f t="shared" si="23"/>
        <v>35840</v>
      </c>
      <c r="Y1526" s="546" t="s">
        <v>81</v>
      </c>
      <c r="Z1526" s="546">
        <v>2015</v>
      </c>
      <c r="AA1526" s="546"/>
      <c r="AB1526" s="546" t="s">
        <v>62</v>
      </c>
      <c r="AC1526" s="546" t="s">
        <v>1909</v>
      </c>
      <c r="AD1526" s="546"/>
      <c r="AE1526" s="546"/>
      <c r="AF1526" s="546"/>
      <c r="AG1526" s="546"/>
      <c r="AH1526" s="583"/>
      <c r="AI1526" s="583"/>
    </row>
    <row r="1527" spans="1:35" ht="90.75" customHeight="1">
      <c r="A1527" s="546" t="s">
        <v>4231</v>
      </c>
      <c r="B1527" s="546" t="s">
        <v>169</v>
      </c>
      <c r="C1527" s="546" t="s">
        <v>4232</v>
      </c>
      <c r="D1527" s="546" t="s">
        <v>4233</v>
      </c>
      <c r="E1527" s="546" t="s">
        <v>4234</v>
      </c>
      <c r="F1527" s="546" t="s">
        <v>4235</v>
      </c>
      <c r="G1527" s="546" t="s">
        <v>4236</v>
      </c>
      <c r="H1527" s="546" t="s">
        <v>4237</v>
      </c>
      <c r="I1527" s="546" t="s">
        <v>4238</v>
      </c>
      <c r="J1527" s="546" t="s">
        <v>31</v>
      </c>
      <c r="K1527" s="546">
        <v>100</v>
      </c>
      <c r="L1527" s="546">
        <v>751000000</v>
      </c>
      <c r="M1527" s="604" t="s">
        <v>3455</v>
      </c>
      <c r="N1527" s="546" t="s">
        <v>3999</v>
      </c>
      <c r="O1527" s="546" t="s">
        <v>4239</v>
      </c>
      <c r="P1527" s="546"/>
      <c r="Q1527" s="546" t="s">
        <v>4025</v>
      </c>
      <c r="R1527" s="546" t="s">
        <v>4001</v>
      </c>
      <c r="S1527" s="546"/>
      <c r="T1527" s="546" t="s">
        <v>82</v>
      </c>
      <c r="U1527" s="546"/>
      <c r="V1527" s="606">
        <v>474000</v>
      </c>
      <c r="W1527" s="606">
        <v>474000</v>
      </c>
      <c r="X1527" s="290">
        <f t="shared" si="23"/>
        <v>530880</v>
      </c>
      <c r="Y1527" s="546" t="s">
        <v>81</v>
      </c>
      <c r="Z1527" s="546">
        <v>2015</v>
      </c>
      <c r="AA1527" s="546"/>
      <c r="AB1527" s="546" t="s">
        <v>62</v>
      </c>
      <c r="AC1527" s="546" t="s">
        <v>1909</v>
      </c>
      <c r="AD1527" s="546"/>
      <c r="AE1527" s="546"/>
      <c r="AF1527" s="546"/>
      <c r="AG1527" s="546"/>
      <c r="AH1527" s="583"/>
      <c r="AI1527" s="583"/>
    </row>
    <row r="1528" spans="1:35" ht="90.75" customHeight="1">
      <c r="A1528" s="546" t="s">
        <v>4240</v>
      </c>
      <c r="B1528" s="546" t="s">
        <v>169</v>
      </c>
      <c r="C1528" s="546" t="s">
        <v>4232</v>
      </c>
      <c r="D1528" s="546" t="s">
        <v>4233</v>
      </c>
      <c r="E1528" s="546" t="s">
        <v>4234</v>
      </c>
      <c r="F1528" s="546" t="s">
        <v>4235</v>
      </c>
      <c r="G1528" s="546" t="s">
        <v>4236</v>
      </c>
      <c r="H1528" s="546" t="s">
        <v>4237</v>
      </c>
      <c r="I1528" s="546" t="s">
        <v>4238</v>
      </c>
      <c r="J1528" s="546" t="s">
        <v>31</v>
      </c>
      <c r="K1528" s="546">
        <v>100</v>
      </c>
      <c r="L1528" s="546">
        <v>751000000</v>
      </c>
      <c r="M1528" s="604" t="s">
        <v>3455</v>
      </c>
      <c r="N1528" s="546" t="s">
        <v>3999</v>
      </c>
      <c r="O1528" s="546" t="s">
        <v>4241</v>
      </c>
      <c r="P1528" s="546"/>
      <c r="Q1528" s="546" t="s">
        <v>4025</v>
      </c>
      <c r="R1528" s="546" t="s">
        <v>4001</v>
      </c>
      <c r="S1528" s="546"/>
      <c r="T1528" s="546" t="s">
        <v>82</v>
      </c>
      <c r="U1528" s="546"/>
      <c r="V1528" s="606">
        <v>823500</v>
      </c>
      <c r="W1528" s="606">
        <v>823500</v>
      </c>
      <c r="X1528" s="290">
        <f t="shared" si="23"/>
        <v>922320.00000000012</v>
      </c>
      <c r="Y1528" s="546" t="s">
        <v>81</v>
      </c>
      <c r="Z1528" s="546">
        <v>2015</v>
      </c>
      <c r="AA1528" s="546"/>
      <c r="AB1528" s="546" t="s">
        <v>62</v>
      </c>
      <c r="AC1528" s="546" t="s">
        <v>1909</v>
      </c>
      <c r="AD1528" s="546"/>
      <c r="AE1528" s="546"/>
      <c r="AF1528" s="546"/>
      <c r="AG1528" s="546"/>
      <c r="AH1528" s="583"/>
      <c r="AI1528" s="583"/>
    </row>
    <row r="1529" spans="1:35" ht="90.75" customHeight="1">
      <c r="A1529" s="546" t="s">
        <v>4242</v>
      </c>
      <c r="B1529" s="546" t="s">
        <v>169</v>
      </c>
      <c r="C1529" s="546" t="s">
        <v>4232</v>
      </c>
      <c r="D1529" s="546" t="s">
        <v>4233</v>
      </c>
      <c r="E1529" s="546" t="s">
        <v>4234</v>
      </c>
      <c r="F1529" s="546" t="s">
        <v>4235</v>
      </c>
      <c r="G1529" s="546" t="s">
        <v>4236</v>
      </c>
      <c r="H1529" s="546" t="s">
        <v>4237</v>
      </c>
      <c r="I1529" s="546" t="s">
        <v>4238</v>
      </c>
      <c r="J1529" s="546" t="s">
        <v>31</v>
      </c>
      <c r="K1529" s="546">
        <v>100</v>
      </c>
      <c r="L1529" s="546">
        <v>751000000</v>
      </c>
      <c r="M1529" s="604" t="s">
        <v>3455</v>
      </c>
      <c r="N1529" s="546" t="s">
        <v>3999</v>
      </c>
      <c r="O1529" s="546" t="s">
        <v>4243</v>
      </c>
      <c r="P1529" s="546"/>
      <c r="Q1529" s="546" t="s">
        <v>4025</v>
      </c>
      <c r="R1529" s="546" t="s">
        <v>4001</v>
      </c>
      <c r="S1529" s="546"/>
      <c r="T1529" s="546" t="s">
        <v>82</v>
      </c>
      <c r="U1529" s="546"/>
      <c r="V1529" s="606">
        <v>406800</v>
      </c>
      <c r="W1529" s="606">
        <v>406800</v>
      </c>
      <c r="X1529" s="290">
        <f t="shared" si="23"/>
        <v>455616.00000000006</v>
      </c>
      <c r="Y1529" s="546" t="s">
        <v>81</v>
      </c>
      <c r="Z1529" s="546">
        <v>2015</v>
      </c>
      <c r="AA1529" s="546"/>
      <c r="AB1529" s="546" t="s">
        <v>62</v>
      </c>
      <c r="AC1529" s="546" t="s">
        <v>1909</v>
      </c>
      <c r="AD1529" s="546"/>
      <c r="AE1529" s="546"/>
      <c r="AF1529" s="546"/>
      <c r="AG1529" s="546"/>
      <c r="AH1529" s="583"/>
      <c r="AI1529" s="583"/>
    </row>
    <row r="1530" spans="1:35" ht="90.75" customHeight="1">
      <c r="A1530" s="546" t="s">
        <v>4244</v>
      </c>
      <c r="B1530" s="546" t="s">
        <v>169</v>
      </c>
      <c r="C1530" s="546" t="s">
        <v>4232</v>
      </c>
      <c r="D1530" s="546" t="s">
        <v>4233</v>
      </c>
      <c r="E1530" s="546" t="s">
        <v>4234</v>
      </c>
      <c r="F1530" s="546" t="s">
        <v>4235</v>
      </c>
      <c r="G1530" s="546" t="s">
        <v>4236</v>
      </c>
      <c r="H1530" s="546" t="s">
        <v>4237</v>
      </c>
      <c r="I1530" s="546" t="s">
        <v>4238</v>
      </c>
      <c r="J1530" s="546" t="s">
        <v>31</v>
      </c>
      <c r="K1530" s="546">
        <v>100</v>
      </c>
      <c r="L1530" s="546">
        <v>471010000</v>
      </c>
      <c r="M1530" s="604" t="s">
        <v>4620</v>
      </c>
      <c r="N1530" s="546" t="s">
        <v>3999</v>
      </c>
      <c r="O1530" s="546" t="s">
        <v>4245</v>
      </c>
      <c r="P1530" s="546"/>
      <c r="Q1530" s="546" t="s">
        <v>4025</v>
      </c>
      <c r="R1530" s="546" t="s">
        <v>4001</v>
      </c>
      <c r="S1530" s="546"/>
      <c r="T1530" s="546" t="s">
        <v>82</v>
      </c>
      <c r="U1530" s="546"/>
      <c r="V1530" s="606">
        <v>918467.4</v>
      </c>
      <c r="W1530" s="606">
        <v>918467.4</v>
      </c>
      <c r="X1530" s="290">
        <f t="shared" si="23"/>
        <v>1028683.4880000001</v>
      </c>
      <c r="Y1530" s="546" t="s">
        <v>81</v>
      </c>
      <c r="Z1530" s="546">
        <v>2015</v>
      </c>
      <c r="AA1530" s="546"/>
      <c r="AB1530" s="546" t="s">
        <v>62</v>
      </c>
      <c r="AC1530" s="546" t="s">
        <v>1909</v>
      </c>
      <c r="AD1530" s="546"/>
      <c r="AE1530" s="546"/>
      <c r="AF1530" s="546"/>
      <c r="AG1530" s="546"/>
      <c r="AH1530" s="583"/>
      <c r="AI1530" s="583"/>
    </row>
    <row r="1531" spans="1:35" ht="90.75" customHeight="1">
      <c r="A1531" s="546" t="s">
        <v>4246</v>
      </c>
      <c r="B1531" s="546" t="s">
        <v>169</v>
      </c>
      <c r="C1531" s="546" t="s">
        <v>4232</v>
      </c>
      <c r="D1531" s="546" t="s">
        <v>4233</v>
      </c>
      <c r="E1531" s="546" t="s">
        <v>4234</v>
      </c>
      <c r="F1531" s="546" t="s">
        <v>4235</v>
      </c>
      <c r="G1531" s="546" t="s">
        <v>4236</v>
      </c>
      <c r="H1531" s="546" t="s">
        <v>4237</v>
      </c>
      <c r="I1531" s="546" t="s">
        <v>4238</v>
      </c>
      <c r="J1531" s="546" t="s">
        <v>31</v>
      </c>
      <c r="K1531" s="546">
        <v>100</v>
      </c>
      <c r="L1531" s="546">
        <v>271034100</v>
      </c>
      <c r="M1531" s="604" t="s">
        <v>2092</v>
      </c>
      <c r="N1531" s="546" t="s">
        <v>3999</v>
      </c>
      <c r="O1531" s="546" t="s">
        <v>4247</v>
      </c>
      <c r="P1531" s="546"/>
      <c r="Q1531" s="546" t="s">
        <v>4025</v>
      </c>
      <c r="R1531" s="546" t="s">
        <v>4001</v>
      </c>
      <c r="S1531" s="546"/>
      <c r="T1531" s="546" t="s">
        <v>82</v>
      </c>
      <c r="U1531" s="546"/>
      <c r="V1531" s="606">
        <v>277056</v>
      </c>
      <c r="W1531" s="606">
        <v>277056</v>
      </c>
      <c r="X1531" s="290">
        <f t="shared" si="23"/>
        <v>310302.72000000003</v>
      </c>
      <c r="Y1531" s="546" t="s">
        <v>81</v>
      </c>
      <c r="Z1531" s="546">
        <v>2015</v>
      </c>
      <c r="AA1531" s="546"/>
      <c r="AB1531" s="546" t="s">
        <v>62</v>
      </c>
      <c r="AC1531" s="546" t="s">
        <v>1909</v>
      </c>
      <c r="AD1531" s="546"/>
      <c r="AE1531" s="546"/>
      <c r="AF1531" s="546"/>
      <c r="AG1531" s="546"/>
      <c r="AH1531" s="583"/>
      <c r="AI1531" s="583"/>
    </row>
    <row r="1532" spans="1:35" ht="90.75" customHeight="1">
      <c r="A1532" s="546" t="s">
        <v>4248</v>
      </c>
      <c r="B1532" s="546" t="s">
        <v>169</v>
      </c>
      <c r="C1532" s="546" t="s">
        <v>4232</v>
      </c>
      <c r="D1532" s="546" t="s">
        <v>4233</v>
      </c>
      <c r="E1532" s="546" t="s">
        <v>4234</v>
      </c>
      <c r="F1532" s="546" t="s">
        <v>4235</v>
      </c>
      <c r="G1532" s="546" t="s">
        <v>4236</v>
      </c>
      <c r="H1532" s="546" t="s">
        <v>4237</v>
      </c>
      <c r="I1532" s="546" t="s">
        <v>4238</v>
      </c>
      <c r="J1532" s="546" t="s">
        <v>1961</v>
      </c>
      <c r="K1532" s="546">
        <v>100</v>
      </c>
      <c r="L1532" s="546">
        <v>271010000</v>
      </c>
      <c r="M1532" s="604" t="s">
        <v>2063</v>
      </c>
      <c r="N1532" s="546" t="s">
        <v>3999</v>
      </c>
      <c r="O1532" s="546" t="s">
        <v>4027</v>
      </c>
      <c r="P1532" s="546"/>
      <c r="Q1532" s="546" t="s">
        <v>4025</v>
      </c>
      <c r="R1532" s="546" t="s">
        <v>4001</v>
      </c>
      <c r="S1532" s="546"/>
      <c r="T1532" s="546" t="s">
        <v>82</v>
      </c>
      <c r="U1532" s="546"/>
      <c r="V1532" s="606">
        <v>431472</v>
      </c>
      <c r="W1532" s="606">
        <v>431472</v>
      </c>
      <c r="X1532" s="290">
        <f t="shared" si="23"/>
        <v>483248.64000000007</v>
      </c>
      <c r="Y1532" s="546" t="s">
        <v>81</v>
      </c>
      <c r="Z1532" s="546">
        <v>2015</v>
      </c>
      <c r="AA1532" s="546"/>
      <c r="AB1532" s="546" t="s">
        <v>62</v>
      </c>
      <c r="AC1532" s="546"/>
      <c r="AD1532" s="546"/>
      <c r="AE1532" s="546"/>
      <c r="AF1532" s="546"/>
      <c r="AG1532" s="546"/>
      <c r="AH1532" s="583"/>
      <c r="AI1532" s="583"/>
    </row>
    <row r="1533" spans="1:35" ht="90.75" customHeight="1">
      <c r="A1533" s="546" t="s">
        <v>4249</v>
      </c>
      <c r="B1533" s="546" t="s">
        <v>169</v>
      </c>
      <c r="C1533" s="546" t="s">
        <v>4232</v>
      </c>
      <c r="D1533" s="546" t="s">
        <v>4233</v>
      </c>
      <c r="E1533" s="546" t="s">
        <v>4234</v>
      </c>
      <c r="F1533" s="546" t="s">
        <v>4235</v>
      </c>
      <c r="G1533" s="546" t="s">
        <v>4236</v>
      </c>
      <c r="H1533" s="546" t="s">
        <v>4237</v>
      </c>
      <c r="I1533" s="546" t="s">
        <v>4238</v>
      </c>
      <c r="J1533" s="546" t="s">
        <v>1961</v>
      </c>
      <c r="K1533" s="546">
        <v>100</v>
      </c>
      <c r="L1533" s="546">
        <v>271010000</v>
      </c>
      <c r="M1533" s="604" t="s">
        <v>2063</v>
      </c>
      <c r="N1533" s="546" t="s">
        <v>3999</v>
      </c>
      <c r="O1533" s="546" t="s">
        <v>4250</v>
      </c>
      <c r="P1533" s="546"/>
      <c r="Q1533" s="546" t="s">
        <v>4025</v>
      </c>
      <c r="R1533" s="546" t="s">
        <v>4001</v>
      </c>
      <c r="S1533" s="546"/>
      <c r="T1533" s="546" t="s">
        <v>82</v>
      </c>
      <c r="U1533" s="546"/>
      <c r="V1533" s="606">
        <v>1566712</v>
      </c>
      <c r="W1533" s="606">
        <v>1566712</v>
      </c>
      <c r="X1533" s="290">
        <f t="shared" si="23"/>
        <v>1754717.4400000002</v>
      </c>
      <c r="Y1533" s="546" t="s">
        <v>81</v>
      </c>
      <c r="Z1533" s="546">
        <v>2015</v>
      </c>
      <c r="AA1533" s="546"/>
      <c r="AB1533" s="546" t="s">
        <v>62</v>
      </c>
      <c r="AC1533" s="546"/>
      <c r="AD1533" s="546"/>
      <c r="AE1533" s="546"/>
      <c r="AF1533" s="546"/>
      <c r="AG1533" s="546"/>
      <c r="AH1533" s="583"/>
      <c r="AI1533" s="583"/>
    </row>
    <row r="1534" spans="1:35" ht="90.75" customHeight="1">
      <c r="A1534" s="546" t="s">
        <v>4251</v>
      </c>
      <c r="B1534" s="546" t="s">
        <v>169</v>
      </c>
      <c r="C1534" s="546" t="s">
        <v>4232</v>
      </c>
      <c r="D1534" s="546" t="s">
        <v>4233</v>
      </c>
      <c r="E1534" s="546" t="s">
        <v>4234</v>
      </c>
      <c r="F1534" s="546" t="s">
        <v>4235</v>
      </c>
      <c r="G1534" s="546" t="s">
        <v>4236</v>
      </c>
      <c r="H1534" s="546" t="s">
        <v>4237</v>
      </c>
      <c r="I1534" s="546" t="s">
        <v>4238</v>
      </c>
      <c r="J1534" s="546" t="s">
        <v>1961</v>
      </c>
      <c r="K1534" s="546">
        <v>100</v>
      </c>
      <c r="L1534" s="546">
        <v>271010000</v>
      </c>
      <c r="M1534" s="604" t="s">
        <v>2063</v>
      </c>
      <c r="N1534" s="546" t="s">
        <v>3999</v>
      </c>
      <c r="O1534" s="546" t="s">
        <v>4252</v>
      </c>
      <c r="P1534" s="546"/>
      <c r="Q1534" s="546" t="s">
        <v>4025</v>
      </c>
      <c r="R1534" s="546" t="s">
        <v>4001</v>
      </c>
      <c r="S1534" s="546"/>
      <c r="T1534" s="546" t="s">
        <v>82</v>
      </c>
      <c r="U1534" s="546"/>
      <c r="V1534" s="606">
        <v>651248</v>
      </c>
      <c r="W1534" s="606">
        <v>651248</v>
      </c>
      <c r="X1534" s="290">
        <f t="shared" si="23"/>
        <v>729397.76000000013</v>
      </c>
      <c r="Y1534" s="546" t="s">
        <v>81</v>
      </c>
      <c r="Z1534" s="546">
        <v>2015</v>
      </c>
      <c r="AA1534" s="546"/>
      <c r="AB1534" s="546" t="s">
        <v>62</v>
      </c>
      <c r="AC1534" s="546"/>
      <c r="AD1534" s="546"/>
      <c r="AE1534" s="546"/>
      <c r="AF1534" s="546"/>
      <c r="AG1534" s="546"/>
      <c r="AH1534" s="583"/>
      <c r="AI1534" s="583"/>
    </row>
    <row r="1535" spans="1:35" ht="90.75" customHeight="1">
      <c r="A1535" s="546" t="s">
        <v>4253</v>
      </c>
      <c r="B1535" s="546" t="s">
        <v>169</v>
      </c>
      <c r="C1535" s="546" t="s">
        <v>4254</v>
      </c>
      <c r="D1535" s="546" t="s">
        <v>4255</v>
      </c>
      <c r="E1535" s="546" t="s">
        <v>4256</v>
      </c>
      <c r="F1535" s="546" t="s">
        <v>4255</v>
      </c>
      <c r="G1535" s="546" t="s">
        <v>4256</v>
      </c>
      <c r="H1535" s="546" t="s">
        <v>4257</v>
      </c>
      <c r="I1535" s="546" t="s">
        <v>4258</v>
      </c>
      <c r="J1535" s="546" t="s">
        <v>31</v>
      </c>
      <c r="K1535" s="546">
        <v>100</v>
      </c>
      <c r="L1535" s="546">
        <v>271010000</v>
      </c>
      <c r="M1535" s="604" t="s">
        <v>2063</v>
      </c>
      <c r="N1535" s="546" t="s">
        <v>3999</v>
      </c>
      <c r="O1535" s="546" t="s">
        <v>4259</v>
      </c>
      <c r="P1535" s="546"/>
      <c r="Q1535" s="546" t="s">
        <v>4025</v>
      </c>
      <c r="R1535" s="546" t="s">
        <v>4001</v>
      </c>
      <c r="S1535" s="546"/>
      <c r="T1535" s="546" t="s">
        <v>82</v>
      </c>
      <c r="U1535" s="546"/>
      <c r="V1535" s="606">
        <v>588300</v>
      </c>
      <c r="W1535" s="606">
        <v>588300</v>
      </c>
      <c r="X1535" s="290">
        <f t="shared" si="23"/>
        <v>658896.00000000012</v>
      </c>
      <c r="Y1535" s="546" t="s">
        <v>81</v>
      </c>
      <c r="Z1535" s="546">
        <v>2015</v>
      </c>
      <c r="AA1535" s="546"/>
      <c r="AB1535" s="546" t="s">
        <v>62</v>
      </c>
      <c r="AC1535" s="546" t="s">
        <v>1909</v>
      </c>
      <c r="AD1535" s="546"/>
      <c r="AE1535" s="546"/>
      <c r="AF1535" s="546"/>
      <c r="AG1535" s="546"/>
      <c r="AH1535" s="583"/>
      <c r="AI1535" s="583"/>
    </row>
    <row r="1536" spans="1:35" ht="90.75" customHeight="1">
      <c r="A1536" s="546" t="s">
        <v>4260</v>
      </c>
      <c r="B1536" s="546" t="s">
        <v>169</v>
      </c>
      <c r="C1536" s="546" t="s">
        <v>4254</v>
      </c>
      <c r="D1536" s="546" t="s">
        <v>4255</v>
      </c>
      <c r="E1536" s="546" t="s">
        <v>4256</v>
      </c>
      <c r="F1536" s="546" t="s">
        <v>4255</v>
      </c>
      <c r="G1536" s="546" t="s">
        <v>4256</v>
      </c>
      <c r="H1536" s="546" t="s">
        <v>4257</v>
      </c>
      <c r="I1536" s="546" t="s">
        <v>4258</v>
      </c>
      <c r="J1536" s="546" t="s">
        <v>31</v>
      </c>
      <c r="K1536" s="546">
        <v>100</v>
      </c>
      <c r="L1536" s="546">
        <v>271010000</v>
      </c>
      <c r="M1536" s="604" t="s">
        <v>2063</v>
      </c>
      <c r="N1536" s="546" t="s">
        <v>3999</v>
      </c>
      <c r="O1536" s="546" t="s">
        <v>4261</v>
      </c>
      <c r="P1536" s="546"/>
      <c r="Q1536" s="546" t="s">
        <v>4025</v>
      </c>
      <c r="R1536" s="546" t="s">
        <v>4001</v>
      </c>
      <c r="S1536" s="546"/>
      <c r="T1536" s="546" t="s">
        <v>82</v>
      </c>
      <c r="U1536" s="546"/>
      <c r="V1536" s="606">
        <v>297000</v>
      </c>
      <c r="W1536" s="606">
        <v>297000</v>
      </c>
      <c r="X1536" s="290">
        <f t="shared" si="23"/>
        <v>332640.00000000006</v>
      </c>
      <c r="Y1536" s="546" t="s">
        <v>81</v>
      </c>
      <c r="Z1536" s="546">
        <v>2015</v>
      </c>
      <c r="AA1536" s="546"/>
      <c r="AB1536" s="546" t="s">
        <v>62</v>
      </c>
      <c r="AC1536" s="546" t="s">
        <v>1909</v>
      </c>
      <c r="AD1536" s="546"/>
      <c r="AE1536" s="546"/>
      <c r="AF1536" s="546"/>
      <c r="AG1536" s="546"/>
      <c r="AH1536" s="583"/>
      <c r="AI1536" s="583"/>
    </row>
    <row r="1537" spans="1:35" ht="90.75" customHeight="1">
      <c r="A1537" s="546" t="s">
        <v>4262</v>
      </c>
      <c r="B1537" s="546" t="s">
        <v>169</v>
      </c>
      <c r="C1537" s="546" t="s">
        <v>4254</v>
      </c>
      <c r="D1537" s="546" t="s">
        <v>4255</v>
      </c>
      <c r="E1537" s="546" t="s">
        <v>4256</v>
      </c>
      <c r="F1537" s="546" t="s">
        <v>4255</v>
      </c>
      <c r="G1537" s="546" t="s">
        <v>4256</v>
      </c>
      <c r="H1537" s="546" t="s">
        <v>4257</v>
      </c>
      <c r="I1537" s="546" t="s">
        <v>4258</v>
      </c>
      <c r="J1537" s="546" t="s">
        <v>31</v>
      </c>
      <c r="K1537" s="546">
        <v>100</v>
      </c>
      <c r="L1537" s="546">
        <v>271010000</v>
      </c>
      <c r="M1537" s="604" t="s">
        <v>2063</v>
      </c>
      <c r="N1537" s="546" t="s">
        <v>3999</v>
      </c>
      <c r="O1537" s="546" t="s">
        <v>4029</v>
      </c>
      <c r="P1537" s="546"/>
      <c r="Q1537" s="546" t="s">
        <v>4025</v>
      </c>
      <c r="R1537" s="546" t="s">
        <v>4001</v>
      </c>
      <c r="S1537" s="546"/>
      <c r="T1537" s="546" t="s">
        <v>82</v>
      </c>
      <c r="U1537" s="546"/>
      <c r="V1537" s="606">
        <v>320200</v>
      </c>
      <c r="W1537" s="606">
        <v>320200</v>
      </c>
      <c r="X1537" s="290">
        <f t="shared" si="23"/>
        <v>358624.00000000006</v>
      </c>
      <c r="Y1537" s="546" t="s">
        <v>81</v>
      </c>
      <c r="Z1537" s="546">
        <v>2015</v>
      </c>
      <c r="AA1537" s="546"/>
      <c r="AB1537" s="546" t="s">
        <v>62</v>
      </c>
      <c r="AC1537" s="546" t="s">
        <v>1909</v>
      </c>
      <c r="AD1537" s="546"/>
      <c r="AE1537" s="546"/>
      <c r="AF1537" s="546"/>
      <c r="AG1537" s="546"/>
      <c r="AH1537" s="583"/>
      <c r="AI1537" s="583"/>
    </row>
    <row r="1538" spans="1:35" ht="90.75" customHeight="1">
      <c r="A1538" s="546" t="s">
        <v>4263</v>
      </c>
      <c r="B1538" s="546" t="s">
        <v>169</v>
      </c>
      <c r="C1538" s="546" t="s">
        <v>4254</v>
      </c>
      <c r="D1538" s="546" t="s">
        <v>4255</v>
      </c>
      <c r="E1538" s="546" t="s">
        <v>4256</v>
      </c>
      <c r="F1538" s="546" t="s">
        <v>4255</v>
      </c>
      <c r="G1538" s="546" t="s">
        <v>4256</v>
      </c>
      <c r="H1538" s="546" t="s">
        <v>4257</v>
      </c>
      <c r="I1538" s="546" t="s">
        <v>4258</v>
      </c>
      <c r="J1538" s="546" t="s">
        <v>31</v>
      </c>
      <c r="K1538" s="546">
        <v>100</v>
      </c>
      <c r="L1538" s="546">
        <v>231010000</v>
      </c>
      <c r="M1538" s="604" t="s">
        <v>2772</v>
      </c>
      <c r="N1538" s="546" t="s">
        <v>3999</v>
      </c>
      <c r="O1538" s="546" t="s">
        <v>4264</v>
      </c>
      <c r="P1538" s="546"/>
      <c r="Q1538" s="546" t="s">
        <v>4025</v>
      </c>
      <c r="R1538" s="546" t="s">
        <v>4001</v>
      </c>
      <c r="S1538" s="546"/>
      <c r="T1538" s="546" t="s">
        <v>82</v>
      </c>
      <c r="U1538" s="546"/>
      <c r="V1538" s="606">
        <v>102659.82</v>
      </c>
      <c r="W1538" s="606">
        <v>102659.82</v>
      </c>
      <c r="X1538" s="290">
        <f>#N/A</f>
        <v>114978.99840000003</v>
      </c>
      <c r="Y1538" s="546" t="s">
        <v>81</v>
      </c>
      <c r="Z1538" s="546">
        <v>2015</v>
      </c>
      <c r="AA1538" s="546"/>
      <c r="AB1538" s="546" t="s">
        <v>62</v>
      </c>
      <c r="AC1538" s="546" t="s">
        <v>1909</v>
      </c>
      <c r="AD1538" s="546"/>
      <c r="AE1538" s="546"/>
      <c r="AF1538" s="546"/>
      <c r="AG1538" s="546"/>
      <c r="AH1538" s="583"/>
      <c r="AI1538" s="583"/>
    </row>
    <row r="1539" spans="1:35" ht="90.75" customHeight="1">
      <c r="A1539" s="546" t="s">
        <v>4265</v>
      </c>
      <c r="B1539" s="546" t="s">
        <v>169</v>
      </c>
      <c r="C1539" s="546" t="s">
        <v>4254</v>
      </c>
      <c r="D1539" s="546" t="s">
        <v>4255</v>
      </c>
      <c r="E1539" s="546" t="s">
        <v>4256</v>
      </c>
      <c r="F1539" s="546" t="s">
        <v>4255</v>
      </c>
      <c r="G1539" s="546" t="s">
        <v>4256</v>
      </c>
      <c r="H1539" s="546" t="s">
        <v>4257</v>
      </c>
      <c r="I1539" s="546" t="s">
        <v>4258</v>
      </c>
      <c r="J1539" s="546" t="s">
        <v>31</v>
      </c>
      <c r="K1539" s="546">
        <v>100</v>
      </c>
      <c r="L1539" s="546">
        <v>231010000</v>
      </c>
      <c r="M1539" s="604" t="s">
        <v>2772</v>
      </c>
      <c r="N1539" s="546" t="s">
        <v>3999</v>
      </c>
      <c r="O1539" s="546" t="s">
        <v>4266</v>
      </c>
      <c r="P1539" s="546"/>
      <c r="Q1539" s="546" t="s">
        <v>4025</v>
      </c>
      <c r="R1539" s="546" t="s">
        <v>4001</v>
      </c>
      <c r="S1539" s="546"/>
      <c r="T1539" s="546" t="s">
        <v>82</v>
      </c>
      <c r="U1539" s="546"/>
      <c r="V1539" s="606">
        <v>37711.800000000003</v>
      </c>
      <c r="W1539" s="606">
        <v>37711.800000000003</v>
      </c>
      <c r="X1539" s="290">
        <f t="shared" ref="X1539:X1608" si="24">W1539*1.12</f>
        <v>42237.216000000008</v>
      </c>
      <c r="Y1539" s="546" t="s">
        <v>81</v>
      </c>
      <c r="Z1539" s="546">
        <v>2015</v>
      </c>
      <c r="AA1539" s="546"/>
      <c r="AB1539" s="546" t="s">
        <v>62</v>
      </c>
      <c r="AC1539" s="546" t="s">
        <v>1909</v>
      </c>
      <c r="AD1539" s="546"/>
      <c r="AE1539" s="546"/>
      <c r="AF1539" s="546"/>
      <c r="AG1539" s="546"/>
      <c r="AH1539" s="583"/>
      <c r="AI1539" s="583"/>
    </row>
    <row r="1540" spans="1:35" ht="90.75" customHeight="1">
      <c r="A1540" s="546" t="s">
        <v>4267</v>
      </c>
      <c r="B1540" s="546" t="s">
        <v>169</v>
      </c>
      <c r="C1540" s="546" t="s">
        <v>4254</v>
      </c>
      <c r="D1540" s="546" t="s">
        <v>4255</v>
      </c>
      <c r="E1540" s="546" t="s">
        <v>4256</v>
      </c>
      <c r="F1540" s="546" t="s">
        <v>4255</v>
      </c>
      <c r="G1540" s="546" t="s">
        <v>4256</v>
      </c>
      <c r="H1540" s="546" t="s">
        <v>4257</v>
      </c>
      <c r="I1540" s="546" t="s">
        <v>4258</v>
      </c>
      <c r="J1540" s="546" t="s">
        <v>31</v>
      </c>
      <c r="K1540" s="546">
        <v>100</v>
      </c>
      <c r="L1540" s="546">
        <v>231010000</v>
      </c>
      <c r="M1540" s="604" t="s">
        <v>2772</v>
      </c>
      <c r="N1540" s="546" t="s">
        <v>3999</v>
      </c>
      <c r="O1540" s="546" t="s">
        <v>4268</v>
      </c>
      <c r="P1540" s="546"/>
      <c r="Q1540" s="546" t="s">
        <v>4025</v>
      </c>
      <c r="R1540" s="546" t="s">
        <v>4001</v>
      </c>
      <c r="S1540" s="546"/>
      <c r="T1540" s="546" t="s">
        <v>82</v>
      </c>
      <c r="U1540" s="546"/>
      <c r="V1540" s="606">
        <v>31426.5</v>
      </c>
      <c r="W1540" s="606">
        <v>31426.5</v>
      </c>
      <c r="X1540" s="290">
        <f t="shared" si="24"/>
        <v>35197.68</v>
      </c>
      <c r="Y1540" s="546" t="s">
        <v>81</v>
      </c>
      <c r="Z1540" s="546">
        <v>2015</v>
      </c>
      <c r="AA1540" s="546"/>
      <c r="AB1540" s="546" t="s">
        <v>62</v>
      </c>
      <c r="AC1540" s="546" t="s">
        <v>1909</v>
      </c>
      <c r="AD1540" s="546"/>
      <c r="AE1540" s="546"/>
      <c r="AF1540" s="546"/>
      <c r="AG1540" s="546"/>
      <c r="AH1540" s="583"/>
      <c r="AI1540" s="583"/>
    </row>
    <row r="1541" spans="1:35" ht="90.75" customHeight="1">
      <c r="A1541" s="546" t="s">
        <v>4269</v>
      </c>
      <c r="B1541" s="546" t="s">
        <v>169</v>
      </c>
      <c r="C1541" s="546" t="s">
        <v>4254</v>
      </c>
      <c r="D1541" s="546" t="s">
        <v>4255</v>
      </c>
      <c r="E1541" s="546" t="s">
        <v>4256</v>
      </c>
      <c r="F1541" s="546" t="s">
        <v>4255</v>
      </c>
      <c r="G1541" s="546" t="s">
        <v>4256</v>
      </c>
      <c r="H1541" s="546" t="s">
        <v>4257</v>
      </c>
      <c r="I1541" s="546" t="s">
        <v>4258</v>
      </c>
      <c r="J1541" s="546" t="s">
        <v>31</v>
      </c>
      <c r="K1541" s="546">
        <v>100</v>
      </c>
      <c r="L1541" s="546">
        <v>231010000</v>
      </c>
      <c r="M1541" s="604" t="s">
        <v>2772</v>
      </c>
      <c r="N1541" s="546" t="s">
        <v>3999</v>
      </c>
      <c r="O1541" s="546" t="s">
        <v>4270</v>
      </c>
      <c r="P1541" s="546"/>
      <c r="Q1541" s="546" t="s">
        <v>4025</v>
      </c>
      <c r="R1541" s="546" t="s">
        <v>4001</v>
      </c>
      <c r="S1541" s="546"/>
      <c r="T1541" s="546" t="s">
        <v>82</v>
      </c>
      <c r="U1541" s="546"/>
      <c r="V1541" s="606">
        <v>78915.38</v>
      </c>
      <c r="W1541" s="606">
        <v>78915.38</v>
      </c>
      <c r="X1541" s="290">
        <f t="shared" si="24"/>
        <v>88385.22560000002</v>
      </c>
      <c r="Y1541" s="546" t="s">
        <v>81</v>
      </c>
      <c r="Z1541" s="546">
        <v>2015</v>
      </c>
      <c r="AA1541" s="546"/>
      <c r="AB1541" s="546" t="s">
        <v>62</v>
      </c>
      <c r="AC1541" s="546" t="s">
        <v>1909</v>
      </c>
      <c r="AD1541" s="546"/>
      <c r="AE1541" s="546"/>
      <c r="AF1541" s="546"/>
      <c r="AG1541" s="546"/>
      <c r="AH1541" s="583"/>
      <c r="AI1541" s="583"/>
    </row>
    <row r="1542" spans="1:35" ht="90.75" customHeight="1">
      <c r="A1542" s="546" t="s">
        <v>4271</v>
      </c>
      <c r="B1542" s="546" t="s">
        <v>169</v>
      </c>
      <c r="C1542" s="546" t="s">
        <v>4254</v>
      </c>
      <c r="D1542" s="546" t="s">
        <v>4255</v>
      </c>
      <c r="E1542" s="546" t="s">
        <v>4256</v>
      </c>
      <c r="F1542" s="546" t="s">
        <v>4255</v>
      </c>
      <c r="G1542" s="546" t="s">
        <v>4256</v>
      </c>
      <c r="H1542" s="546" t="s">
        <v>4257</v>
      </c>
      <c r="I1542" s="546" t="s">
        <v>4258</v>
      </c>
      <c r="J1542" s="546" t="s">
        <v>31</v>
      </c>
      <c r="K1542" s="546">
        <v>100</v>
      </c>
      <c r="L1542" s="546">
        <v>231010000</v>
      </c>
      <c r="M1542" s="604" t="s">
        <v>2772</v>
      </c>
      <c r="N1542" s="546" t="s">
        <v>3999</v>
      </c>
      <c r="O1542" s="546" t="s">
        <v>4272</v>
      </c>
      <c r="P1542" s="546"/>
      <c r="Q1542" s="546" t="s">
        <v>4025</v>
      </c>
      <c r="R1542" s="546" t="s">
        <v>4001</v>
      </c>
      <c r="S1542" s="546"/>
      <c r="T1542" s="546" t="s">
        <v>82</v>
      </c>
      <c r="U1542" s="546"/>
      <c r="V1542" s="606">
        <v>88344.77</v>
      </c>
      <c r="W1542" s="606">
        <v>88344.77</v>
      </c>
      <c r="X1542" s="290">
        <f t="shared" si="24"/>
        <v>98946.142400000012</v>
      </c>
      <c r="Y1542" s="546" t="s">
        <v>81</v>
      </c>
      <c r="Z1542" s="546">
        <v>2015</v>
      </c>
      <c r="AA1542" s="546"/>
      <c r="AB1542" s="546" t="s">
        <v>62</v>
      </c>
      <c r="AC1542" s="546" t="s">
        <v>1909</v>
      </c>
      <c r="AD1542" s="546"/>
      <c r="AE1542" s="546"/>
      <c r="AF1542" s="546"/>
      <c r="AG1542" s="546"/>
      <c r="AH1542" s="583"/>
      <c r="AI1542" s="583"/>
    </row>
    <row r="1543" spans="1:35" ht="90.75" customHeight="1">
      <c r="A1543" s="546" t="s">
        <v>4273</v>
      </c>
      <c r="B1543" s="546" t="s">
        <v>169</v>
      </c>
      <c r="C1543" s="546" t="s">
        <v>4254</v>
      </c>
      <c r="D1543" s="546" t="s">
        <v>4255</v>
      </c>
      <c r="E1543" s="546" t="s">
        <v>4256</v>
      </c>
      <c r="F1543" s="546" t="s">
        <v>4255</v>
      </c>
      <c r="G1543" s="546" t="s">
        <v>4256</v>
      </c>
      <c r="H1543" s="546" t="s">
        <v>4257</v>
      </c>
      <c r="I1543" s="546" t="s">
        <v>4258</v>
      </c>
      <c r="J1543" s="546" t="s">
        <v>31</v>
      </c>
      <c r="K1543" s="546">
        <v>100</v>
      </c>
      <c r="L1543" s="546">
        <v>231010000</v>
      </c>
      <c r="M1543" s="604" t="s">
        <v>2772</v>
      </c>
      <c r="N1543" s="546" t="s">
        <v>3999</v>
      </c>
      <c r="O1543" s="546" t="s">
        <v>4274</v>
      </c>
      <c r="P1543" s="546"/>
      <c r="Q1543" s="546" t="s">
        <v>4025</v>
      </c>
      <c r="R1543" s="546" t="s">
        <v>4001</v>
      </c>
      <c r="S1543" s="546"/>
      <c r="T1543" s="546" t="s">
        <v>82</v>
      </c>
      <c r="U1543" s="546"/>
      <c r="V1543" s="606">
        <v>150148.70000000001</v>
      </c>
      <c r="W1543" s="606">
        <v>150148.70000000001</v>
      </c>
      <c r="X1543" s="290">
        <f t="shared" si="24"/>
        <v>168166.54400000002</v>
      </c>
      <c r="Y1543" s="546" t="s">
        <v>81</v>
      </c>
      <c r="Z1543" s="546">
        <v>2015</v>
      </c>
      <c r="AA1543" s="546"/>
      <c r="AB1543" s="546" t="s">
        <v>62</v>
      </c>
      <c r="AC1543" s="546" t="s">
        <v>1909</v>
      </c>
      <c r="AD1543" s="546"/>
      <c r="AE1543" s="546"/>
      <c r="AF1543" s="546"/>
      <c r="AG1543" s="546"/>
      <c r="AH1543" s="583"/>
      <c r="AI1543" s="583"/>
    </row>
    <row r="1544" spans="1:35" ht="90.75" customHeight="1">
      <c r="A1544" s="546" t="s">
        <v>4275</v>
      </c>
      <c r="B1544" s="546" t="s">
        <v>169</v>
      </c>
      <c r="C1544" s="546" t="s">
        <v>4254</v>
      </c>
      <c r="D1544" s="546" t="s">
        <v>4255</v>
      </c>
      <c r="E1544" s="546" t="s">
        <v>4256</v>
      </c>
      <c r="F1544" s="546" t="s">
        <v>4255</v>
      </c>
      <c r="G1544" s="546" t="s">
        <v>4256</v>
      </c>
      <c r="H1544" s="546" t="s">
        <v>4257</v>
      </c>
      <c r="I1544" s="546" t="s">
        <v>4258</v>
      </c>
      <c r="J1544" s="546" t="s">
        <v>31</v>
      </c>
      <c r="K1544" s="546">
        <v>100</v>
      </c>
      <c r="L1544" s="546">
        <v>151010000</v>
      </c>
      <c r="M1544" s="604" t="s">
        <v>3157</v>
      </c>
      <c r="N1544" s="546" t="s">
        <v>3999</v>
      </c>
      <c r="O1544" s="546" t="s">
        <v>4276</v>
      </c>
      <c r="P1544" s="546"/>
      <c r="Q1544" s="546" t="s">
        <v>4025</v>
      </c>
      <c r="R1544" s="546" t="s">
        <v>4001</v>
      </c>
      <c r="S1544" s="546"/>
      <c r="T1544" s="546" t="s">
        <v>82</v>
      </c>
      <c r="U1544" s="546"/>
      <c r="V1544" s="606">
        <v>21613</v>
      </c>
      <c r="W1544" s="606">
        <v>21613</v>
      </c>
      <c r="X1544" s="290">
        <f t="shared" si="24"/>
        <v>24206.560000000001</v>
      </c>
      <c r="Y1544" s="546" t="s">
        <v>81</v>
      </c>
      <c r="Z1544" s="546">
        <v>2015</v>
      </c>
      <c r="AA1544" s="546"/>
      <c r="AB1544" s="546" t="s">
        <v>62</v>
      </c>
      <c r="AC1544" s="546" t="s">
        <v>1909</v>
      </c>
      <c r="AD1544" s="546"/>
      <c r="AE1544" s="546"/>
      <c r="AF1544" s="546"/>
      <c r="AG1544" s="546"/>
      <c r="AH1544" s="583"/>
      <c r="AI1544" s="583"/>
    </row>
    <row r="1545" spans="1:35" ht="90.75" customHeight="1">
      <c r="A1545" s="546" t="s">
        <v>4277</v>
      </c>
      <c r="B1545" s="546" t="s">
        <v>169</v>
      </c>
      <c r="C1545" s="546" t="s">
        <v>4254</v>
      </c>
      <c r="D1545" s="546" t="s">
        <v>4255</v>
      </c>
      <c r="E1545" s="546" t="s">
        <v>4256</v>
      </c>
      <c r="F1545" s="546" t="s">
        <v>4255</v>
      </c>
      <c r="G1545" s="546" t="s">
        <v>4256</v>
      </c>
      <c r="H1545" s="546" t="s">
        <v>4257</v>
      </c>
      <c r="I1545" s="546" t="s">
        <v>4258</v>
      </c>
      <c r="J1545" s="546" t="s">
        <v>31</v>
      </c>
      <c r="K1545" s="546">
        <v>100</v>
      </c>
      <c r="L1545" s="546">
        <v>151010000</v>
      </c>
      <c r="M1545" s="604" t="s">
        <v>3157</v>
      </c>
      <c r="N1545" s="546" t="s">
        <v>3999</v>
      </c>
      <c r="O1545" s="546" t="s">
        <v>4049</v>
      </c>
      <c r="P1545" s="546"/>
      <c r="Q1545" s="546" t="s">
        <v>4025</v>
      </c>
      <c r="R1545" s="546" t="s">
        <v>4001</v>
      </c>
      <c r="S1545" s="546"/>
      <c r="T1545" s="546" t="s">
        <v>82</v>
      </c>
      <c r="U1545" s="546"/>
      <c r="V1545" s="606">
        <v>161451</v>
      </c>
      <c r="W1545" s="606">
        <v>161451</v>
      </c>
      <c r="X1545" s="290">
        <f t="shared" si="24"/>
        <v>180825.12000000002</v>
      </c>
      <c r="Y1545" s="546" t="s">
        <v>81</v>
      </c>
      <c r="Z1545" s="546">
        <v>2015</v>
      </c>
      <c r="AA1545" s="546"/>
      <c r="AB1545" s="546" t="s">
        <v>62</v>
      </c>
      <c r="AC1545" s="546" t="s">
        <v>1909</v>
      </c>
      <c r="AD1545" s="546"/>
      <c r="AE1545" s="546"/>
      <c r="AF1545" s="546"/>
      <c r="AG1545" s="546"/>
      <c r="AH1545" s="583"/>
      <c r="AI1545" s="583"/>
    </row>
    <row r="1546" spans="1:35" ht="90.75" customHeight="1">
      <c r="A1546" s="546" t="s">
        <v>4278</v>
      </c>
      <c r="B1546" s="546" t="s">
        <v>169</v>
      </c>
      <c r="C1546" s="546" t="s">
        <v>4254</v>
      </c>
      <c r="D1546" s="546" t="s">
        <v>4255</v>
      </c>
      <c r="E1546" s="546" t="s">
        <v>4256</v>
      </c>
      <c r="F1546" s="546" t="s">
        <v>4255</v>
      </c>
      <c r="G1546" s="546" t="s">
        <v>4256</v>
      </c>
      <c r="H1546" s="546" t="s">
        <v>4257</v>
      </c>
      <c r="I1546" s="546" t="s">
        <v>4258</v>
      </c>
      <c r="J1546" s="546" t="s">
        <v>31</v>
      </c>
      <c r="K1546" s="546">
        <v>100</v>
      </c>
      <c r="L1546" s="546">
        <v>151010000</v>
      </c>
      <c r="M1546" s="604" t="s">
        <v>3157</v>
      </c>
      <c r="N1546" s="546" t="s">
        <v>3999</v>
      </c>
      <c r="O1546" s="546" t="s">
        <v>4279</v>
      </c>
      <c r="P1546" s="546"/>
      <c r="Q1546" s="546" t="s">
        <v>4025</v>
      </c>
      <c r="R1546" s="546" t="s">
        <v>4001</v>
      </c>
      <c r="S1546" s="546"/>
      <c r="T1546" s="546" t="s">
        <v>82</v>
      </c>
      <c r="U1546" s="546"/>
      <c r="V1546" s="606">
        <v>112696</v>
      </c>
      <c r="W1546" s="606">
        <v>112696</v>
      </c>
      <c r="X1546" s="290">
        <f t="shared" si="24"/>
        <v>126219.52000000002</v>
      </c>
      <c r="Y1546" s="546" t="s">
        <v>81</v>
      </c>
      <c r="Z1546" s="546">
        <v>2015</v>
      </c>
      <c r="AA1546" s="546"/>
      <c r="AB1546" s="546" t="s">
        <v>62</v>
      </c>
      <c r="AC1546" s="546" t="s">
        <v>1909</v>
      </c>
      <c r="AD1546" s="546"/>
      <c r="AE1546" s="546"/>
      <c r="AF1546" s="546"/>
      <c r="AG1546" s="546"/>
      <c r="AH1546" s="583"/>
      <c r="AI1546" s="583"/>
    </row>
    <row r="1547" spans="1:35" ht="90.75" customHeight="1">
      <c r="A1547" s="546" t="s">
        <v>4280</v>
      </c>
      <c r="B1547" s="546" t="s">
        <v>169</v>
      </c>
      <c r="C1547" s="546" t="s">
        <v>4254</v>
      </c>
      <c r="D1547" s="546" t="s">
        <v>4255</v>
      </c>
      <c r="E1547" s="546" t="s">
        <v>4256</v>
      </c>
      <c r="F1547" s="546" t="s">
        <v>4255</v>
      </c>
      <c r="G1547" s="546" t="s">
        <v>4256</v>
      </c>
      <c r="H1547" s="546" t="s">
        <v>4257</v>
      </c>
      <c r="I1547" s="546" t="s">
        <v>4258</v>
      </c>
      <c r="J1547" s="546" t="s">
        <v>31</v>
      </c>
      <c r="K1547" s="546">
        <v>100</v>
      </c>
      <c r="L1547" s="546">
        <v>151010000</v>
      </c>
      <c r="M1547" s="604" t="s">
        <v>3157</v>
      </c>
      <c r="N1547" s="546" t="s">
        <v>3999</v>
      </c>
      <c r="O1547" s="546" t="s">
        <v>4281</v>
      </c>
      <c r="P1547" s="546"/>
      <c r="Q1547" s="546" t="s">
        <v>4025</v>
      </c>
      <c r="R1547" s="546" t="s">
        <v>4001</v>
      </c>
      <c r="S1547" s="546"/>
      <c r="T1547" s="546" t="s">
        <v>82</v>
      </c>
      <c r="U1547" s="546"/>
      <c r="V1547" s="606">
        <v>44828</v>
      </c>
      <c r="W1547" s="606">
        <v>44828</v>
      </c>
      <c r="X1547" s="290">
        <f t="shared" si="24"/>
        <v>50207.360000000008</v>
      </c>
      <c r="Y1547" s="546" t="s">
        <v>81</v>
      </c>
      <c r="Z1547" s="546">
        <v>2015</v>
      </c>
      <c r="AA1547" s="546"/>
      <c r="AB1547" s="546" t="s">
        <v>62</v>
      </c>
      <c r="AC1547" s="546" t="s">
        <v>1909</v>
      </c>
      <c r="AD1547" s="546"/>
      <c r="AE1547" s="546"/>
      <c r="AF1547" s="546"/>
      <c r="AG1547" s="546"/>
      <c r="AH1547" s="583"/>
      <c r="AI1547" s="583"/>
    </row>
    <row r="1548" spans="1:35" ht="90.75" customHeight="1">
      <c r="A1548" s="546" t="s">
        <v>4282</v>
      </c>
      <c r="B1548" s="546" t="s">
        <v>169</v>
      </c>
      <c r="C1548" s="546" t="s">
        <v>4254</v>
      </c>
      <c r="D1548" s="546" t="s">
        <v>4255</v>
      </c>
      <c r="E1548" s="546" t="s">
        <v>4256</v>
      </c>
      <c r="F1548" s="546" t="s">
        <v>4255</v>
      </c>
      <c r="G1548" s="546" t="s">
        <v>4256</v>
      </c>
      <c r="H1548" s="546" t="s">
        <v>4257</v>
      </c>
      <c r="I1548" s="546" t="s">
        <v>4258</v>
      </c>
      <c r="J1548" s="546" t="s">
        <v>31</v>
      </c>
      <c r="K1548" s="546">
        <v>100</v>
      </c>
      <c r="L1548" s="546">
        <v>151010000</v>
      </c>
      <c r="M1548" s="604" t="s">
        <v>3157</v>
      </c>
      <c r="N1548" s="546" t="s">
        <v>3999</v>
      </c>
      <c r="O1548" s="546" t="s">
        <v>4283</v>
      </c>
      <c r="P1548" s="546"/>
      <c r="Q1548" s="546" t="s">
        <v>4025</v>
      </c>
      <c r="R1548" s="546" t="s">
        <v>4001</v>
      </c>
      <c r="S1548" s="546"/>
      <c r="T1548" s="546" t="s">
        <v>82</v>
      </c>
      <c r="U1548" s="546"/>
      <c r="V1548" s="606">
        <v>320398</v>
      </c>
      <c r="W1548" s="606">
        <v>320398</v>
      </c>
      <c r="X1548" s="290">
        <f t="shared" si="24"/>
        <v>358845.76</v>
      </c>
      <c r="Y1548" s="546" t="s">
        <v>81</v>
      </c>
      <c r="Z1548" s="546">
        <v>2015</v>
      </c>
      <c r="AA1548" s="546"/>
      <c r="AB1548" s="546" t="s">
        <v>62</v>
      </c>
      <c r="AC1548" s="546" t="s">
        <v>1909</v>
      </c>
      <c r="AD1548" s="546"/>
      <c r="AE1548" s="546"/>
      <c r="AF1548" s="546"/>
      <c r="AG1548" s="546"/>
      <c r="AH1548" s="583"/>
      <c r="AI1548" s="583"/>
    </row>
    <row r="1549" spans="1:35" ht="90.75" customHeight="1">
      <c r="A1549" s="546" t="s">
        <v>4284</v>
      </c>
      <c r="B1549" s="546" t="s">
        <v>169</v>
      </c>
      <c r="C1549" s="546" t="s">
        <v>4254</v>
      </c>
      <c r="D1549" s="546" t="s">
        <v>4255</v>
      </c>
      <c r="E1549" s="546" t="s">
        <v>4256</v>
      </c>
      <c r="F1549" s="546" t="s">
        <v>4255</v>
      </c>
      <c r="G1549" s="546" t="s">
        <v>4256</v>
      </c>
      <c r="H1549" s="546" t="s">
        <v>4257</v>
      </c>
      <c r="I1549" s="546" t="s">
        <v>4258</v>
      </c>
      <c r="J1549" s="546" t="s">
        <v>31</v>
      </c>
      <c r="K1549" s="546">
        <v>100</v>
      </c>
      <c r="L1549" s="546">
        <v>151010000</v>
      </c>
      <c r="M1549" s="604" t="s">
        <v>3157</v>
      </c>
      <c r="N1549" s="546" t="s">
        <v>3999</v>
      </c>
      <c r="O1549" s="546" t="s">
        <v>4285</v>
      </c>
      <c r="P1549" s="546"/>
      <c r="Q1549" s="546" t="s">
        <v>4025</v>
      </c>
      <c r="R1549" s="546" t="s">
        <v>4001</v>
      </c>
      <c r="S1549" s="546"/>
      <c r="T1549" s="546" t="s">
        <v>82</v>
      </c>
      <c r="U1549" s="546"/>
      <c r="V1549" s="606">
        <v>42870</v>
      </c>
      <c r="W1549" s="606">
        <v>42870</v>
      </c>
      <c r="X1549" s="290">
        <f t="shared" si="24"/>
        <v>48014.400000000001</v>
      </c>
      <c r="Y1549" s="546" t="s">
        <v>81</v>
      </c>
      <c r="Z1549" s="546">
        <v>2015</v>
      </c>
      <c r="AA1549" s="546"/>
      <c r="AB1549" s="546" t="s">
        <v>62</v>
      </c>
      <c r="AC1549" s="546" t="s">
        <v>1909</v>
      </c>
      <c r="AD1549" s="546"/>
      <c r="AE1549" s="546"/>
      <c r="AF1549" s="546"/>
      <c r="AG1549" s="546"/>
      <c r="AH1549" s="583"/>
      <c r="AI1549" s="583"/>
    </row>
    <row r="1550" spans="1:35" ht="90.75" customHeight="1">
      <c r="A1550" s="546" t="s">
        <v>4286</v>
      </c>
      <c r="B1550" s="546" t="s">
        <v>169</v>
      </c>
      <c r="C1550" s="546" t="s">
        <v>4254</v>
      </c>
      <c r="D1550" s="546" t="s">
        <v>4255</v>
      </c>
      <c r="E1550" s="546" t="s">
        <v>4256</v>
      </c>
      <c r="F1550" s="546" t="s">
        <v>4255</v>
      </c>
      <c r="G1550" s="546" t="s">
        <v>4256</v>
      </c>
      <c r="H1550" s="546" t="s">
        <v>4257</v>
      </c>
      <c r="I1550" s="546" t="s">
        <v>4258</v>
      </c>
      <c r="J1550" s="546" t="s">
        <v>31</v>
      </c>
      <c r="K1550" s="546">
        <v>100</v>
      </c>
      <c r="L1550" s="546">
        <v>271034100</v>
      </c>
      <c r="M1550" s="604" t="s">
        <v>2092</v>
      </c>
      <c r="N1550" s="546" t="s">
        <v>3999</v>
      </c>
      <c r="O1550" s="546" t="s">
        <v>4078</v>
      </c>
      <c r="P1550" s="546"/>
      <c r="Q1550" s="546" t="s">
        <v>4025</v>
      </c>
      <c r="R1550" s="546" t="s">
        <v>4001</v>
      </c>
      <c r="S1550" s="546"/>
      <c r="T1550" s="546" t="s">
        <v>82</v>
      </c>
      <c r="U1550" s="546"/>
      <c r="V1550" s="606">
        <v>290800</v>
      </c>
      <c r="W1550" s="606">
        <v>290800</v>
      </c>
      <c r="X1550" s="290">
        <f t="shared" si="24"/>
        <v>325696.00000000006</v>
      </c>
      <c r="Y1550" s="546" t="s">
        <v>81</v>
      </c>
      <c r="Z1550" s="546">
        <v>2015</v>
      </c>
      <c r="AA1550" s="546"/>
      <c r="AB1550" s="546" t="s">
        <v>62</v>
      </c>
      <c r="AC1550" s="546" t="s">
        <v>1909</v>
      </c>
      <c r="AD1550" s="546"/>
      <c r="AE1550" s="546"/>
      <c r="AF1550" s="546"/>
      <c r="AG1550" s="546"/>
      <c r="AH1550" s="583"/>
      <c r="AI1550" s="583"/>
    </row>
    <row r="1551" spans="1:35" ht="90.75" customHeight="1">
      <c r="A1551" s="546" t="s">
        <v>4287</v>
      </c>
      <c r="B1551" s="546" t="s">
        <v>169</v>
      </c>
      <c r="C1551" s="546" t="s">
        <v>4254</v>
      </c>
      <c r="D1551" s="546" t="s">
        <v>4255</v>
      </c>
      <c r="E1551" s="546" t="s">
        <v>4256</v>
      </c>
      <c r="F1551" s="546" t="s">
        <v>4255</v>
      </c>
      <c r="G1551" s="546" t="s">
        <v>4256</v>
      </c>
      <c r="H1551" s="546" t="s">
        <v>4257</v>
      </c>
      <c r="I1551" s="546" t="s">
        <v>4258</v>
      </c>
      <c r="J1551" s="546" t="s">
        <v>31</v>
      </c>
      <c r="K1551" s="546">
        <v>100</v>
      </c>
      <c r="L1551" s="546">
        <v>271034100</v>
      </c>
      <c r="M1551" s="604" t="s">
        <v>2092</v>
      </c>
      <c r="N1551" s="546" t="s">
        <v>3999</v>
      </c>
      <c r="O1551" s="546" t="s">
        <v>4080</v>
      </c>
      <c r="P1551" s="546"/>
      <c r="Q1551" s="546" t="s">
        <v>4025</v>
      </c>
      <c r="R1551" s="546" t="s">
        <v>4001</v>
      </c>
      <c r="S1551" s="546"/>
      <c r="T1551" s="546" t="s">
        <v>82</v>
      </c>
      <c r="U1551" s="546"/>
      <c r="V1551" s="606">
        <v>171250</v>
      </c>
      <c r="W1551" s="606">
        <v>171250</v>
      </c>
      <c r="X1551" s="290">
        <f t="shared" si="24"/>
        <v>191800.00000000003</v>
      </c>
      <c r="Y1551" s="546" t="s">
        <v>81</v>
      </c>
      <c r="Z1551" s="546">
        <v>2015</v>
      </c>
      <c r="AA1551" s="546"/>
      <c r="AB1551" s="546" t="s">
        <v>62</v>
      </c>
      <c r="AC1551" s="546" t="s">
        <v>1909</v>
      </c>
      <c r="AD1551" s="546"/>
      <c r="AE1551" s="546"/>
      <c r="AF1551" s="546"/>
      <c r="AG1551" s="546"/>
      <c r="AH1551" s="583"/>
      <c r="AI1551" s="583"/>
    </row>
    <row r="1552" spans="1:35" ht="90.75" customHeight="1">
      <c r="A1552" s="546" t="s">
        <v>4288</v>
      </c>
      <c r="B1552" s="546" t="s">
        <v>169</v>
      </c>
      <c r="C1552" s="546" t="s">
        <v>4254</v>
      </c>
      <c r="D1552" s="546" t="s">
        <v>4255</v>
      </c>
      <c r="E1552" s="546" t="s">
        <v>4256</v>
      </c>
      <c r="F1552" s="546" t="s">
        <v>4255</v>
      </c>
      <c r="G1552" s="546" t="s">
        <v>4256</v>
      </c>
      <c r="H1552" s="546" t="s">
        <v>4257</v>
      </c>
      <c r="I1552" s="546" t="s">
        <v>4258</v>
      </c>
      <c r="J1552" s="546" t="s">
        <v>1961</v>
      </c>
      <c r="K1552" s="546">
        <v>100</v>
      </c>
      <c r="L1552" s="546">
        <v>751000000</v>
      </c>
      <c r="M1552" s="604" t="s">
        <v>3455</v>
      </c>
      <c r="N1552" s="546" t="s">
        <v>3999</v>
      </c>
      <c r="O1552" s="546" t="s">
        <v>4289</v>
      </c>
      <c r="P1552" s="546"/>
      <c r="Q1552" s="546" t="s">
        <v>4025</v>
      </c>
      <c r="R1552" s="546" t="s">
        <v>4001</v>
      </c>
      <c r="S1552" s="546"/>
      <c r="T1552" s="546" t="s">
        <v>82</v>
      </c>
      <c r="U1552" s="546"/>
      <c r="V1552" s="606">
        <v>438732.92</v>
      </c>
      <c r="W1552" s="606">
        <v>438732.92</v>
      </c>
      <c r="X1552" s="290">
        <f t="shared" si="24"/>
        <v>491380.87040000001</v>
      </c>
      <c r="Y1552" s="546" t="s">
        <v>81</v>
      </c>
      <c r="Z1552" s="546">
        <v>2015</v>
      </c>
      <c r="AA1552" s="546"/>
      <c r="AB1552" s="546" t="s">
        <v>62</v>
      </c>
      <c r="AC1552" s="546"/>
      <c r="AD1552" s="546"/>
      <c r="AE1552" s="546"/>
      <c r="AF1552" s="546"/>
      <c r="AG1552" s="546"/>
      <c r="AH1552" s="583"/>
      <c r="AI1552" s="583"/>
    </row>
    <row r="1553" spans="1:35" ht="90.75" customHeight="1">
      <c r="A1553" s="546" t="s">
        <v>4290</v>
      </c>
      <c r="B1553" s="546" t="s">
        <v>169</v>
      </c>
      <c r="C1553" s="546" t="s">
        <v>4254</v>
      </c>
      <c r="D1553" s="546" t="s">
        <v>4255</v>
      </c>
      <c r="E1553" s="546" t="s">
        <v>4256</v>
      </c>
      <c r="F1553" s="546" t="s">
        <v>4255</v>
      </c>
      <c r="G1553" s="546" t="s">
        <v>4256</v>
      </c>
      <c r="H1553" s="546" t="s">
        <v>4257</v>
      </c>
      <c r="I1553" s="546" t="s">
        <v>4258</v>
      </c>
      <c r="J1553" s="546" t="s">
        <v>1961</v>
      </c>
      <c r="K1553" s="546">
        <v>100</v>
      </c>
      <c r="L1553" s="546">
        <v>751000000</v>
      </c>
      <c r="M1553" s="604" t="s">
        <v>3455</v>
      </c>
      <c r="N1553" s="546" t="s">
        <v>3999</v>
      </c>
      <c r="O1553" s="546" t="s">
        <v>4291</v>
      </c>
      <c r="P1553" s="546"/>
      <c r="Q1553" s="546" t="s">
        <v>4025</v>
      </c>
      <c r="R1553" s="546" t="s">
        <v>4001</v>
      </c>
      <c r="S1553" s="546"/>
      <c r="T1553" s="546" t="s">
        <v>82</v>
      </c>
      <c r="U1553" s="546"/>
      <c r="V1553" s="606">
        <v>891096.43</v>
      </c>
      <c r="W1553" s="606">
        <v>891096.43</v>
      </c>
      <c r="X1553" s="290">
        <f t="shared" si="24"/>
        <v>998028.00160000019</v>
      </c>
      <c r="Y1553" s="546" t="s">
        <v>81</v>
      </c>
      <c r="Z1553" s="546">
        <v>2015</v>
      </c>
      <c r="AA1553" s="546"/>
      <c r="AB1553" s="546" t="s">
        <v>62</v>
      </c>
      <c r="AC1553" s="546"/>
      <c r="AD1553" s="546"/>
      <c r="AE1553" s="546"/>
      <c r="AF1553" s="546"/>
      <c r="AG1553" s="546"/>
      <c r="AH1553" s="583"/>
      <c r="AI1553" s="583"/>
    </row>
    <row r="1554" spans="1:35" ht="90.75" customHeight="1">
      <c r="A1554" s="546" t="s">
        <v>4292</v>
      </c>
      <c r="B1554" s="546" t="s">
        <v>169</v>
      </c>
      <c r="C1554" s="546" t="s">
        <v>4254</v>
      </c>
      <c r="D1554" s="546" t="s">
        <v>4255</v>
      </c>
      <c r="E1554" s="546" t="s">
        <v>4256</v>
      </c>
      <c r="F1554" s="546" t="s">
        <v>4255</v>
      </c>
      <c r="G1554" s="546" t="s">
        <v>4256</v>
      </c>
      <c r="H1554" s="546" t="s">
        <v>4257</v>
      </c>
      <c r="I1554" s="546" t="s">
        <v>4258</v>
      </c>
      <c r="J1554" s="546" t="s">
        <v>1961</v>
      </c>
      <c r="K1554" s="546">
        <v>100</v>
      </c>
      <c r="L1554" s="546">
        <v>751000000</v>
      </c>
      <c r="M1554" s="604" t="s">
        <v>3455</v>
      </c>
      <c r="N1554" s="546" t="s">
        <v>3999</v>
      </c>
      <c r="O1554" s="546" t="s">
        <v>4293</v>
      </c>
      <c r="P1554" s="546"/>
      <c r="Q1554" s="546" t="s">
        <v>4025</v>
      </c>
      <c r="R1554" s="546" t="s">
        <v>4001</v>
      </c>
      <c r="S1554" s="546"/>
      <c r="T1554" s="546" t="s">
        <v>82</v>
      </c>
      <c r="U1554" s="546"/>
      <c r="V1554" s="606">
        <v>650393.43000000005</v>
      </c>
      <c r="W1554" s="606">
        <v>650393.43000000005</v>
      </c>
      <c r="X1554" s="290">
        <f t="shared" si="24"/>
        <v>728440.64160000009</v>
      </c>
      <c r="Y1554" s="546" t="s">
        <v>81</v>
      </c>
      <c r="Z1554" s="546">
        <v>2015</v>
      </c>
      <c r="AA1554" s="546"/>
      <c r="AB1554" s="546" t="s">
        <v>62</v>
      </c>
      <c r="AC1554" s="546"/>
      <c r="AD1554" s="546"/>
      <c r="AE1554" s="546"/>
      <c r="AF1554" s="546"/>
      <c r="AG1554" s="546"/>
      <c r="AH1554" s="583"/>
      <c r="AI1554" s="583"/>
    </row>
    <row r="1555" spans="1:35" ht="90.75" customHeight="1">
      <c r="A1555" s="546" t="s">
        <v>4294</v>
      </c>
      <c r="B1555" s="546" t="s">
        <v>169</v>
      </c>
      <c r="C1555" s="546" t="s">
        <v>4254</v>
      </c>
      <c r="D1555" s="546" t="s">
        <v>4255</v>
      </c>
      <c r="E1555" s="546" t="s">
        <v>4256</v>
      </c>
      <c r="F1555" s="546" t="s">
        <v>4255</v>
      </c>
      <c r="G1555" s="546" t="s">
        <v>4256</v>
      </c>
      <c r="H1555" s="546" t="s">
        <v>4257</v>
      </c>
      <c r="I1555" s="546" t="s">
        <v>4258</v>
      </c>
      <c r="J1555" s="546" t="s">
        <v>31</v>
      </c>
      <c r="K1555" s="546">
        <v>100</v>
      </c>
      <c r="L1555" s="546">
        <v>471010000</v>
      </c>
      <c r="M1555" s="604" t="s">
        <v>4620</v>
      </c>
      <c r="N1555" s="546" t="s">
        <v>3999</v>
      </c>
      <c r="O1555" s="546" t="s">
        <v>4152</v>
      </c>
      <c r="P1555" s="546"/>
      <c r="Q1555" s="546" t="s">
        <v>4025</v>
      </c>
      <c r="R1555" s="546" t="s">
        <v>4001</v>
      </c>
      <c r="S1555" s="546"/>
      <c r="T1555" s="546" t="s">
        <v>82</v>
      </c>
      <c r="U1555" s="546"/>
      <c r="V1555" s="606">
        <v>85065</v>
      </c>
      <c r="W1555" s="606">
        <v>85065</v>
      </c>
      <c r="X1555" s="290">
        <f t="shared" si="24"/>
        <v>95272.8</v>
      </c>
      <c r="Y1555" s="546" t="s">
        <v>81</v>
      </c>
      <c r="Z1555" s="546">
        <v>2015</v>
      </c>
      <c r="AA1555" s="546"/>
      <c r="AB1555" s="546" t="s">
        <v>62</v>
      </c>
      <c r="AC1555" s="546" t="s">
        <v>1909</v>
      </c>
      <c r="AD1555" s="546"/>
      <c r="AE1555" s="546"/>
      <c r="AF1555" s="546"/>
      <c r="AG1555" s="546"/>
      <c r="AH1555" s="583"/>
      <c r="AI1555" s="583"/>
    </row>
    <row r="1556" spans="1:35" ht="90.75" customHeight="1">
      <c r="A1556" s="546" t="s">
        <v>4295</v>
      </c>
      <c r="B1556" s="546" t="s">
        <v>169</v>
      </c>
      <c r="C1556" s="546" t="s">
        <v>4254</v>
      </c>
      <c r="D1556" s="546" t="s">
        <v>4255</v>
      </c>
      <c r="E1556" s="546" t="s">
        <v>4256</v>
      </c>
      <c r="F1556" s="546" t="s">
        <v>4255</v>
      </c>
      <c r="G1556" s="546" t="s">
        <v>4256</v>
      </c>
      <c r="H1556" s="546" t="s">
        <v>4257</v>
      </c>
      <c r="I1556" s="546" t="s">
        <v>4258</v>
      </c>
      <c r="J1556" s="546" t="s">
        <v>31</v>
      </c>
      <c r="K1556" s="546">
        <v>100</v>
      </c>
      <c r="L1556" s="546">
        <v>471010000</v>
      </c>
      <c r="M1556" s="604" t="s">
        <v>4620</v>
      </c>
      <c r="N1556" s="546" t="s">
        <v>3999</v>
      </c>
      <c r="O1556" s="546" t="s">
        <v>4154</v>
      </c>
      <c r="P1556" s="546"/>
      <c r="Q1556" s="546" t="s">
        <v>4025</v>
      </c>
      <c r="R1556" s="546" t="s">
        <v>4001</v>
      </c>
      <c r="S1556" s="546"/>
      <c r="T1556" s="546" t="s">
        <v>82</v>
      </c>
      <c r="U1556" s="546"/>
      <c r="V1556" s="606">
        <v>525584</v>
      </c>
      <c r="W1556" s="606">
        <v>525584</v>
      </c>
      <c r="X1556" s="290">
        <f t="shared" si="24"/>
        <v>588654.08000000007</v>
      </c>
      <c r="Y1556" s="546" t="s">
        <v>81</v>
      </c>
      <c r="Z1556" s="546">
        <v>2015</v>
      </c>
      <c r="AA1556" s="546"/>
      <c r="AB1556" s="546" t="s">
        <v>62</v>
      </c>
      <c r="AC1556" s="546" t="s">
        <v>1909</v>
      </c>
      <c r="AD1556" s="546"/>
      <c r="AE1556" s="546"/>
      <c r="AF1556" s="546"/>
      <c r="AG1556" s="546"/>
      <c r="AH1556" s="583"/>
      <c r="AI1556" s="583"/>
    </row>
    <row r="1557" spans="1:35" ht="90.75" customHeight="1">
      <c r="A1557" s="546" t="s">
        <v>4296</v>
      </c>
      <c r="B1557" s="546" t="s">
        <v>169</v>
      </c>
      <c r="C1557" s="546" t="s">
        <v>4254</v>
      </c>
      <c r="D1557" s="546" t="s">
        <v>4255</v>
      </c>
      <c r="E1557" s="546" t="s">
        <v>4256</v>
      </c>
      <c r="F1557" s="546" t="s">
        <v>4255</v>
      </c>
      <c r="G1557" s="546" t="s">
        <v>4256</v>
      </c>
      <c r="H1557" s="546" t="s">
        <v>4257</v>
      </c>
      <c r="I1557" s="546" t="s">
        <v>4258</v>
      </c>
      <c r="J1557" s="546" t="s">
        <v>31</v>
      </c>
      <c r="K1557" s="546">
        <v>100</v>
      </c>
      <c r="L1557" s="546">
        <v>471010000</v>
      </c>
      <c r="M1557" s="604" t="s">
        <v>4620</v>
      </c>
      <c r="N1557" s="546" t="s">
        <v>3999</v>
      </c>
      <c r="O1557" s="546" t="s">
        <v>4156</v>
      </c>
      <c r="P1557" s="546"/>
      <c r="Q1557" s="546" t="s">
        <v>4025</v>
      </c>
      <c r="R1557" s="546" t="s">
        <v>4001</v>
      </c>
      <c r="S1557" s="546"/>
      <c r="T1557" s="546" t="s">
        <v>82</v>
      </c>
      <c r="U1557" s="546"/>
      <c r="V1557" s="606">
        <v>350960</v>
      </c>
      <c r="W1557" s="606">
        <v>350960</v>
      </c>
      <c r="X1557" s="290">
        <f t="shared" si="24"/>
        <v>393075.20000000001</v>
      </c>
      <c r="Y1557" s="546" t="s">
        <v>81</v>
      </c>
      <c r="Z1557" s="546">
        <v>2015</v>
      </c>
      <c r="AA1557" s="546"/>
      <c r="AB1557" s="546" t="s">
        <v>62</v>
      </c>
      <c r="AC1557" s="546" t="s">
        <v>1909</v>
      </c>
      <c r="AD1557" s="546"/>
      <c r="AE1557" s="546"/>
      <c r="AF1557" s="546"/>
      <c r="AG1557" s="546"/>
      <c r="AH1557" s="583"/>
      <c r="AI1557" s="583"/>
    </row>
    <row r="1558" spans="1:35" ht="90.75" customHeight="1">
      <c r="A1558" s="546" t="s">
        <v>4297</v>
      </c>
      <c r="B1558" s="546" t="s">
        <v>169</v>
      </c>
      <c r="C1558" s="546" t="s">
        <v>4254</v>
      </c>
      <c r="D1558" s="546" t="s">
        <v>4255</v>
      </c>
      <c r="E1558" s="546" t="s">
        <v>4256</v>
      </c>
      <c r="F1558" s="546" t="s">
        <v>4255</v>
      </c>
      <c r="G1558" s="546" t="s">
        <v>4256</v>
      </c>
      <c r="H1558" s="546" t="s">
        <v>4257</v>
      </c>
      <c r="I1558" s="546" t="s">
        <v>4258</v>
      </c>
      <c r="J1558" s="546" t="s">
        <v>1961</v>
      </c>
      <c r="K1558" s="546">
        <v>100</v>
      </c>
      <c r="L1558" s="546">
        <v>751000000</v>
      </c>
      <c r="M1558" s="604" t="s">
        <v>3455</v>
      </c>
      <c r="N1558" s="546" t="s">
        <v>3999</v>
      </c>
      <c r="O1558" s="546" t="s">
        <v>4298</v>
      </c>
      <c r="P1558" s="546"/>
      <c r="Q1558" s="546" t="s">
        <v>4025</v>
      </c>
      <c r="R1558" s="546" t="s">
        <v>4001</v>
      </c>
      <c r="S1558" s="546"/>
      <c r="T1558" s="546" t="s">
        <v>82</v>
      </c>
      <c r="U1558" s="546"/>
      <c r="V1558" s="606">
        <v>195548.92</v>
      </c>
      <c r="W1558" s="606">
        <v>195548.92</v>
      </c>
      <c r="X1558" s="290">
        <f t="shared" si="24"/>
        <v>219014.79040000003</v>
      </c>
      <c r="Y1558" s="546" t="s">
        <v>81</v>
      </c>
      <c r="Z1558" s="546">
        <v>2015</v>
      </c>
      <c r="AA1558" s="546"/>
      <c r="AB1558" s="546" t="s">
        <v>62</v>
      </c>
      <c r="AC1558" s="546"/>
      <c r="AD1558" s="546"/>
      <c r="AE1558" s="546"/>
      <c r="AF1558" s="546"/>
      <c r="AG1558" s="546"/>
      <c r="AH1558" s="583"/>
      <c r="AI1558" s="583"/>
    </row>
    <row r="1559" spans="1:35" ht="90.75" customHeight="1">
      <c r="A1559" s="546" t="s">
        <v>4299</v>
      </c>
      <c r="B1559" s="546" t="s">
        <v>169</v>
      </c>
      <c r="C1559" s="546" t="s">
        <v>4254</v>
      </c>
      <c r="D1559" s="546" t="s">
        <v>4255</v>
      </c>
      <c r="E1559" s="546" t="s">
        <v>4256</v>
      </c>
      <c r="F1559" s="546" t="s">
        <v>4255</v>
      </c>
      <c r="G1559" s="546" t="s">
        <v>4256</v>
      </c>
      <c r="H1559" s="546" t="s">
        <v>4257</v>
      </c>
      <c r="I1559" s="546" t="s">
        <v>4258</v>
      </c>
      <c r="J1559" s="546" t="s">
        <v>1961</v>
      </c>
      <c r="K1559" s="546">
        <v>100</v>
      </c>
      <c r="L1559" s="546">
        <v>751000000</v>
      </c>
      <c r="M1559" s="604" t="s">
        <v>3455</v>
      </c>
      <c r="N1559" s="546" t="s">
        <v>3999</v>
      </c>
      <c r="O1559" s="546" t="s">
        <v>4300</v>
      </c>
      <c r="P1559" s="546"/>
      <c r="Q1559" s="546" t="s">
        <v>4025</v>
      </c>
      <c r="R1559" s="546" t="s">
        <v>4001</v>
      </c>
      <c r="S1559" s="546"/>
      <c r="T1559" s="546" t="s">
        <v>82</v>
      </c>
      <c r="U1559" s="546"/>
      <c r="V1559" s="606">
        <v>100178.75</v>
      </c>
      <c r="W1559" s="606">
        <v>100178.75</v>
      </c>
      <c r="X1559" s="290">
        <f t="shared" si="24"/>
        <v>112200.20000000001</v>
      </c>
      <c r="Y1559" s="546" t="s">
        <v>81</v>
      </c>
      <c r="Z1559" s="546">
        <v>2015</v>
      </c>
      <c r="AA1559" s="546"/>
      <c r="AB1559" s="546" t="s">
        <v>62</v>
      </c>
      <c r="AC1559" s="546"/>
      <c r="AD1559" s="546"/>
      <c r="AE1559" s="546"/>
      <c r="AF1559" s="546"/>
      <c r="AG1559" s="546"/>
      <c r="AH1559" s="583"/>
      <c r="AI1559" s="583"/>
    </row>
    <row r="1560" spans="1:35" ht="90.75" customHeight="1">
      <c r="A1560" s="546" t="s">
        <v>4301</v>
      </c>
      <c r="B1560" s="546" t="s">
        <v>169</v>
      </c>
      <c r="C1560" s="546" t="s">
        <v>4254</v>
      </c>
      <c r="D1560" s="546" t="s">
        <v>4255</v>
      </c>
      <c r="E1560" s="546" t="s">
        <v>4256</v>
      </c>
      <c r="F1560" s="546" t="s">
        <v>4255</v>
      </c>
      <c r="G1560" s="546" t="s">
        <v>4256</v>
      </c>
      <c r="H1560" s="546" t="s">
        <v>4257</v>
      </c>
      <c r="I1560" s="546" t="s">
        <v>4258</v>
      </c>
      <c r="J1560" s="546" t="s">
        <v>1961</v>
      </c>
      <c r="K1560" s="546">
        <v>100</v>
      </c>
      <c r="L1560" s="546">
        <v>751000000</v>
      </c>
      <c r="M1560" s="604" t="s">
        <v>3455</v>
      </c>
      <c r="N1560" s="546" t="s">
        <v>3999</v>
      </c>
      <c r="O1560" s="546" t="s">
        <v>4302</v>
      </c>
      <c r="P1560" s="546"/>
      <c r="Q1560" s="546" t="s">
        <v>4025</v>
      </c>
      <c r="R1560" s="546" t="s">
        <v>4001</v>
      </c>
      <c r="S1560" s="546"/>
      <c r="T1560" s="546" t="s">
        <v>82</v>
      </c>
      <c r="U1560" s="546"/>
      <c r="V1560" s="606">
        <v>40071.5</v>
      </c>
      <c r="W1560" s="606">
        <v>40071.5</v>
      </c>
      <c r="X1560" s="290">
        <f t="shared" si="24"/>
        <v>44880.08</v>
      </c>
      <c r="Y1560" s="546" t="s">
        <v>81</v>
      </c>
      <c r="Z1560" s="546">
        <v>2015</v>
      </c>
      <c r="AA1560" s="546"/>
      <c r="AB1560" s="546" t="s">
        <v>62</v>
      </c>
      <c r="AC1560" s="546"/>
      <c r="AD1560" s="546"/>
      <c r="AE1560" s="546"/>
      <c r="AF1560" s="546"/>
      <c r="AG1560" s="546"/>
      <c r="AH1560" s="583"/>
      <c r="AI1560" s="583"/>
    </row>
    <row r="1561" spans="1:35" ht="90.75" customHeight="1">
      <c r="A1561" s="546" t="s">
        <v>4303</v>
      </c>
      <c r="B1561" s="546" t="s">
        <v>169</v>
      </c>
      <c r="C1561" s="546" t="s">
        <v>4254</v>
      </c>
      <c r="D1561" s="546" t="s">
        <v>4255</v>
      </c>
      <c r="E1561" s="546" t="s">
        <v>4256</v>
      </c>
      <c r="F1561" s="546" t="s">
        <v>4255</v>
      </c>
      <c r="G1561" s="546" t="s">
        <v>4256</v>
      </c>
      <c r="H1561" s="546" t="s">
        <v>4257</v>
      </c>
      <c r="I1561" s="546" t="s">
        <v>4258</v>
      </c>
      <c r="J1561" s="546" t="s">
        <v>31</v>
      </c>
      <c r="K1561" s="546">
        <v>100</v>
      </c>
      <c r="L1561" s="12">
        <v>511010000</v>
      </c>
      <c r="M1561" s="1" t="s">
        <v>2099</v>
      </c>
      <c r="N1561" s="546" t="s">
        <v>3999</v>
      </c>
      <c r="O1561" s="546" t="s">
        <v>4082</v>
      </c>
      <c r="P1561" s="546"/>
      <c r="Q1561" s="546" t="s">
        <v>4025</v>
      </c>
      <c r="R1561" s="546" t="s">
        <v>4001</v>
      </c>
      <c r="S1561" s="546"/>
      <c r="T1561" s="546" t="s">
        <v>82</v>
      </c>
      <c r="U1561" s="546"/>
      <c r="V1561" s="606">
        <v>258000</v>
      </c>
      <c r="W1561" s="606">
        <v>258000</v>
      </c>
      <c r="X1561" s="290">
        <f t="shared" si="24"/>
        <v>288960</v>
      </c>
      <c r="Y1561" s="546" t="s">
        <v>81</v>
      </c>
      <c r="Z1561" s="546">
        <v>2015</v>
      </c>
      <c r="AA1561" s="546"/>
      <c r="AB1561" s="546" t="s">
        <v>62</v>
      </c>
      <c r="AC1561" s="546" t="s">
        <v>1909</v>
      </c>
      <c r="AD1561" s="546"/>
      <c r="AE1561" s="546"/>
      <c r="AF1561" s="546"/>
      <c r="AG1561" s="546"/>
      <c r="AH1561" s="583"/>
      <c r="AI1561" s="583"/>
    </row>
    <row r="1562" spans="1:35" ht="90.75" customHeight="1">
      <c r="A1562" s="546" t="s">
        <v>4304</v>
      </c>
      <c r="B1562" s="546" t="s">
        <v>169</v>
      </c>
      <c r="C1562" s="546" t="s">
        <v>4254</v>
      </c>
      <c r="D1562" s="546" t="s">
        <v>4255</v>
      </c>
      <c r="E1562" s="546" t="s">
        <v>4256</v>
      </c>
      <c r="F1562" s="546" t="s">
        <v>4255</v>
      </c>
      <c r="G1562" s="546" t="s">
        <v>4256</v>
      </c>
      <c r="H1562" s="546" t="s">
        <v>4257</v>
      </c>
      <c r="I1562" s="546" t="s">
        <v>4258</v>
      </c>
      <c r="J1562" s="546" t="s">
        <v>31</v>
      </c>
      <c r="K1562" s="546">
        <v>100</v>
      </c>
      <c r="L1562" s="546">
        <v>431010000</v>
      </c>
      <c r="M1562" s="604" t="s">
        <v>2153</v>
      </c>
      <c r="N1562" s="546" t="s">
        <v>3999</v>
      </c>
      <c r="O1562" s="546" t="s">
        <v>2153</v>
      </c>
      <c r="P1562" s="546"/>
      <c r="Q1562" s="546" t="s">
        <v>4025</v>
      </c>
      <c r="R1562" s="546" t="s">
        <v>4001</v>
      </c>
      <c r="S1562" s="546"/>
      <c r="T1562" s="546" t="s">
        <v>82</v>
      </c>
      <c r="U1562" s="546"/>
      <c r="V1562" s="606">
        <v>101020</v>
      </c>
      <c r="W1562" s="606">
        <v>101020</v>
      </c>
      <c r="X1562" s="290">
        <f t="shared" si="24"/>
        <v>113142.40000000001</v>
      </c>
      <c r="Y1562" s="546" t="s">
        <v>81</v>
      </c>
      <c r="Z1562" s="546">
        <v>2015</v>
      </c>
      <c r="AA1562" s="546"/>
      <c r="AB1562" s="546" t="s">
        <v>62</v>
      </c>
      <c r="AC1562" s="546" t="s">
        <v>1909</v>
      </c>
      <c r="AD1562" s="546"/>
      <c r="AE1562" s="546"/>
      <c r="AF1562" s="546"/>
      <c r="AG1562" s="546"/>
      <c r="AH1562" s="583"/>
      <c r="AI1562" s="583"/>
    </row>
    <row r="1563" spans="1:35" ht="90.75" customHeight="1">
      <c r="A1563" s="546" t="s">
        <v>4305</v>
      </c>
      <c r="B1563" s="546" t="s">
        <v>169</v>
      </c>
      <c r="C1563" s="546" t="s">
        <v>4254</v>
      </c>
      <c r="D1563" s="546" t="s">
        <v>4255</v>
      </c>
      <c r="E1563" s="546" t="s">
        <v>4256</v>
      </c>
      <c r="F1563" s="546" t="s">
        <v>4255</v>
      </c>
      <c r="G1563" s="546" t="s">
        <v>4256</v>
      </c>
      <c r="H1563" s="546" t="s">
        <v>4257</v>
      </c>
      <c r="I1563" s="546" t="s">
        <v>4258</v>
      </c>
      <c r="J1563" s="546" t="s">
        <v>31</v>
      </c>
      <c r="K1563" s="546">
        <v>100</v>
      </c>
      <c r="L1563" s="546">
        <v>231010000</v>
      </c>
      <c r="M1563" s="93" t="s">
        <v>4158</v>
      </c>
      <c r="N1563" s="546" t="s">
        <v>3999</v>
      </c>
      <c r="O1563" s="546" t="s">
        <v>4112</v>
      </c>
      <c r="P1563" s="546"/>
      <c r="Q1563" s="546" t="s">
        <v>4025</v>
      </c>
      <c r="R1563" s="546" t="s">
        <v>4001</v>
      </c>
      <c r="S1563" s="546"/>
      <c r="T1563" s="546" t="s">
        <v>82</v>
      </c>
      <c r="U1563" s="546"/>
      <c r="V1563" s="606">
        <v>408400</v>
      </c>
      <c r="W1563" s="606">
        <v>408400</v>
      </c>
      <c r="X1563" s="290">
        <f t="shared" si="24"/>
        <v>457408.00000000006</v>
      </c>
      <c r="Y1563" s="546" t="s">
        <v>81</v>
      </c>
      <c r="Z1563" s="546">
        <v>2015</v>
      </c>
      <c r="AA1563" s="546"/>
      <c r="AB1563" s="546" t="s">
        <v>62</v>
      </c>
      <c r="AC1563" s="546" t="s">
        <v>1909</v>
      </c>
      <c r="AD1563" s="546"/>
      <c r="AE1563" s="546"/>
      <c r="AF1563" s="546"/>
      <c r="AG1563" s="546"/>
      <c r="AH1563" s="583"/>
      <c r="AI1563" s="583"/>
    </row>
    <row r="1564" spans="1:35" ht="90.75" customHeight="1">
      <c r="A1564" s="546" t="s">
        <v>4306</v>
      </c>
      <c r="B1564" s="546" t="s">
        <v>169</v>
      </c>
      <c r="C1564" s="546" t="s">
        <v>4254</v>
      </c>
      <c r="D1564" s="546" t="s">
        <v>4255</v>
      </c>
      <c r="E1564" s="546" t="s">
        <v>4256</v>
      </c>
      <c r="F1564" s="546" t="s">
        <v>4255</v>
      </c>
      <c r="G1564" s="546" t="s">
        <v>4256</v>
      </c>
      <c r="H1564" s="546" t="s">
        <v>4257</v>
      </c>
      <c r="I1564" s="546" t="s">
        <v>4258</v>
      </c>
      <c r="J1564" s="546" t="s">
        <v>31</v>
      </c>
      <c r="K1564" s="546">
        <v>100</v>
      </c>
      <c r="L1564" s="546">
        <v>231010000</v>
      </c>
      <c r="M1564" s="93" t="s">
        <v>4158</v>
      </c>
      <c r="N1564" s="546" t="s">
        <v>3999</v>
      </c>
      <c r="O1564" s="546" t="s">
        <v>4586</v>
      </c>
      <c r="P1564" s="546"/>
      <c r="Q1564" s="546" t="s">
        <v>4025</v>
      </c>
      <c r="R1564" s="546" t="s">
        <v>4001</v>
      </c>
      <c r="S1564" s="546"/>
      <c r="T1564" s="546" t="s">
        <v>82</v>
      </c>
      <c r="U1564" s="546"/>
      <c r="V1564" s="606">
        <v>290900</v>
      </c>
      <c r="W1564" s="606">
        <v>290900</v>
      </c>
      <c r="X1564" s="290">
        <f t="shared" si="24"/>
        <v>325808.00000000006</v>
      </c>
      <c r="Y1564" s="546" t="s">
        <v>81</v>
      </c>
      <c r="Z1564" s="546">
        <v>2015</v>
      </c>
      <c r="AA1564" s="546"/>
      <c r="AB1564" s="546" t="s">
        <v>62</v>
      </c>
      <c r="AC1564" s="546" t="s">
        <v>1909</v>
      </c>
      <c r="AD1564" s="546"/>
      <c r="AE1564" s="546"/>
      <c r="AF1564" s="546"/>
      <c r="AG1564" s="546"/>
      <c r="AH1564" s="583"/>
      <c r="AI1564" s="583"/>
    </row>
    <row r="1565" spans="1:35" ht="90.75" customHeight="1">
      <c r="A1565" s="546" t="s">
        <v>4307</v>
      </c>
      <c r="B1565" s="546" t="s">
        <v>169</v>
      </c>
      <c r="C1565" s="546" t="s">
        <v>4254</v>
      </c>
      <c r="D1565" s="546" t="s">
        <v>4255</v>
      </c>
      <c r="E1565" s="546" t="s">
        <v>4256</v>
      </c>
      <c r="F1565" s="546" t="s">
        <v>4255</v>
      </c>
      <c r="G1565" s="546" t="s">
        <v>4256</v>
      </c>
      <c r="H1565" s="546" t="s">
        <v>4257</v>
      </c>
      <c r="I1565" s="546" t="s">
        <v>4258</v>
      </c>
      <c r="J1565" s="546" t="s">
        <v>31</v>
      </c>
      <c r="K1565" s="546">
        <v>100</v>
      </c>
      <c r="L1565" s="546">
        <v>231010000</v>
      </c>
      <c r="M1565" s="93" t="s">
        <v>4158</v>
      </c>
      <c r="N1565" s="546" t="s">
        <v>3999</v>
      </c>
      <c r="O1565" s="546" t="s">
        <v>4118</v>
      </c>
      <c r="P1565" s="546"/>
      <c r="Q1565" s="546" t="s">
        <v>4025</v>
      </c>
      <c r="R1565" s="546" t="s">
        <v>4001</v>
      </c>
      <c r="S1565" s="546"/>
      <c r="T1565" s="546" t="s">
        <v>82</v>
      </c>
      <c r="U1565" s="546"/>
      <c r="V1565" s="606">
        <v>234900</v>
      </c>
      <c r="W1565" s="606">
        <v>234900</v>
      </c>
      <c r="X1565" s="290">
        <f t="shared" si="24"/>
        <v>263088</v>
      </c>
      <c r="Y1565" s="546" t="s">
        <v>81</v>
      </c>
      <c r="Z1565" s="546">
        <v>2015</v>
      </c>
      <c r="AA1565" s="546"/>
      <c r="AB1565" s="546" t="s">
        <v>62</v>
      </c>
      <c r="AC1565" s="546" t="s">
        <v>1909</v>
      </c>
      <c r="AD1565" s="546"/>
      <c r="AE1565" s="546"/>
      <c r="AF1565" s="546"/>
      <c r="AG1565" s="546"/>
      <c r="AH1565" s="583"/>
      <c r="AI1565" s="583"/>
    </row>
    <row r="1566" spans="1:35" ht="90.75" customHeight="1">
      <c r="A1566" s="546" t="s">
        <v>4308</v>
      </c>
      <c r="B1566" s="546" t="s">
        <v>169</v>
      </c>
      <c r="C1566" s="546" t="s">
        <v>4254</v>
      </c>
      <c r="D1566" s="546" t="s">
        <v>4255</v>
      </c>
      <c r="E1566" s="546" t="s">
        <v>4256</v>
      </c>
      <c r="F1566" s="546" t="s">
        <v>4255</v>
      </c>
      <c r="G1566" s="546" t="s">
        <v>4256</v>
      </c>
      <c r="H1566" s="546" t="s">
        <v>4257</v>
      </c>
      <c r="I1566" s="546" t="s">
        <v>4258</v>
      </c>
      <c r="J1566" s="546" t="s">
        <v>31</v>
      </c>
      <c r="K1566" s="546">
        <v>100</v>
      </c>
      <c r="L1566" s="546">
        <v>231010000</v>
      </c>
      <c r="M1566" s="93" t="s">
        <v>4158</v>
      </c>
      <c r="N1566" s="546" t="s">
        <v>3999</v>
      </c>
      <c r="O1566" s="546" t="s">
        <v>4309</v>
      </c>
      <c r="P1566" s="546"/>
      <c r="Q1566" s="546" t="s">
        <v>4025</v>
      </c>
      <c r="R1566" s="546" t="s">
        <v>4001</v>
      </c>
      <c r="S1566" s="546"/>
      <c r="T1566" s="546" t="s">
        <v>82</v>
      </c>
      <c r="U1566" s="546"/>
      <c r="V1566" s="606">
        <v>313900</v>
      </c>
      <c r="W1566" s="606">
        <v>313900</v>
      </c>
      <c r="X1566" s="290">
        <f t="shared" si="24"/>
        <v>351568.00000000006</v>
      </c>
      <c r="Y1566" s="546" t="s">
        <v>81</v>
      </c>
      <c r="Z1566" s="546">
        <v>2015</v>
      </c>
      <c r="AA1566" s="546"/>
      <c r="AB1566" s="546" t="s">
        <v>62</v>
      </c>
      <c r="AC1566" s="546" t="s">
        <v>1909</v>
      </c>
      <c r="AD1566" s="546"/>
      <c r="AE1566" s="546"/>
      <c r="AF1566" s="546"/>
      <c r="AG1566" s="546"/>
      <c r="AH1566" s="583"/>
      <c r="AI1566" s="583"/>
    </row>
    <row r="1567" spans="1:35" ht="90.75" customHeight="1">
      <c r="A1567" s="546" t="s">
        <v>4310</v>
      </c>
      <c r="B1567" s="546" t="s">
        <v>169</v>
      </c>
      <c r="C1567" s="546" t="s">
        <v>4254</v>
      </c>
      <c r="D1567" s="546" t="s">
        <v>4255</v>
      </c>
      <c r="E1567" s="546" t="s">
        <v>4256</v>
      </c>
      <c r="F1567" s="546" t="s">
        <v>4255</v>
      </c>
      <c r="G1567" s="546" t="s">
        <v>4256</v>
      </c>
      <c r="H1567" s="546" t="s">
        <v>4257</v>
      </c>
      <c r="I1567" s="546" t="s">
        <v>4258</v>
      </c>
      <c r="J1567" s="546" t="s">
        <v>31</v>
      </c>
      <c r="K1567" s="546">
        <v>100</v>
      </c>
      <c r="L1567" s="546">
        <v>231010000</v>
      </c>
      <c r="M1567" s="93" t="s">
        <v>4158</v>
      </c>
      <c r="N1567" s="546" t="s">
        <v>3999</v>
      </c>
      <c r="O1567" s="546" t="s">
        <v>4585</v>
      </c>
      <c r="P1567" s="546"/>
      <c r="Q1567" s="546" t="s">
        <v>4025</v>
      </c>
      <c r="R1567" s="546" t="s">
        <v>4001</v>
      </c>
      <c r="S1567" s="546"/>
      <c r="T1567" s="546" t="s">
        <v>82</v>
      </c>
      <c r="U1567" s="546"/>
      <c r="V1567" s="606">
        <v>338000</v>
      </c>
      <c r="W1567" s="606">
        <v>338000</v>
      </c>
      <c r="X1567" s="290">
        <f t="shared" si="24"/>
        <v>378560.00000000006</v>
      </c>
      <c r="Y1567" s="546" t="s">
        <v>81</v>
      </c>
      <c r="Z1567" s="546">
        <v>2015</v>
      </c>
      <c r="AA1567" s="546"/>
      <c r="AB1567" s="546" t="s">
        <v>62</v>
      </c>
      <c r="AC1567" s="546" t="s">
        <v>1909</v>
      </c>
      <c r="AD1567" s="546"/>
      <c r="AE1567" s="546"/>
      <c r="AF1567" s="546"/>
      <c r="AG1567" s="546"/>
      <c r="AH1567" s="583"/>
      <c r="AI1567" s="583"/>
    </row>
    <row r="1568" spans="1:35" ht="90.75" customHeight="1">
      <c r="A1568" s="546" t="s">
        <v>4311</v>
      </c>
      <c r="B1568" s="546" t="s">
        <v>169</v>
      </c>
      <c r="C1568" s="546" t="s">
        <v>4312</v>
      </c>
      <c r="D1568" s="546" t="s">
        <v>4313</v>
      </c>
      <c r="E1568" s="546" t="s">
        <v>4314</v>
      </c>
      <c r="F1568" s="546" t="s">
        <v>4315</v>
      </c>
      <c r="G1568" s="546" t="s">
        <v>4316</v>
      </c>
      <c r="H1568" s="546" t="s">
        <v>4315</v>
      </c>
      <c r="I1568" s="546" t="s">
        <v>4316</v>
      </c>
      <c r="J1568" s="546" t="s">
        <v>83</v>
      </c>
      <c r="K1568" s="546">
        <v>100</v>
      </c>
      <c r="L1568" s="546">
        <v>151010000</v>
      </c>
      <c r="M1568" s="604" t="s">
        <v>3157</v>
      </c>
      <c r="N1568" s="546" t="s">
        <v>3999</v>
      </c>
      <c r="O1568" s="546" t="s">
        <v>4047</v>
      </c>
      <c r="P1568" s="546"/>
      <c r="Q1568" s="546" t="s">
        <v>4025</v>
      </c>
      <c r="R1568" s="546" t="s">
        <v>4317</v>
      </c>
      <c r="S1568" s="546"/>
      <c r="T1568" s="546" t="s">
        <v>82</v>
      </c>
      <c r="U1568" s="546"/>
      <c r="V1568" s="606">
        <v>35000</v>
      </c>
      <c r="W1568" s="606">
        <v>35000</v>
      </c>
      <c r="X1568" s="290">
        <f t="shared" si="24"/>
        <v>39200.000000000007</v>
      </c>
      <c r="Y1568" s="546" t="s">
        <v>2165</v>
      </c>
      <c r="Z1568" s="546">
        <v>2015</v>
      </c>
      <c r="AA1568" s="546"/>
      <c r="AB1568" s="546" t="s">
        <v>62</v>
      </c>
      <c r="AC1568" s="546"/>
      <c r="AD1568" s="546"/>
      <c r="AE1568" s="546"/>
      <c r="AF1568" s="546"/>
      <c r="AG1568" s="546"/>
      <c r="AH1568" s="583"/>
      <c r="AI1568" s="583"/>
    </row>
    <row r="1569" spans="1:35" ht="90.75" customHeight="1">
      <c r="A1569" s="546" t="s">
        <v>4318</v>
      </c>
      <c r="B1569" s="546" t="s">
        <v>169</v>
      </c>
      <c r="C1569" s="546" t="s">
        <v>4312</v>
      </c>
      <c r="D1569" s="546" t="s">
        <v>4313</v>
      </c>
      <c r="E1569" s="546" t="s">
        <v>4314</v>
      </c>
      <c r="F1569" s="546" t="s">
        <v>4315</v>
      </c>
      <c r="G1569" s="546" t="s">
        <v>4316</v>
      </c>
      <c r="H1569" s="546" t="s">
        <v>4315</v>
      </c>
      <c r="I1569" s="546" t="s">
        <v>4316</v>
      </c>
      <c r="J1569" s="546" t="s">
        <v>83</v>
      </c>
      <c r="K1569" s="546">
        <v>100</v>
      </c>
      <c r="L1569" s="546">
        <v>151010000</v>
      </c>
      <c r="M1569" s="604" t="s">
        <v>3157</v>
      </c>
      <c r="N1569" s="546" t="s">
        <v>3999</v>
      </c>
      <c r="O1569" s="546" t="s">
        <v>4049</v>
      </c>
      <c r="P1569" s="546"/>
      <c r="Q1569" s="546" t="s">
        <v>4025</v>
      </c>
      <c r="R1569" s="546" t="s">
        <v>4317</v>
      </c>
      <c r="S1569" s="546"/>
      <c r="T1569" s="546" t="s">
        <v>82</v>
      </c>
      <c r="U1569" s="546"/>
      <c r="V1569" s="606">
        <v>110000</v>
      </c>
      <c r="W1569" s="606">
        <v>110000</v>
      </c>
      <c r="X1569" s="290">
        <f t="shared" si="24"/>
        <v>123200.00000000001</v>
      </c>
      <c r="Y1569" s="546" t="s">
        <v>2165</v>
      </c>
      <c r="Z1569" s="546">
        <v>2015</v>
      </c>
      <c r="AA1569" s="546"/>
      <c r="AB1569" s="546" t="s">
        <v>62</v>
      </c>
      <c r="AC1569" s="546"/>
      <c r="AD1569" s="546"/>
      <c r="AE1569" s="546"/>
      <c r="AF1569" s="546"/>
      <c r="AG1569" s="546"/>
      <c r="AH1569" s="583"/>
      <c r="AI1569" s="583"/>
    </row>
    <row r="1570" spans="1:35" ht="90.75" customHeight="1">
      <c r="A1570" s="546" t="s">
        <v>4319</v>
      </c>
      <c r="B1570" s="546" t="s">
        <v>169</v>
      </c>
      <c r="C1570" s="546" t="s">
        <v>4312</v>
      </c>
      <c r="D1570" s="546" t="s">
        <v>4313</v>
      </c>
      <c r="E1570" s="546" t="s">
        <v>4314</v>
      </c>
      <c r="F1570" s="546" t="s">
        <v>4315</v>
      </c>
      <c r="G1570" s="546" t="s">
        <v>4316</v>
      </c>
      <c r="H1570" s="546" t="s">
        <v>4315</v>
      </c>
      <c r="I1570" s="546" t="s">
        <v>4316</v>
      </c>
      <c r="J1570" s="546" t="s">
        <v>83</v>
      </c>
      <c r="K1570" s="546">
        <v>100</v>
      </c>
      <c r="L1570" s="546">
        <v>151010000</v>
      </c>
      <c r="M1570" s="604" t="s">
        <v>3157</v>
      </c>
      <c r="N1570" s="546" t="s">
        <v>3999</v>
      </c>
      <c r="O1570" s="546" t="s">
        <v>4283</v>
      </c>
      <c r="P1570" s="546"/>
      <c r="Q1570" s="546" t="s">
        <v>4025</v>
      </c>
      <c r="R1570" s="546" t="s">
        <v>4317</v>
      </c>
      <c r="S1570" s="546"/>
      <c r="T1570" s="546" t="s">
        <v>82</v>
      </c>
      <c r="U1570" s="546"/>
      <c r="V1570" s="606">
        <v>70000</v>
      </c>
      <c r="W1570" s="606">
        <v>70000</v>
      </c>
      <c r="X1570" s="290">
        <f t="shared" si="24"/>
        <v>78400.000000000015</v>
      </c>
      <c r="Y1570" s="546" t="s">
        <v>2165</v>
      </c>
      <c r="Z1570" s="546">
        <v>2015</v>
      </c>
      <c r="AA1570" s="546"/>
      <c r="AB1570" s="546" t="s">
        <v>62</v>
      </c>
      <c r="AC1570" s="546"/>
      <c r="AD1570" s="546"/>
      <c r="AE1570" s="546"/>
      <c r="AF1570" s="546"/>
      <c r="AG1570" s="546"/>
      <c r="AH1570" s="583"/>
      <c r="AI1570" s="583"/>
    </row>
    <row r="1571" spans="1:35" ht="90.75" customHeight="1">
      <c r="A1571" s="546" t="s">
        <v>4320</v>
      </c>
      <c r="B1571" s="546" t="s">
        <v>169</v>
      </c>
      <c r="C1571" s="546" t="s">
        <v>4312</v>
      </c>
      <c r="D1571" s="546" t="s">
        <v>4313</v>
      </c>
      <c r="E1571" s="546" t="s">
        <v>4314</v>
      </c>
      <c r="F1571" s="546" t="s">
        <v>4315</v>
      </c>
      <c r="G1571" s="546" t="s">
        <v>4316</v>
      </c>
      <c r="H1571" s="546" t="s">
        <v>4315</v>
      </c>
      <c r="I1571" s="546" t="s">
        <v>4316</v>
      </c>
      <c r="J1571" s="546" t="s">
        <v>83</v>
      </c>
      <c r="K1571" s="546">
        <v>100</v>
      </c>
      <c r="L1571" s="546">
        <v>151010000</v>
      </c>
      <c r="M1571" s="604" t="s">
        <v>3157</v>
      </c>
      <c r="N1571" s="546" t="s">
        <v>3999</v>
      </c>
      <c r="O1571" s="546" t="s">
        <v>4055</v>
      </c>
      <c r="P1571" s="546"/>
      <c r="Q1571" s="546" t="s">
        <v>4025</v>
      </c>
      <c r="R1571" s="546" t="s">
        <v>4317</v>
      </c>
      <c r="S1571" s="546"/>
      <c r="T1571" s="546" t="s">
        <v>82</v>
      </c>
      <c r="U1571" s="546"/>
      <c r="V1571" s="606">
        <v>70000</v>
      </c>
      <c r="W1571" s="606">
        <v>70000</v>
      </c>
      <c r="X1571" s="290">
        <f t="shared" si="24"/>
        <v>78400.000000000015</v>
      </c>
      <c r="Y1571" s="546" t="s">
        <v>2165</v>
      </c>
      <c r="Z1571" s="546">
        <v>2015</v>
      </c>
      <c r="AA1571" s="546"/>
      <c r="AB1571" s="546" t="s">
        <v>62</v>
      </c>
      <c r="AC1571" s="546"/>
      <c r="AD1571" s="546"/>
      <c r="AE1571" s="546"/>
      <c r="AF1571" s="546"/>
      <c r="AG1571" s="546"/>
      <c r="AH1571" s="583"/>
      <c r="AI1571" s="583"/>
    </row>
    <row r="1572" spans="1:35" ht="90.75" customHeight="1">
      <c r="A1572" s="546" t="s">
        <v>4321</v>
      </c>
      <c r="B1572" s="546" t="s">
        <v>169</v>
      </c>
      <c r="C1572" s="546" t="s">
        <v>4312</v>
      </c>
      <c r="D1572" s="546" t="s">
        <v>4313</v>
      </c>
      <c r="E1572" s="546" t="s">
        <v>4314</v>
      </c>
      <c r="F1572" s="546" t="s">
        <v>4315</v>
      </c>
      <c r="G1572" s="546" t="s">
        <v>4316</v>
      </c>
      <c r="H1572" s="546" t="s">
        <v>4315</v>
      </c>
      <c r="I1572" s="546" t="s">
        <v>4316</v>
      </c>
      <c r="J1572" s="546" t="s">
        <v>83</v>
      </c>
      <c r="K1572" s="546">
        <v>100</v>
      </c>
      <c r="L1572" s="546">
        <v>151010000</v>
      </c>
      <c r="M1572" s="604" t="s">
        <v>3157</v>
      </c>
      <c r="N1572" s="546" t="s">
        <v>3999</v>
      </c>
      <c r="O1572" s="546" t="s">
        <v>4057</v>
      </c>
      <c r="P1572" s="546"/>
      <c r="Q1572" s="546" t="s">
        <v>4025</v>
      </c>
      <c r="R1572" s="546" t="s">
        <v>4317</v>
      </c>
      <c r="S1572" s="546"/>
      <c r="T1572" s="546" t="s">
        <v>82</v>
      </c>
      <c r="U1572" s="546"/>
      <c r="V1572" s="606">
        <v>70000</v>
      </c>
      <c r="W1572" s="606">
        <v>70000</v>
      </c>
      <c r="X1572" s="290">
        <f t="shared" si="24"/>
        <v>78400.000000000015</v>
      </c>
      <c r="Y1572" s="546" t="s">
        <v>2165</v>
      </c>
      <c r="Z1572" s="546">
        <v>2015</v>
      </c>
      <c r="AA1572" s="546"/>
      <c r="AB1572" s="546" t="s">
        <v>62</v>
      </c>
      <c r="AC1572" s="546"/>
      <c r="AD1572" s="546"/>
      <c r="AE1572" s="546"/>
      <c r="AF1572" s="546"/>
      <c r="AG1572" s="546"/>
      <c r="AH1572" s="583"/>
      <c r="AI1572" s="583"/>
    </row>
    <row r="1573" spans="1:35" ht="90.75" customHeight="1">
      <c r="A1573" s="546" t="s">
        <v>4322</v>
      </c>
      <c r="B1573" s="546" t="s">
        <v>169</v>
      </c>
      <c r="C1573" s="546" t="s">
        <v>4312</v>
      </c>
      <c r="D1573" s="546" t="s">
        <v>4313</v>
      </c>
      <c r="E1573" s="546" t="s">
        <v>4314</v>
      </c>
      <c r="F1573" s="546" t="s">
        <v>4315</v>
      </c>
      <c r="G1573" s="546" t="s">
        <v>4316</v>
      </c>
      <c r="H1573" s="546" t="s">
        <v>4315</v>
      </c>
      <c r="I1573" s="546" t="s">
        <v>4316</v>
      </c>
      <c r="J1573" s="546" t="s">
        <v>83</v>
      </c>
      <c r="K1573" s="546">
        <v>100</v>
      </c>
      <c r="L1573" s="546">
        <v>151010000</v>
      </c>
      <c r="M1573" s="604" t="s">
        <v>3157</v>
      </c>
      <c r="N1573" s="546" t="s">
        <v>3999</v>
      </c>
      <c r="O1573" s="546" t="s">
        <v>4059</v>
      </c>
      <c r="P1573" s="546"/>
      <c r="Q1573" s="546" t="s">
        <v>4025</v>
      </c>
      <c r="R1573" s="546" t="s">
        <v>4317</v>
      </c>
      <c r="S1573" s="546"/>
      <c r="T1573" s="546" t="s">
        <v>82</v>
      </c>
      <c r="U1573" s="546"/>
      <c r="V1573" s="606">
        <v>70000</v>
      </c>
      <c r="W1573" s="606">
        <v>70000</v>
      </c>
      <c r="X1573" s="290">
        <f t="shared" si="24"/>
        <v>78400.000000000015</v>
      </c>
      <c r="Y1573" s="546" t="s">
        <v>2165</v>
      </c>
      <c r="Z1573" s="546">
        <v>2015</v>
      </c>
      <c r="AA1573" s="546"/>
      <c r="AB1573" s="546" t="s">
        <v>62</v>
      </c>
      <c r="AC1573" s="546"/>
      <c r="AD1573" s="546"/>
      <c r="AE1573" s="546"/>
      <c r="AF1573" s="546"/>
      <c r="AG1573" s="546"/>
      <c r="AH1573" s="583"/>
      <c r="AI1573" s="583"/>
    </row>
    <row r="1574" spans="1:35" ht="90.75" customHeight="1">
      <c r="A1574" s="546" t="s">
        <v>4323</v>
      </c>
      <c r="B1574" s="546" t="s">
        <v>169</v>
      </c>
      <c r="C1574" s="546" t="s">
        <v>4312</v>
      </c>
      <c r="D1574" s="546" t="s">
        <v>4313</v>
      </c>
      <c r="E1574" s="546" t="s">
        <v>4314</v>
      </c>
      <c r="F1574" s="546" t="s">
        <v>4315</v>
      </c>
      <c r="G1574" s="546" t="s">
        <v>4316</v>
      </c>
      <c r="H1574" s="546" t="s">
        <v>4315</v>
      </c>
      <c r="I1574" s="546" t="s">
        <v>4316</v>
      </c>
      <c r="J1574" s="546" t="s">
        <v>83</v>
      </c>
      <c r="K1574" s="546">
        <v>100</v>
      </c>
      <c r="L1574" s="546">
        <v>471010000</v>
      </c>
      <c r="M1574" s="604" t="s">
        <v>4620</v>
      </c>
      <c r="N1574" s="546" t="s">
        <v>3999</v>
      </c>
      <c r="O1574" s="546" t="s">
        <v>4092</v>
      </c>
      <c r="P1574" s="546"/>
      <c r="Q1574" s="546" t="s">
        <v>4025</v>
      </c>
      <c r="R1574" s="546" t="s">
        <v>4317</v>
      </c>
      <c r="S1574" s="546"/>
      <c r="T1574" s="546" t="s">
        <v>82</v>
      </c>
      <c r="U1574" s="546"/>
      <c r="V1574" s="606">
        <v>827070</v>
      </c>
      <c r="W1574" s="606">
        <v>827070</v>
      </c>
      <c r="X1574" s="290">
        <f t="shared" si="24"/>
        <v>926318.40000000014</v>
      </c>
      <c r="Y1574" s="546" t="s">
        <v>2165</v>
      </c>
      <c r="Z1574" s="546">
        <v>2015</v>
      </c>
      <c r="AA1574" s="546"/>
      <c r="AB1574" s="546" t="s">
        <v>62</v>
      </c>
      <c r="AC1574" s="546"/>
      <c r="AD1574" s="546"/>
      <c r="AE1574" s="546"/>
      <c r="AF1574" s="546"/>
      <c r="AG1574" s="546"/>
      <c r="AH1574" s="583"/>
      <c r="AI1574" s="583"/>
    </row>
    <row r="1575" spans="1:35" ht="90.75" customHeight="1">
      <c r="A1575" s="546" t="s">
        <v>4324</v>
      </c>
      <c r="B1575" s="546" t="s">
        <v>169</v>
      </c>
      <c r="C1575" s="546" t="s">
        <v>4312</v>
      </c>
      <c r="D1575" s="546" t="s">
        <v>4313</v>
      </c>
      <c r="E1575" s="546" t="s">
        <v>4314</v>
      </c>
      <c r="F1575" s="546" t="s">
        <v>4315</v>
      </c>
      <c r="G1575" s="546" t="s">
        <v>4316</v>
      </c>
      <c r="H1575" s="546" t="s">
        <v>4315</v>
      </c>
      <c r="I1575" s="546" t="s">
        <v>4316</v>
      </c>
      <c r="J1575" s="546" t="s">
        <v>83</v>
      </c>
      <c r="K1575" s="546">
        <v>100</v>
      </c>
      <c r="L1575" s="546">
        <v>231010000</v>
      </c>
      <c r="M1575" s="93" t="s">
        <v>4158</v>
      </c>
      <c r="N1575" s="546" t="s">
        <v>3999</v>
      </c>
      <c r="O1575" s="546" t="s">
        <v>4108</v>
      </c>
      <c r="P1575" s="546"/>
      <c r="Q1575" s="546" t="s">
        <v>4025</v>
      </c>
      <c r="R1575" s="546" t="s">
        <v>4317</v>
      </c>
      <c r="S1575" s="546"/>
      <c r="T1575" s="546" t="s">
        <v>82</v>
      </c>
      <c r="U1575" s="546"/>
      <c r="V1575" s="606">
        <v>20900</v>
      </c>
      <c r="W1575" s="606">
        <v>20900</v>
      </c>
      <c r="X1575" s="290">
        <f t="shared" si="24"/>
        <v>23408.000000000004</v>
      </c>
      <c r="Y1575" s="546" t="s">
        <v>2165</v>
      </c>
      <c r="Z1575" s="546">
        <v>2015</v>
      </c>
      <c r="AA1575" s="546"/>
      <c r="AB1575" s="546" t="s">
        <v>62</v>
      </c>
      <c r="AC1575" s="546"/>
      <c r="AD1575" s="546"/>
      <c r="AE1575" s="546"/>
      <c r="AF1575" s="546"/>
      <c r="AG1575" s="546"/>
      <c r="AH1575" s="583"/>
      <c r="AI1575" s="583"/>
    </row>
    <row r="1576" spans="1:35" ht="90.75" customHeight="1">
      <c r="A1576" s="546" t="s">
        <v>4325</v>
      </c>
      <c r="B1576" s="546" t="s">
        <v>169</v>
      </c>
      <c r="C1576" s="546" t="s">
        <v>4312</v>
      </c>
      <c r="D1576" s="546" t="s">
        <v>4313</v>
      </c>
      <c r="E1576" s="546" t="s">
        <v>4314</v>
      </c>
      <c r="F1576" s="546" t="s">
        <v>4315</v>
      </c>
      <c r="G1576" s="546" t="s">
        <v>4316</v>
      </c>
      <c r="H1576" s="546" t="s">
        <v>4315</v>
      </c>
      <c r="I1576" s="546" t="s">
        <v>4316</v>
      </c>
      <c r="J1576" s="546" t="s">
        <v>83</v>
      </c>
      <c r="K1576" s="546">
        <v>100</v>
      </c>
      <c r="L1576" s="546">
        <v>231010000</v>
      </c>
      <c r="M1576" s="93" t="s">
        <v>4158</v>
      </c>
      <c r="N1576" s="546" t="s">
        <v>3999</v>
      </c>
      <c r="O1576" s="546" t="s">
        <v>4110</v>
      </c>
      <c r="P1576" s="546"/>
      <c r="Q1576" s="546" t="s">
        <v>4025</v>
      </c>
      <c r="R1576" s="546" t="s">
        <v>4317</v>
      </c>
      <c r="S1576" s="546"/>
      <c r="T1576" s="546" t="s">
        <v>82</v>
      </c>
      <c r="U1576" s="546"/>
      <c r="V1576" s="606">
        <v>373500</v>
      </c>
      <c r="W1576" s="606">
        <v>373500</v>
      </c>
      <c r="X1576" s="290">
        <f t="shared" si="24"/>
        <v>418320.00000000006</v>
      </c>
      <c r="Y1576" s="546" t="s">
        <v>2165</v>
      </c>
      <c r="Z1576" s="546">
        <v>2015</v>
      </c>
      <c r="AA1576" s="546"/>
      <c r="AB1576" s="546" t="s">
        <v>62</v>
      </c>
      <c r="AC1576" s="546"/>
      <c r="AD1576" s="546"/>
      <c r="AE1576" s="546"/>
      <c r="AF1576" s="546"/>
      <c r="AG1576" s="546"/>
      <c r="AH1576" s="583"/>
      <c r="AI1576" s="583"/>
    </row>
    <row r="1577" spans="1:35" ht="90.75" customHeight="1">
      <c r="A1577" s="546" t="s">
        <v>4326</v>
      </c>
      <c r="B1577" s="546" t="s">
        <v>169</v>
      </c>
      <c r="C1577" s="546" t="s">
        <v>4312</v>
      </c>
      <c r="D1577" s="546" t="s">
        <v>4313</v>
      </c>
      <c r="E1577" s="546" t="s">
        <v>4314</v>
      </c>
      <c r="F1577" s="546" t="s">
        <v>4315</v>
      </c>
      <c r="G1577" s="546" t="s">
        <v>4316</v>
      </c>
      <c r="H1577" s="546" t="s">
        <v>4315</v>
      </c>
      <c r="I1577" s="546" t="s">
        <v>4316</v>
      </c>
      <c r="J1577" s="546" t="s">
        <v>83</v>
      </c>
      <c r="K1577" s="546">
        <v>100</v>
      </c>
      <c r="L1577" s="546">
        <v>231010000</v>
      </c>
      <c r="M1577" s="93" t="s">
        <v>4158</v>
      </c>
      <c r="N1577" s="546" t="s">
        <v>3999</v>
      </c>
      <c r="O1577" s="546" t="s">
        <v>4112</v>
      </c>
      <c r="P1577" s="546"/>
      <c r="Q1577" s="546" t="s">
        <v>4025</v>
      </c>
      <c r="R1577" s="546" t="s">
        <v>4317</v>
      </c>
      <c r="S1577" s="546"/>
      <c r="T1577" s="546" t="s">
        <v>82</v>
      </c>
      <c r="U1577" s="546"/>
      <c r="V1577" s="606">
        <v>340500</v>
      </c>
      <c r="W1577" s="606">
        <v>340500</v>
      </c>
      <c r="X1577" s="290">
        <f t="shared" si="24"/>
        <v>381360.00000000006</v>
      </c>
      <c r="Y1577" s="546" t="s">
        <v>2165</v>
      </c>
      <c r="Z1577" s="546">
        <v>2015</v>
      </c>
      <c r="AA1577" s="546"/>
      <c r="AB1577" s="546" t="s">
        <v>62</v>
      </c>
      <c r="AC1577" s="546"/>
      <c r="AD1577" s="546"/>
      <c r="AE1577" s="546"/>
      <c r="AF1577" s="546"/>
      <c r="AG1577" s="546"/>
      <c r="AH1577" s="583"/>
      <c r="AI1577" s="583"/>
    </row>
    <row r="1578" spans="1:35" ht="90.75" customHeight="1">
      <c r="A1578" s="546" t="s">
        <v>4327</v>
      </c>
      <c r="B1578" s="546" t="s">
        <v>169</v>
      </c>
      <c r="C1578" s="546" t="s">
        <v>4312</v>
      </c>
      <c r="D1578" s="546" t="s">
        <v>4313</v>
      </c>
      <c r="E1578" s="546" t="s">
        <v>4314</v>
      </c>
      <c r="F1578" s="546" t="s">
        <v>4315</v>
      </c>
      <c r="G1578" s="546" t="s">
        <v>4316</v>
      </c>
      <c r="H1578" s="546" t="s">
        <v>4315</v>
      </c>
      <c r="I1578" s="546" t="s">
        <v>4316</v>
      </c>
      <c r="J1578" s="546" t="s">
        <v>83</v>
      </c>
      <c r="K1578" s="546">
        <v>100</v>
      </c>
      <c r="L1578" s="546">
        <v>231010000</v>
      </c>
      <c r="M1578" s="93" t="s">
        <v>4158</v>
      </c>
      <c r="N1578" s="546" t="s">
        <v>3999</v>
      </c>
      <c r="O1578" s="546" t="s">
        <v>4114</v>
      </c>
      <c r="P1578" s="546"/>
      <c r="Q1578" s="546" t="s">
        <v>4025</v>
      </c>
      <c r="R1578" s="546" t="s">
        <v>4317</v>
      </c>
      <c r="S1578" s="546"/>
      <c r="T1578" s="546" t="s">
        <v>82</v>
      </c>
      <c r="U1578" s="546"/>
      <c r="V1578" s="606">
        <v>406500</v>
      </c>
      <c r="W1578" s="606">
        <v>406500</v>
      </c>
      <c r="X1578" s="290">
        <f t="shared" si="24"/>
        <v>455280.00000000006</v>
      </c>
      <c r="Y1578" s="546" t="s">
        <v>2165</v>
      </c>
      <c r="Z1578" s="546">
        <v>2015</v>
      </c>
      <c r="AA1578" s="546"/>
      <c r="AB1578" s="546" t="s">
        <v>62</v>
      </c>
      <c r="AC1578" s="546"/>
      <c r="AD1578" s="546"/>
      <c r="AE1578" s="546"/>
      <c r="AF1578" s="546"/>
      <c r="AG1578" s="546"/>
      <c r="AH1578" s="583"/>
      <c r="AI1578" s="583"/>
    </row>
    <row r="1579" spans="1:35" ht="90.75" customHeight="1">
      <c r="A1579" s="546" t="s">
        <v>4328</v>
      </c>
      <c r="B1579" s="546" t="s">
        <v>169</v>
      </c>
      <c r="C1579" s="546" t="s">
        <v>4312</v>
      </c>
      <c r="D1579" s="546" t="s">
        <v>4313</v>
      </c>
      <c r="E1579" s="546" t="s">
        <v>4314</v>
      </c>
      <c r="F1579" s="546" t="s">
        <v>4315</v>
      </c>
      <c r="G1579" s="546" t="s">
        <v>4316</v>
      </c>
      <c r="H1579" s="546" t="s">
        <v>4315</v>
      </c>
      <c r="I1579" s="546" t="s">
        <v>4316</v>
      </c>
      <c r="J1579" s="546" t="s">
        <v>83</v>
      </c>
      <c r="K1579" s="546">
        <v>100</v>
      </c>
      <c r="L1579" s="546">
        <v>231010000</v>
      </c>
      <c r="M1579" s="93" t="s">
        <v>4158</v>
      </c>
      <c r="N1579" s="546" t="s">
        <v>3999</v>
      </c>
      <c r="O1579" s="546" t="s">
        <v>4116</v>
      </c>
      <c r="P1579" s="546"/>
      <c r="Q1579" s="546" t="s">
        <v>4025</v>
      </c>
      <c r="R1579" s="546" t="s">
        <v>4317</v>
      </c>
      <c r="S1579" s="546"/>
      <c r="T1579" s="546" t="s">
        <v>82</v>
      </c>
      <c r="U1579" s="546"/>
      <c r="V1579" s="606">
        <v>414500</v>
      </c>
      <c r="W1579" s="606">
        <v>414500</v>
      </c>
      <c r="X1579" s="290">
        <f t="shared" si="24"/>
        <v>464240.00000000006</v>
      </c>
      <c r="Y1579" s="546" t="s">
        <v>2165</v>
      </c>
      <c r="Z1579" s="546">
        <v>2015</v>
      </c>
      <c r="AA1579" s="546"/>
      <c r="AB1579" s="546" t="s">
        <v>62</v>
      </c>
      <c r="AC1579" s="546"/>
      <c r="AD1579" s="546"/>
      <c r="AE1579" s="546"/>
      <c r="AF1579" s="546"/>
      <c r="AG1579" s="546"/>
      <c r="AH1579" s="583"/>
      <c r="AI1579" s="583"/>
    </row>
    <row r="1580" spans="1:35" ht="90.75" customHeight="1">
      <c r="A1580" s="546" t="s">
        <v>4329</v>
      </c>
      <c r="B1580" s="546" t="s">
        <v>169</v>
      </c>
      <c r="C1580" s="546" t="s">
        <v>4312</v>
      </c>
      <c r="D1580" s="546" t="s">
        <v>4313</v>
      </c>
      <c r="E1580" s="546" t="s">
        <v>4314</v>
      </c>
      <c r="F1580" s="546" t="s">
        <v>4315</v>
      </c>
      <c r="G1580" s="546" t="s">
        <v>4316</v>
      </c>
      <c r="H1580" s="546" t="s">
        <v>4315</v>
      </c>
      <c r="I1580" s="546" t="s">
        <v>4316</v>
      </c>
      <c r="J1580" s="546" t="s">
        <v>83</v>
      </c>
      <c r="K1580" s="546">
        <v>100</v>
      </c>
      <c r="L1580" s="546">
        <v>231010000</v>
      </c>
      <c r="M1580" s="93" t="s">
        <v>4158</v>
      </c>
      <c r="N1580" s="546" t="s">
        <v>3999</v>
      </c>
      <c r="O1580" s="546" t="s">
        <v>4118</v>
      </c>
      <c r="P1580" s="546"/>
      <c r="Q1580" s="546" t="s">
        <v>4025</v>
      </c>
      <c r="R1580" s="546" t="s">
        <v>4317</v>
      </c>
      <c r="S1580" s="546"/>
      <c r="T1580" s="546" t="s">
        <v>82</v>
      </c>
      <c r="U1580" s="546"/>
      <c r="V1580" s="606">
        <v>414500</v>
      </c>
      <c r="W1580" s="606">
        <v>414500</v>
      </c>
      <c r="X1580" s="290">
        <f t="shared" si="24"/>
        <v>464240.00000000006</v>
      </c>
      <c r="Y1580" s="546" t="s">
        <v>2165</v>
      </c>
      <c r="Z1580" s="546">
        <v>2015</v>
      </c>
      <c r="AA1580" s="546"/>
      <c r="AB1580" s="546" t="s">
        <v>62</v>
      </c>
      <c r="AC1580" s="546"/>
      <c r="AD1580" s="546"/>
      <c r="AE1580" s="546"/>
      <c r="AF1580" s="546"/>
      <c r="AG1580" s="546"/>
      <c r="AH1580" s="583"/>
      <c r="AI1580" s="583"/>
    </row>
    <row r="1581" spans="1:35" ht="90.75" customHeight="1">
      <c r="A1581" s="546" t="s">
        <v>4330</v>
      </c>
      <c r="B1581" s="546" t="s">
        <v>169</v>
      </c>
      <c r="C1581" s="546" t="s">
        <v>4312</v>
      </c>
      <c r="D1581" s="546" t="s">
        <v>4313</v>
      </c>
      <c r="E1581" s="546" t="s">
        <v>4314</v>
      </c>
      <c r="F1581" s="546" t="s">
        <v>4315</v>
      </c>
      <c r="G1581" s="546" t="s">
        <v>4316</v>
      </c>
      <c r="H1581" s="546" t="s">
        <v>4315</v>
      </c>
      <c r="I1581" s="546" t="s">
        <v>4316</v>
      </c>
      <c r="J1581" s="546" t="s">
        <v>83</v>
      </c>
      <c r="K1581" s="546">
        <v>100</v>
      </c>
      <c r="L1581" s="546">
        <v>271034100</v>
      </c>
      <c r="M1581" s="604" t="s">
        <v>2092</v>
      </c>
      <c r="N1581" s="546" t="s">
        <v>3999</v>
      </c>
      <c r="O1581" s="546" t="s">
        <v>4078</v>
      </c>
      <c r="P1581" s="546"/>
      <c r="Q1581" s="546" t="s">
        <v>4025</v>
      </c>
      <c r="R1581" s="546" t="s">
        <v>4317</v>
      </c>
      <c r="S1581" s="546"/>
      <c r="T1581" s="546" t="s">
        <v>82</v>
      </c>
      <c r="U1581" s="546"/>
      <c r="V1581" s="606">
        <v>159250</v>
      </c>
      <c r="W1581" s="606">
        <v>159250</v>
      </c>
      <c r="X1581" s="290">
        <f t="shared" si="24"/>
        <v>178360.00000000003</v>
      </c>
      <c r="Y1581" s="546" t="s">
        <v>2165</v>
      </c>
      <c r="Z1581" s="546">
        <v>2015</v>
      </c>
      <c r="AA1581" s="546"/>
      <c r="AB1581" s="546" t="s">
        <v>62</v>
      </c>
      <c r="AC1581" s="546"/>
      <c r="AD1581" s="546"/>
      <c r="AE1581" s="546"/>
      <c r="AF1581" s="546"/>
      <c r="AG1581" s="546"/>
      <c r="AH1581" s="583"/>
      <c r="AI1581" s="583"/>
    </row>
    <row r="1582" spans="1:35" s="43" customFormat="1" ht="90.75" customHeight="1">
      <c r="A1582" s="595" t="s">
        <v>4331</v>
      </c>
      <c r="B1582" s="595" t="s">
        <v>169</v>
      </c>
      <c r="C1582" s="595" t="s">
        <v>4332</v>
      </c>
      <c r="D1582" s="595" t="s">
        <v>4333</v>
      </c>
      <c r="E1582" s="595" t="s">
        <v>4334</v>
      </c>
      <c r="F1582" s="595" t="s">
        <v>4497</v>
      </c>
      <c r="G1582" s="595" t="s">
        <v>4336</v>
      </c>
      <c r="H1582" s="595" t="s">
        <v>4335</v>
      </c>
      <c r="I1582" s="595" t="s">
        <v>4337</v>
      </c>
      <c r="J1582" s="595" t="s">
        <v>83</v>
      </c>
      <c r="K1582" s="595">
        <v>100</v>
      </c>
      <c r="L1582" s="684">
        <v>711000000</v>
      </c>
      <c r="M1582" s="689" t="s">
        <v>4616</v>
      </c>
      <c r="N1582" s="595" t="s">
        <v>3999</v>
      </c>
      <c r="O1582" s="595" t="s">
        <v>4245</v>
      </c>
      <c r="P1582" s="595"/>
      <c r="Q1582" s="595" t="s">
        <v>4338</v>
      </c>
      <c r="R1582" s="595" t="s">
        <v>4001</v>
      </c>
      <c r="S1582" s="595"/>
      <c r="T1582" s="595" t="s">
        <v>82</v>
      </c>
      <c r="U1582" s="595"/>
      <c r="V1582" s="617">
        <v>982143</v>
      </c>
      <c r="W1582" s="617">
        <v>0</v>
      </c>
      <c r="X1582" s="510">
        <f t="shared" si="24"/>
        <v>0</v>
      </c>
      <c r="Y1582" s="595" t="s">
        <v>81</v>
      </c>
      <c r="Z1582" s="595">
        <v>2015</v>
      </c>
      <c r="AA1582" s="595"/>
      <c r="AB1582" s="595" t="s">
        <v>62</v>
      </c>
      <c r="AC1582" s="595"/>
      <c r="AD1582" s="595"/>
      <c r="AE1582" s="595"/>
      <c r="AF1582" s="595"/>
      <c r="AG1582" s="595"/>
      <c r="AH1582" s="677"/>
      <c r="AI1582" s="677"/>
    </row>
    <row r="1583" spans="1:35" ht="90.75" customHeight="1">
      <c r="A1583" s="546" t="s">
        <v>4594</v>
      </c>
      <c r="B1583" s="546" t="s">
        <v>169</v>
      </c>
      <c r="C1583" s="546" t="s">
        <v>4332</v>
      </c>
      <c r="D1583" s="546" t="s">
        <v>4333</v>
      </c>
      <c r="E1583" s="546" t="s">
        <v>4334</v>
      </c>
      <c r="F1583" s="546" t="s">
        <v>4497</v>
      </c>
      <c r="G1583" s="546" t="s">
        <v>4336</v>
      </c>
      <c r="H1583" s="546" t="s">
        <v>4335</v>
      </c>
      <c r="I1583" s="546" t="s">
        <v>4337</v>
      </c>
      <c r="J1583" s="546" t="s">
        <v>83</v>
      </c>
      <c r="K1583" s="546">
        <v>100</v>
      </c>
      <c r="L1583" s="138">
        <v>711000000</v>
      </c>
      <c r="M1583" s="139" t="s">
        <v>4616</v>
      </c>
      <c r="N1583" s="546" t="s">
        <v>3999</v>
      </c>
      <c r="O1583" s="546" t="s">
        <v>4245</v>
      </c>
      <c r="P1583" s="546"/>
      <c r="Q1583" s="546" t="s">
        <v>4595</v>
      </c>
      <c r="R1583" s="546" t="s">
        <v>4001</v>
      </c>
      <c r="S1583" s="546"/>
      <c r="T1583" s="546" t="s">
        <v>82</v>
      </c>
      <c r="U1583" s="546"/>
      <c r="V1583" s="606">
        <v>982143</v>
      </c>
      <c r="W1583" s="606">
        <v>982143</v>
      </c>
      <c r="X1583" s="290">
        <f t="shared" ref="X1583" si="25">W1583*1.12</f>
        <v>1100000.1600000001</v>
      </c>
      <c r="Y1583" s="546" t="s">
        <v>81</v>
      </c>
      <c r="Z1583" s="546">
        <v>2015</v>
      </c>
      <c r="AA1583" s="546">
        <v>14</v>
      </c>
      <c r="AB1583" s="546" t="s">
        <v>62</v>
      </c>
      <c r="AC1583" s="546"/>
      <c r="AD1583" s="546"/>
      <c r="AE1583" s="546"/>
      <c r="AF1583" s="546"/>
      <c r="AG1583" s="546"/>
      <c r="AH1583" s="583"/>
      <c r="AI1583" s="583"/>
    </row>
    <row r="1584" spans="1:35" s="43" customFormat="1" ht="90.75" customHeight="1">
      <c r="A1584" s="595" t="s">
        <v>4339</v>
      </c>
      <c r="B1584" s="595" t="s">
        <v>169</v>
      </c>
      <c r="C1584" s="595" t="s">
        <v>4332</v>
      </c>
      <c r="D1584" s="595" t="s">
        <v>4333</v>
      </c>
      <c r="E1584" s="595" t="s">
        <v>4334</v>
      </c>
      <c r="F1584" s="595" t="s">
        <v>4497</v>
      </c>
      <c r="G1584" s="595" t="s">
        <v>4336</v>
      </c>
      <c r="H1584" s="595" t="s">
        <v>4335</v>
      </c>
      <c r="I1584" s="595" t="s">
        <v>4337</v>
      </c>
      <c r="J1584" s="595" t="s">
        <v>83</v>
      </c>
      <c r="K1584" s="595">
        <v>100</v>
      </c>
      <c r="L1584" s="684">
        <v>711000000</v>
      </c>
      <c r="M1584" s="689" t="s">
        <v>4616</v>
      </c>
      <c r="N1584" s="595" t="s">
        <v>3999</v>
      </c>
      <c r="O1584" s="595" t="s">
        <v>4219</v>
      </c>
      <c r="P1584" s="595"/>
      <c r="Q1584" s="595" t="s">
        <v>4338</v>
      </c>
      <c r="R1584" s="595" t="s">
        <v>4001</v>
      </c>
      <c r="S1584" s="595"/>
      <c r="T1584" s="595" t="s">
        <v>82</v>
      </c>
      <c r="U1584" s="595"/>
      <c r="V1584" s="617">
        <v>982143</v>
      </c>
      <c r="W1584" s="617">
        <v>0</v>
      </c>
      <c r="X1584" s="510">
        <f t="shared" si="24"/>
        <v>0</v>
      </c>
      <c r="Y1584" s="595" t="s">
        <v>81</v>
      </c>
      <c r="Z1584" s="595">
        <v>2015</v>
      </c>
      <c r="AA1584" s="595"/>
      <c r="AB1584" s="595" t="s">
        <v>62</v>
      </c>
      <c r="AC1584" s="595"/>
      <c r="AD1584" s="595"/>
      <c r="AE1584" s="595"/>
      <c r="AF1584" s="595"/>
      <c r="AG1584" s="595"/>
      <c r="AH1584" s="677"/>
      <c r="AI1584" s="677"/>
    </row>
    <row r="1585" spans="1:35" ht="90.75" customHeight="1">
      <c r="A1585" s="546" t="s">
        <v>4593</v>
      </c>
      <c r="B1585" s="546" t="s">
        <v>169</v>
      </c>
      <c r="C1585" s="546" t="s">
        <v>4332</v>
      </c>
      <c r="D1585" s="546" t="s">
        <v>4333</v>
      </c>
      <c r="E1585" s="546" t="s">
        <v>4334</v>
      </c>
      <c r="F1585" s="546" t="s">
        <v>4497</v>
      </c>
      <c r="G1585" s="546" t="s">
        <v>4336</v>
      </c>
      <c r="H1585" s="546" t="s">
        <v>4335</v>
      </c>
      <c r="I1585" s="546" t="s">
        <v>4337</v>
      </c>
      <c r="J1585" s="546" t="s">
        <v>83</v>
      </c>
      <c r="K1585" s="546">
        <v>100</v>
      </c>
      <c r="L1585" s="138">
        <v>711000000</v>
      </c>
      <c r="M1585" s="139" t="s">
        <v>4616</v>
      </c>
      <c r="N1585" s="546" t="s">
        <v>3999</v>
      </c>
      <c r="O1585" s="546" t="s">
        <v>4219</v>
      </c>
      <c r="P1585" s="546"/>
      <c r="Q1585" s="546" t="s">
        <v>4595</v>
      </c>
      <c r="R1585" s="546" t="s">
        <v>4001</v>
      </c>
      <c r="S1585" s="546"/>
      <c r="T1585" s="546" t="s">
        <v>82</v>
      </c>
      <c r="U1585" s="546"/>
      <c r="V1585" s="606">
        <v>982143</v>
      </c>
      <c r="W1585" s="606">
        <v>982143</v>
      </c>
      <c r="X1585" s="290">
        <f t="shared" ref="X1585" si="26">W1585*1.12</f>
        <v>1100000.1600000001</v>
      </c>
      <c r="Y1585" s="546" t="s">
        <v>81</v>
      </c>
      <c r="Z1585" s="546">
        <v>2015</v>
      </c>
      <c r="AA1585" s="546">
        <v>14</v>
      </c>
      <c r="AB1585" s="546" t="s">
        <v>62</v>
      </c>
      <c r="AC1585" s="546"/>
      <c r="AD1585" s="546"/>
      <c r="AE1585" s="546"/>
      <c r="AF1585" s="546"/>
      <c r="AG1585" s="546"/>
      <c r="AH1585" s="583"/>
      <c r="AI1585" s="583"/>
    </row>
    <row r="1586" spans="1:35" s="43" customFormat="1" ht="90.75" customHeight="1">
      <c r="A1586" s="595" t="s">
        <v>4340</v>
      </c>
      <c r="B1586" s="595" t="s">
        <v>169</v>
      </c>
      <c r="C1586" s="595" t="s">
        <v>4332</v>
      </c>
      <c r="D1586" s="595" t="s">
        <v>4333</v>
      </c>
      <c r="E1586" s="595" t="s">
        <v>4334</v>
      </c>
      <c r="F1586" s="595" t="s">
        <v>4497</v>
      </c>
      <c r="G1586" s="595" t="s">
        <v>4336</v>
      </c>
      <c r="H1586" s="595" t="s">
        <v>4335</v>
      </c>
      <c r="I1586" s="595" t="s">
        <v>4337</v>
      </c>
      <c r="J1586" s="595" t="s">
        <v>83</v>
      </c>
      <c r="K1586" s="595">
        <v>100</v>
      </c>
      <c r="L1586" s="684">
        <v>711000000</v>
      </c>
      <c r="M1586" s="689" t="s">
        <v>4616</v>
      </c>
      <c r="N1586" s="595" t="s">
        <v>3999</v>
      </c>
      <c r="O1586" s="595" t="s">
        <v>4341</v>
      </c>
      <c r="P1586" s="595"/>
      <c r="Q1586" s="595" t="s">
        <v>4338</v>
      </c>
      <c r="R1586" s="595" t="s">
        <v>4001</v>
      </c>
      <c r="S1586" s="595"/>
      <c r="T1586" s="595" t="s">
        <v>82</v>
      </c>
      <c r="U1586" s="595"/>
      <c r="V1586" s="617">
        <v>982143</v>
      </c>
      <c r="W1586" s="617">
        <v>0</v>
      </c>
      <c r="X1586" s="510">
        <f t="shared" si="24"/>
        <v>0</v>
      </c>
      <c r="Y1586" s="595" t="s">
        <v>81</v>
      </c>
      <c r="Z1586" s="595">
        <v>2015</v>
      </c>
      <c r="AA1586" s="595"/>
      <c r="AB1586" s="595" t="s">
        <v>62</v>
      </c>
      <c r="AC1586" s="595"/>
      <c r="AD1586" s="595"/>
      <c r="AE1586" s="595"/>
      <c r="AF1586" s="595"/>
      <c r="AG1586" s="595"/>
      <c r="AH1586" s="677"/>
      <c r="AI1586" s="677"/>
    </row>
    <row r="1587" spans="1:35" ht="90.75" customHeight="1">
      <c r="A1587" s="546" t="s">
        <v>4592</v>
      </c>
      <c r="B1587" s="546" t="s">
        <v>169</v>
      </c>
      <c r="C1587" s="546" t="s">
        <v>4332</v>
      </c>
      <c r="D1587" s="546" t="s">
        <v>4333</v>
      </c>
      <c r="E1587" s="546" t="s">
        <v>4334</v>
      </c>
      <c r="F1587" s="546" t="s">
        <v>4497</v>
      </c>
      <c r="G1587" s="546" t="s">
        <v>4336</v>
      </c>
      <c r="H1587" s="546" t="s">
        <v>4335</v>
      </c>
      <c r="I1587" s="546" t="s">
        <v>4337</v>
      </c>
      <c r="J1587" s="546" t="s">
        <v>83</v>
      </c>
      <c r="K1587" s="546">
        <v>100</v>
      </c>
      <c r="L1587" s="138">
        <v>711000000</v>
      </c>
      <c r="M1587" s="139" t="s">
        <v>4616</v>
      </c>
      <c r="N1587" s="546" t="s">
        <v>3999</v>
      </c>
      <c r="O1587" s="546" t="s">
        <v>4341</v>
      </c>
      <c r="P1587" s="546"/>
      <c r="Q1587" s="546" t="s">
        <v>4595</v>
      </c>
      <c r="R1587" s="546" t="s">
        <v>4001</v>
      </c>
      <c r="S1587" s="546"/>
      <c r="T1587" s="546" t="s">
        <v>82</v>
      </c>
      <c r="U1587" s="546"/>
      <c r="V1587" s="606">
        <v>982143</v>
      </c>
      <c r="W1587" s="606">
        <v>982143</v>
      </c>
      <c r="X1587" s="290">
        <f t="shared" ref="X1587" si="27">W1587*1.12</f>
        <v>1100000.1600000001</v>
      </c>
      <c r="Y1587" s="546" t="s">
        <v>81</v>
      </c>
      <c r="Z1587" s="546">
        <v>2015</v>
      </c>
      <c r="AA1587" s="546">
        <v>14</v>
      </c>
      <c r="AB1587" s="546" t="s">
        <v>62</v>
      </c>
      <c r="AC1587" s="546"/>
      <c r="AD1587" s="546"/>
      <c r="AE1587" s="546"/>
      <c r="AF1587" s="546"/>
      <c r="AG1587" s="546"/>
      <c r="AH1587" s="583"/>
      <c r="AI1587" s="583"/>
    </row>
    <row r="1588" spans="1:35" s="43" customFormat="1" ht="90.75" customHeight="1">
      <c r="A1588" s="595" t="s">
        <v>4342</v>
      </c>
      <c r="B1588" s="595" t="s">
        <v>169</v>
      </c>
      <c r="C1588" s="595" t="s">
        <v>4332</v>
      </c>
      <c r="D1588" s="595" t="s">
        <v>4333</v>
      </c>
      <c r="E1588" s="595" t="s">
        <v>4334</v>
      </c>
      <c r="F1588" s="595" t="s">
        <v>4497</v>
      </c>
      <c r="G1588" s="595" t="s">
        <v>4336</v>
      </c>
      <c r="H1588" s="595" t="s">
        <v>4335</v>
      </c>
      <c r="I1588" s="595" t="s">
        <v>4337</v>
      </c>
      <c r="J1588" s="595" t="s">
        <v>83</v>
      </c>
      <c r="K1588" s="595">
        <v>100</v>
      </c>
      <c r="L1588" s="684">
        <v>711000000</v>
      </c>
      <c r="M1588" s="689" t="s">
        <v>4616</v>
      </c>
      <c r="N1588" s="595" t="s">
        <v>3999</v>
      </c>
      <c r="O1588" s="595" t="s">
        <v>4211</v>
      </c>
      <c r="P1588" s="595"/>
      <c r="Q1588" s="595" t="s">
        <v>4338</v>
      </c>
      <c r="R1588" s="595" t="s">
        <v>4001</v>
      </c>
      <c r="S1588" s="595"/>
      <c r="T1588" s="595" t="s">
        <v>82</v>
      </c>
      <c r="U1588" s="595"/>
      <c r="V1588" s="617">
        <v>2232143</v>
      </c>
      <c r="W1588" s="617">
        <v>0</v>
      </c>
      <c r="X1588" s="510">
        <f t="shared" si="24"/>
        <v>0</v>
      </c>
      <c r="Y1588" s="595" t="s">
        <v>81</v>
      </c>
      <c r="Z1588" s="595">
        <v>2015</v>
      </c>
      <c r="AA1588" s="595"/>
      <c r="AB1588" s="595" t="s">
        <v>62</v>
      </c>
      <c r="AC1588" s="595"/>
      <c r="AD1588" s="595"/>
      <c r="AE1588" s="595"/>
      <c r="AF1588" s="595"/>
      <c r="AG1588" s="595"/>
      <c r="AH1588" s="677"/>
      <c r="AI1588" s="677"/>
    </row>
    <row r="1589" spans="1:35" ht="90.75" customHeight="1">
      <c r="A1589" s="546" t="s">
        <v>4591</v>
      </c>
      <c r="B1589" s="546" t="s">
        <v>169</v>
      </c>
      <c r="C1589" s="546" t="s">
        <v>4332</v>
      </c>
      <c r="D1589" s="546" t="s">
        <v>4333</v>
      </c>
      <c r="E1589" s="546" t="s">
        <v>4334</v>
      </c>
      <c r="F1589" s="546" t="s">
        <v>4497</v>
      </c>
      <c r="G1589" s="546" t="s">
        <v>4336</v>
      </c>
      <c r="H1589" s="546" t="s">
        <v>4335</v>
      </c>
      <c r="I1589" s="546" t="s">
        <v>4337</v>
      </c>
      <c r="J1589" s="546" t="s">
        <v>83</v>
      </c>
      <c r="K1589" s="546">
        <v>100</v>
      </c>
      <c r="L1589" s="138">
        <v>711000000</v>
      </c>
      <c r="M1589" s="139" t="s">
        <v>4616</v>
      </c>
      <c r="N1589" s="546" t="s">
        <v>3999</v>
      </c>
      <c r="O1589" s="546" t="s">
        <v>4211</v>
      </c>
      <c r="P1589" s="546"/>
      <c r="Q1589" s="546" t="s">
        <v>4595</v>
      </c>
      <c r="R1589" s="546" t="s">
        <v>4001</v>
      </c>
      <c r="S1589" s="546"/>
      <c r="T1589" s="546" t="s">
        <v>82</v>
      </c>
      <c r="U1589" s="546"/>
      <c r="V1589" s="606">
        <v>2232143</v>
      </c>
      <c r="W1589" s="606">
        <v>2232143</v>
      </c>
      <c r="X1589" s="290">
        <f t="shared" ref="X1589" si="28">W1589*1.12</f>
        <v>2500000.16</v>
      </c>
      <c r="Y1589" s="546" t="s">
        <v>81</v>
      </c>
      <c r="Z1589" s="546">
        <v>2015</v>
      </c>
      <c r="AA1589" s="546">
        <v>14</v>
      </c>
      <c r="AB1589" s="546" t="s">
        <v>62</v>
      </c>
      <c r="AC1589" s="546"/>
      <c r="AD1589" s="546"/>
      <c r="AE1589" s="546"/>
      <c r="AF1589" s="546"/>
      <c r="AG1589" s="546"/>
      <c r="AH1589" s="583"/>
      <c r="AI1589" s="583"/>
    </row>
    <row r="1590" spans="1:35" s="43" customFormat="1" ht="90.75" customHeight="1">
      <c r="A1590" s="595" t="s">
        <v>4343</v>
      </c>
      <c r="B1590" s="595" t="s">
        <v>169</v>
      </c>
      <c r="C1590" s="595" t="s">
        <v>4332</v>
      </c>
      <c r="D1590" s="595" t="s">
        <v>4333</v>
      </c>
      <c r="E1590" s="595" t="s">
        <v>4334</v>
      </c>
      <c r="F1590" s="595" t="s">
        <v>4497</v>
      </c>
      <c r="G1590" s="595" t="s">
        <v>4336</v>
      </c>
      <c r="H1590" s="595" t="s">
        <v>4335</v>
      </c>
      <c r="I1590" s="595" t="s">
        <v>4337</v>
      </c>
      <c r="J1590" s="595" t="s">
        <v>83</v>
      </c>
      <c r="K1590" s="595">
        <v>100</v>
      </c>
      <c r="L1590" s="684">
        <v>711000000</v>
      </c>
      <c r="M1590" s="689" t="s">
        <v>4616</v>
      </c>
      <c r="N1590" s="595" t="s">
        <v>3999</v>
      </c>
      <c r="O1590" s="595" t="s">
        <v>4344</v>
      </c>
      <c r="P1590" s="595"/>
      <c r="Q1590" s="595" t="s">
        <v>4338</v>
      </c>
      <c r="R1590" s="595" t="s">
        <v>4001</v>
      </c>
      <c r="S1590" s="595"/>
      <c r="T1590" s="595" t="s">
        <v>82</v>
      </c>
      <c r="U1590" s="595"/>
      <c r="V1590" s="617">
        <v>3800000</v>
      </c>
      <c r="W1590" s="617">
        <v>0</v>
      </c>
      <c r="X1590" s="510">
        <f t="shared" si="24"/>
        <v>0</v>
      </c>
      <c r="Y1590" s="595" t="s">
        <v>81</v>
      </c>
      <c r="Z1590" s="595">
        <v>2015</v>
      </c>
      <c r="AA1590" s="595"/>
      <c r="AB1590" s="595" t="s">
        <v>62</v>
      </c>
      <c r="AC1590" s="595"/>
      <c r="AD1590" s="595"/>
      <c r="AE1590" s="595"/>
      <c r="AF1590" s="595"/>
      <c r="AG1590" s="595"/>
      <c r="AH1590" s="677"/>
      <c r="AI1590" s="677"/>
    </row>
    <row r="1591" spans="1:35" ht="90.75" customHeight="1">
      <c r="A1591" s="546" t="s">
        <v>4590</v>
      </c>
      <c r="B1591" s="546" t="s">
        <v>169</v>
      </c>
      <c r="C1591" s="546" t="s">
        <v>4332</v>
      </c>
      <c r="D1591" s="546" t="s">
        <v>4333</v>
      </c>
      <c r="E1591" s="546" t="s">
        <v>4334</v>
      </c>
      <c r="F1591" s="546" t="s">
        <v>4497</v>
      </c>
      <c r="G1591" s="546" t="s">
        <v>4336</v>
      </c>
      <c r="H1591" s="546" t="s">
        <v>4335</v>
      </c>
      <c r="I1591" s="546" t="s">
        <v>4337</v>
      </c>
      <c r="J1591" s="546" t="s">
        <v>83</v>
      </c>
      <c r="K1591" s="546">
        <v>100</v>
      </c>
      <c r="L1591" s="138">
        <v>711000000</v>
      </c>
      <c r="M1591" s="139" t="s">
        <v>4616</v>
      </c>
      <c r="N1591" s="546" t="s">
        <v>3999</v>
      </c>
      <c r="O1591" s="546" t="s">
        <v>4344</v>
      </c>
      <c r="P1591" s="546"/>
      <c r="Q1591" s="546" t="s">
        <v>4595</v>
      </c>
      <c r="R1591" s="546" t="s">
        <v>4001</v>
      </c>
      <c r="S1591" s="546"/>
      <c r="T1591" s="546" t="s">
        <v>82</v>
      </c>
      <c r="U1591" s="546"/>
      <c r="V1591" s="606">
        <v>3800000</v>
      </c>
      <c r="W1591" s="606">
        <v>3800000</v>
      </c>
      <c r="X1591" s="290">
        <f t="shared" ref="X1591" si="29">W1591*1.12</f>
        <v>4256000</v>
      </c>
      <c r="Y1591" s="546" t="s">
        <v>81</v>
      </c>
      <c r="Z1591" s="546">
        <v>2015</v>
      </c>
      <c r="AA1591" s="546">
        <v>14</v>
      </c>
      <c r="AB1591" s="546" t="s">
        <v>62</v>
      </c>
      <c r="AC1591" s="546"/>
      <c r="AD1591" s="546"/>
      <c r="AE1591" s="546"/>
      <c r="AF1591" s="546"/>
      <c r="AG1591" s="546"/>
      <c r="AH1591" s="583"/>
      <c r="AI1591" s="583"/>
    </row>
    <row r="1592" spans="1:35" s="43" customFormat="1" ht="90.75" customHeight="1">
      <c r="A1592" s="595" t="s">
        <v>4345</v>
      </c>
      <c r="B1592" s="595" t="s">
        <v>169</v>
      </c>
      <c r="C1592" s="595" t="s">
        <v>4346</v>
      </c>
      <c r="D1592" s="595" t="s">
        <v>4347</v>
      </c>
      <c r="E1592" s="595" t="s">
        <v>4348</v>
      </c>
      <c r="F1592" s="595" t="s">
        <v>4349</v>
      </c>
      <c r="G1592" s="595" t="s">
        <v>4350</v>
      </c>
      <c r="H1592" s="595" t="s">
        <v>4351</v>
      </c>
      <c r="I1592" s="595" t="s">
        <v>4352</v>
      </c>
      <c r="J1592" s="595" t="s">
        <v>83</v>
      </c>
      <c r="K1592" s="595">
        <v>100</v>
      </c>
      <c r="L1592" s="684">
        <v>711000000</v>
      </c>
      <c r="M1592" s="689" t="s">
        <v>4616</v>
      </c>
      <c r="N1592" s="595" t="s">
        <v>3999</v>
      </c>
      <c r="O1592" s="595" t="s">
        <v>4344</v>
      </c>
      <c r="P1592" s="595"/>
      <c r="Q1592" s="595" t="s">
        <v>4338</v>
      </c>
      <c r="R1592" s="595" t="s">
        <v>4001</v>
      </c>
      <c r="S1592" s="595"/>
      <c r="T1592" s="595" t="s">
        <v>82</v>
      </c>
      <c r="U1592" s="595"/>
      <c r="V1592" s="617">
        <v>6240000</v>
      </c>
      <c r="W1592" s="617">
        <v>0</v>
      </c>
      <c r="X1592" s="510">
        <f t="shared" si="24"/>
        <v>0</v>
      </c>
      <c r="Y1592" s="595" t="s">
        <v>81</v>
      </c>
      <c r="Z1592" s="595">
        <v>2015</v>
      </c>
      <c r="AA1592" s="595"/>
      <c r="AB1592" s="595" t="s">
        <v>62</v>
      </c>
      <c r="AC1592" s="595"/>
      <c r="AD1592" s="595"/>
      <c r="AE1592" s="595"/>
      <c r="AF1592" s="595"/>
      <c r="AG1592" s="595"/>
      <c r="AH1592" s="677"/>
      <c r="AI1592" s="677"/>
    </row>
    <row r="1593" spans="1:35" ht="90.75" customHeight="1">
      <c r="A1593" s="546" t="s">
        <v>4589</v>
      </c>
      <c r="B1593" s="546" t="s">
        <v>169</v>
      </c>
      <c r="C1593" s="546" t="s">
        <v>4346</v>
      </c>
      <c r="D1593" s="546" t="s">
        <v>4347</v>
      </c>
      <c r="E1593" s="546" t="s">
        <v>4348</v>
      </c>
      <c r="F1593" s="546" t="s">
        <v>4349</v>
      </c>
      <c r="G1593" s="546" t="s">
        <v>4350</v>
      </c>
      <c r="H1593" s="546" t="s">
        <v>4351</v>
      </c>
      <c r="I1593" s="546" t="s">
        <v>4352</v>
      </c>
      <c r="J1593" s="546" t="s">
        <v>83</v>
      </c>
      <c r="K1593" s="546">
        <v>100</v>
      </c>
      <c r="L1593" s="138">
        <v>711000000</v>
      </c>
      <c r="M1593" s="139" t="s">
        <v>4616</v>
      </c>
      <c r="N1593" s="546" t="s">
        <v>3999</v>
      </c>
      <c r="O1593" s="546" t="s">
        <v>4344</v>
      </c>
      <c r="P1593" s="546"/>
      <c r="Q1593" s="546" t="s">
        <v>4595</v>
      </c>
      <c r="R1593" s="546" t="s">
        <v>4001</v>
      </c>
      <c r="S1593" s="546"/>
      <c r="T1593" s="546" t="s">
        <v>82</v>
      </c>
      <c r="U1593" s="546"/>
      <c r="V1593" s="606">
        <v>6240000</v>
      </c>
      <c r="W1593" s="606">
        <v>6240000</v>
      </c>
      <c r="X1593" s="290">
        <f t="shared" ref="X1593" si="30">W1593*1.12</f>
        <v>6988800.0000000009</v>
      </c>
      <c r="Y1593" s="546" t="s">
        <v>81</v>
      </c>
      <c r="Z1593" s="546">
        <v>2015</v>
      </c>
      <c r="AA1593" s="546">
        <v>14</v>
      </c>
      <c r="AB1593" s="546" t="s">
        <v>62</v>
      </c>
      <c r="AC1593" s="546"/>
      <c r="AD1593" s="546"/>
      <c r="AE1593" s="546"/>
      <c r="AF1593" s="546"/>
      <c r="AG1593" s="546"/>
      <c r="AH1593" s="583"/>
      <c r="AI1593" s="583"/>
    </row>
    <row r="1594" spans="1:35" s="43" customFormat="1" ht="90.75" customHeight="1">
      <c r="A1594" s="595" t="s">
        <v>4353</v>
      </c>
      <c r="B1594" s="595" t="s">
        <v>169</v>
      </c>
      <c r="C1594" s="595" t="s">
        <v>4346</v>
      </c>
      <c r="D1594" s="595" t="s">
        <v>4347</v>
      </c>
      <c r="E1594" s="595" t="s">
        <v>4348</v>
      </c>
      <c r="F1594" s="595" t="s">
        <v>4349</v>
      </c>
      <c r="G1594" s="595" t="s">
        <v>4350</v>
      </c>
      <c r="H1594" s="595" t="s">
        <v>4351</v>
      </c>
      <c r="I1594" s="595" t="s">
        <v>4352</v>
      </c>
      <c r="J1594" s="595" t="s">
        <v>83</v>
      </c>
      <c r="K1594" s="595">
        <v>100</v>
      </c>
      <c r="L1594" s="684">
        <v>711000000</v>
      </c>
      <c r="M1594" s="689" t="s">
        <v>4616</v>
      </c>
      <c r="N1594" s="595" t="s">
        <v>3999</v>
      </c>
      <c r="O1594" s="595" t="s">
        <v>4354</v>
      </c>
      <c r="P1594" s="595"/>
      <c r="Q1594" s="595" t="s">
        <v>4338</v>
      </c>
      <c r="R1594" s="595" t="s">
        <v>4001</v>
      </c>
      <c r="S1594" s="595"/>
      <c r="T1594" s="595" t="s">
        <v>82</v>
      </c>
      <c r="U1594" s="595"/>
      <c r="V1594" s="617">
        <v>3083350</v>
      </c>
      <c r="W1594" s="617">
        <v>0</v>
      </c>
      <c r="X1594" s="510">
        <f t="shared" si="24"/>
        <v>0</v>
      </c>
      <c r="Y1594" s="595" t="s">
        <v>81</v>
      </c>
      <c r="Z1594" s="595">
        <v>2015</v>
      </c>
      <c r="AA1594" s="595"/>
      <c r="AB1594" s="595" t="s">
        <v>62</v>
      </c>
      <c r="AC1594" s="595"/>
      <c r="AD1594" s="595"/>
      <c r="AE1594" s="595"/>
      <c r="AF1594" s="595"/>
      <c r="AG1594" s="595"/>
      <c r="AH1594" s="677"/>
      <c r="AI1594" s="677"/>
    </row>
    <row r="1595" spans="1:35" ht="90.75" customHeight="1">
      <c r="A1595" s="546" t="s">
        <v>4588</v>
      </c>
      <c r="B1595" s="546" t="s">
        <v>169</v>
      </c>
      <c r="C1595" s="546" t="s">
        <v>4346</v>
      </c>
      <c r="D1595" s="546" t="s">
        <v>4347</v>
      </c>
      <c r="E1595" s="546" t="s">
        <v>4348</v>
      </c>
      <c r="F1595" s="546" t="s">
        <v>4349</v>
      </c>
      <c r="G1595" s="546" t="s">
        <v>4350</v>
      </c>
      <c r="H1595" s="546" t="s">
        <v>4351</v>
      </c>
      <c r="I1595" s="546" t="s">
        <v>4352</v>
      </c>
      <c r="J1595" s="546" t="s">
        <v>83</v>
      </c>
      <c r="K1595" s="546">
        <v>100</v>
      </c>
      <c r="L1595" s="138">
        <v>711000000</v>
      </c>
      <c r="M1595" s="139" t="s">
        <v>4616</v>
      </c>
      <c r="N1595" s="546" t="s">
        <v>3999</v>
      </c>
      <c r="O1595" s="546" t="s">
        <v>4354</v>
      </c>
      <c r="P1595" s="546"/>
      <c r="Q1595" s="546" t="s">
        <v>4595</v>
      </c>
      <c r="R1595" s="546" t="s">
        <v>4001</v>
      </c>
      <c r="S1595" s="546"/>
      <c r="T1595" s="546" t="s">
        <v>82</v>
      </c>
      <c r="U1595" s="546"/>
      <c r="V1595" s="606">
        <v>3083350</v>
      </c>
      <c r="W1595" s="606">
        <v>3083350</v>
      </c>
      <c r="X1595" s="290">
        <f t="shared" ref="X1595" si="31">W1595*1.12</f>
        <v>3453352.0000000005</v>
      </c>
      <c r="Y1595" s="546" t="s">
        <v>81</v>
      </c>
      <c r="Z1595" s="546">
        <v>2015</v>
      </c>
      <c r="AA1595" s="546">
        <v>14</v>
      </c>
      <c r="AB1595" s="546" t="s">
        <v>62</v>
      </c>
      <c r="AC1595" s="546"/>
      <c r="AD1595" s="546"/>
      <c r="AE1595" s="546"/>
      <c r="AF1595" s="546"/>
      <c r="AG1595" s="546"/>
      <c r="AH1595" s="583"/>
      <c r="AI1595" s="583"/>
    </row>
    <row r="1596" spans="1:35" ht="90.75" customHeight="1">
      <c r="A1596" s="546" t="s">
        <v>4355</v>
      </c>
      <c r="B1596" s="546" t="s">
        <v>169</v>
      </c>
      <c r="C1596" s="546" t="s">
        <v>4356</v>
      </c>
      <c r="D1596" s="546" t="s">
        <v>4357</v>
      </c>
      <c r="E1596" s="546" t="s">
        <v>4358</v>
      </c>
      <c r="F1596" s="546" t="s">
        <v>4359</v>
      </c>
      <c r="G1596" s="546" t="s">
        <v>4360</v>
      </c>
      <c r="H1596" s="546" t="s">
        <v>4361</v>
      </c>
      <c r="I1596" s="546" t="s">
        <v>4362</v>
      </c>
      <c r="J1596" s="546" t="s">
        <v>31</v>
      </c>
      <c r="K1596" s="546">
        <v>100</v>
      </c>
      <c r="L1596" s="546">
        <v>271034100</v>
      </c>
      <c r="M1596" s="604" t="s">
        <v>2092</v>
      </c>
      <c r="N1596" s="546" t="s">
        <v>3999</v>
      </c>
      <c r="O1596" s="546" t="s">
        <v>4363</v>
      </c>
      <c r="P1596" s="546"/>
      <c r="Q1596" s="546" t="s">
        <v>4025</v>
      </c>
      <c r="R1596" s="546" t="s">
        <v>4001</v>
      </c>
      <c r="S1596" s="546"/>
      <c r="T1596" s="546" t="s">
        <v>82</v>
      </c>
      <c r="U1596" s="546"/>
      <c r="V1596" s="606">
        <v>300762</v>
      </c>
      <c r="W1596" s="606">
        <v>300762</v>
      </c>
      <c r="X1596" s="290">
        <f t="shared" si="24"/>
        <v>336853.44000000006</v>
      </c>
      <c r="Y1596" s="546" t="s">
        <v>81</v>
      </c>
      <c r="Z1596" s="546">
        <v>2015</v>
      </c>
      <c r="AA1596" s="546"/>
      <c r="AB1596" s="546" t="s">
        <v>62</v>
      </c>
      <c r="AC1596" s="546" t="s">
        <v>1909</v>
      </c>
      <c r="AD1596" s="546"/>
      <c r="AE1596" s="546"/>
      <c r="AF1596" s="546"/>
      <c r="AG1596" s="546"/>
      <c r="AH1596" s="583"/>
      <c r="AI1596" s="583"/>
    </row>
    <row r="1597" spans="1:35" ht="90.75" customHeight="1">
      <c r="A1597" s="546" t="s">
        <v>4364</v>
      </c>
      <c r="B1597" s="546" t="s">
        <v>169</v>
      </c>
      <c r="C1597" s="546" t="s">
        <v>4365</v>
      </c>
      <c r="D1597" s="546" t="s">
        <v>4366</v>
      </c>
      <c r="E1597" s="546" t="s">
        <v>4367</v>
      </c>
      <c r="F1597" s="546" t="s">
        <v>4366</v>
      </c>
      <c r="G1597" s="546" t="s">
        <v>4367</v>
      </c>
      <c r="H1597" s="546" t="s">
        <v>4368</v>
      </c>
      <c r="I1597" s="546" t="s">
        <v>4369</v>
      </c>
      <c r="J1597" s="546" t="s">
        <v>1961</v>
      </c>
      <c r="K1597" s="546">
        <v>100</v>
      </c>
      <c r="L1597" s="546">
        <v>151010000</v>
      </c>
      <c r="M1597" s="604" t="s">
        <v>3157</v>
      </c>
      <c r="N1597" s="546" t="s">
        <v>2265</v>
      </c>
      <c r="O1597" s="546" t="s">
        <v>4344</v>
      </c>
      <c r="P1597" s="546"/>
      <c r="Q1597" s="546" t="s">
        <v>4025</v>
      </c>
      <c r="R1597" s="546" t="s">
        <v>4001</v>
      </c>
      <c r="S1597" s="546"/>
      <c r="T1597" s="546" t="s">
        <v>82</v>
      </c>
      <c r="U1597" s="546"/>
      <c r="V1597" s="606">
        <v>228980.1</v>
      </c>
      <c r="W1597" s="606">
        <v>228980.1</v>
      </c>
      <c r="X1597" s="290">
        <f t="shared" si="24"/>
        <v>256457.71200000003</v>
      </c>
      <c r="Y1597" s="546" t="s">
        <v>81</v>
      </c>
      <c r="Z1597" s="546">
        <v>2015</v>
      </c>
      <c r="AA1597" s="546"/>
      <c r="AB1597" s="546" t="s">
        <v>62</v>
      </c>
      <c r="AC1597" s="546"/>
      <c r="AD1597" s="546"/>
      <c r="AE1597" s="546"/>
      <c r="AF1597" s="546"/>
      <c r="AG1597" s="546"/>
      <c r="AH1597" s="583"/>
      <c r="AI1597" s="583"/>
    </row>
    <row r="1598" spans="1:35" ht="90.75" customHeight="1">
      <c r="A1598" s="546" t="s">
        <v>4370</v>
      </c>
      <c r="B1598" s="546" t="s">
        <v>169</v>
      </c>
      <c r="C1598" s="546" t="s">
        <v>4365</v>
      </c>
      <c r="D1598" s="546" t="s">
        <v>4366</v>
      </c>
      <c r="E1598" s="546" t="s">
        <v>4367</v>
      </c>
      <c r="F1598" s="546" t="s">
        <v>4366</v>
      </c>
      <c r="G1598" s="546" t="s">
        <v>4367</v>
      </c>
      <c r="H1598" s="546" t="s">
        <v>4368</v>
      </c>
      <c r="I1598" s="546" t="s">
        <v>4369</v>
      </c>
      <c r="J1598" s="546" t="s">
        <v>1961</v>
      </c>
      <c r="K1598" s="546">
        <v>100</v>
      </c>
      <c r="L1598" s="546">
        <v>151010000</v>
      </c>
      <c r="M1598" s="604" t="s">
        <v>3157</v>
      </c>
      <c r="N1598" s="546" t="s">
        <v>2265</v>
      </c>
      <c r="O1598" s="546" t="s">
        <v>4371</v>
      </c>
      <c r="P1598" s="546"/>
      <c r="Q1598" s="546" t="s">
        <v>4025</v>
      </c>
      <c r="R1598" s="546" t="s">
        <v>4001</v>
      </c>
      <c r="S1598" s="546"/>
      <c r="T1598" s="546" t="s">
        <v>82</v>
      </c>
      <c r="U1598" s="546"/>
      <c r="V1598" s="606">
        <v>389037</v>
      </c>
      <c r="W1598" s="606">
        <v>389037</v>
      </c>
      <c r="X1598" s="290">
        <f t="shared" si="24"/>
        <v>435721.44000000006</v>
      </c>
      <c r="Y1598" s="546" t="s">
        <v>81</v>
      </c>
      <c r="Z1598" s="546">
        <v>2015</v>
      </c>
      <c r="AA1598" s="546"/>
      <c r="AB1598" s="546" t="s">
        <v>62</v>
      </c>
      <c r="AC1598" s="546"/>
      <c r="AD1598" s="546"/>
      <c r="AE1598" s="546"/>
      <c r="AF1598" s="546"/>
      <c r="AG1598" s="546"/>
      <c r="AH1598" s="583"/>
      <c r="AI1598" s="583"/>
    </row>
    <row r="1599" spans="1:35" ht="90.75" customHeight="1">
      <c r="A1599" s="546" t="s">
        <v>4372</v>
      </c>
      <c r="B1599" s="546" t="s">
        <v>169</v>
      </c>
      <c r="C1599" s="546" t="s">
        <v>4365</v>
      </c>
      <c r="D1599" s="546" t="s">
        <v>4366</v>
      </c>
      <c r="E1599" s="546" t="s">
        <v>4367</v>
      </c>
      <c r="F1599" s="546" t="s">
        <v>4366</v>
      </c>
      <c r="G1599" s="546" t="s">
        <v>4367</v>
      </c>
      <c r="H1599" s="546" t="s">
        <v>4368</v>
      </c>
      <c r="I1599" s="546" t="s">
        <v>4369</v>
      </c>
      <c r="J1599" s="546" t="s">
        <v>1961</v>
      </c>
      <c r="K1599" s="546">
        <v>100</v>
      </c>
      <c r="L1599" s="546">
        <v>151010000</v>
      </c>
      <c r="M1599" s="604" t="s">
        <v>3157</v>
      </c>
      <c r="N1599" s="546" t="s">
        <v>2265</v>
      </c>
      <c r="O1599" s="546" t="s">
        <v>4373</v>
      </c>
      <c r="P1599" s="546"/>
      <c r="Q1599" s="546" t="s">
        <v>4025</v>
      </c>
      <c r="R1599" s="546" t="s">
        <v>4001</v>
      </c>
      <c r="S1599" s="546"/>
      <c r="T1599" s="546" t="s">
        <v>82</v>
      </c>
      <c r="U1599" s="546"/>
      <c r="V1599" s="606">
        <v>389037</v>
      </c>
      <c r="W1599" s="606">
        <v>389037</v>
      </c>
      <c r="X1599" s="290">
        <f t="shared" si="24"/>
        <v>435721.44000000006</v>
      </c>
      <c r="Y1599" s="546" t="s">
        <v>81</v>
      </c>
      <c r="Z1599" s="546">
        <v>2015</v>
      </c>
      <c r="AA1599" s="546"/>
      <c r="AB1599" s="546" t="s">
        <v>62</v>
      </c>
      <c r="AC1599" s="546"/>
      <c r="AD1599" s="546"/>
      <c r="AE1599" s="546"/>
      <c r="AF1599" s="546"/>
      <c r="AG1599" s="546"/>
      <c r="AH1599" s="583"/>
      <c r="AI1599" s="583"/>
    </row>
    <row r="1600" spans="1:35" ht="90.75" customHeight="1">
      <c r="A1600" s="546" t="s">
        <v>4374</v>
      </c>
      <c r="B1600" s="546" t="s">
        <v>169</v>
      </c>
      <c r="C1600" s="546" t="s">
        <v>4365</v>
      </c>
      <c r="D1600" s="546" t="s">
        <v>4366</v>
      </c>
      <c r="E1600" s="546" t="s">
        <v>4367</v>
      </c>
      <c r="F1600" s="546" t="s">
        <v>4366</v>
      </c>
      <c r="G1600" s="546" t="s">
        <v>4367</v>
      </c>
      <c r="H1600" s="546" t="s">
        <v>4368</v>
      </c>
      <c r="I1600" s="546" t="s">
        <v>4369</v>
      </c>
      <c r="J1600" s="546" t="s">
        <v>1961</v>
      </c>
      <c r="K1600" s="546">
        <v>100</v>
      </c>
      <c r="L1600" s="546">
        <v>151010000</v>
      </c>
      <c r="M1600" s="604" t="s">
        <v>3157</v>
      </c>
      <c r="N1600" s="546" t="s">
        <v>2265</v>
      </c>
      <c r="O1600" s="546" t="s">
        <v>4375</v>
      </c>
      <c r="P1600" s="546"/>
      <c r="Q1600" s="546" t="s">
        <v>4025</v>
      </c>
      <c r="R1600" s="546" t="s">
        <v>4001</v>
      </c>
      <c r="S1600" s="546"/>
      <c r="T1600" s="546" t="s">
        <v>82</v>
      </c>
      <c r="U1600" s="546"/>
      <c r="V1600" s="606">
        <v>395792</v>
      </c>
      <c r="W1600" s="606">
        <v>395792</v>
      </c>
      <c r="X1600" s="290">
        <f t="shared" si="24"/>
        <v>443287.04000000004</v>
      </c>
      <c r="Y1600" s="546" t="s">
        <v>81</v>
      </c>
      <c r="Z1600" s="546">
        <v>2015</v>
      </c>
      <c r="AA1600" s="546"/>
      <c r="AB1600" s="546" t="s">
        <v>62</v>
      </c>
      <c r="AC1600" s="546"/>
      <c r="AD1600" s="546"/>
      <c r="AE1600" s="546"/>
      <c r="AF1600" s="546"/>
      <c r="AG1600" s="546"/>
      <c r="AH1600" s="583"/>
      <c r="AI1600" s="583"/>
    </row>
    <row r="1601" spans="1:35" ht="90.75" customHeight="1">
      <c r="A1601" s="546" t="s">
        <v>4376</v>
      </c>
      <c r="B1601" s="546" t="s">
        <v>169</v>
      </c>
      <c r="C1601" s="546" t="s">
        <v>4365</v>
      </c>
      <c r="D1601" s="546" t="s">
        <v>4366</v>
      </c>
      <c r="E1601" s="546" t="s">
        <v>4367</v>
      </c>
      <c r="F1601" s="546" t="s">
        <v>4366</v>
      </c>
      <c r="G1601" s="546" t="s">
        <v>4367</v>
      </c>
      <c r="H1601" s="546" t="s">
        <v>4368</v>
      </c>
      <c r="I1601" s="546" t="s">
        <v>4369</v>
      </c>
      <c r="J1601" s="546" t="s">
        <v>1961</v>
      </c>
      <c r="K1601" s="546">
        <v>100</v>
      </c>
      <c r="L1601" s="546">
        <v>151010000</v>
      </c>
      <c r="M1601" s="604" t="s">
        <v>3157</v>
      </c>
      <c r="N1601" s="546" t="s">
        <v>2265</v>
      </c>
      <c r="O1601" s="546" t="s">
        <v>4377</v>
      </c>
      <c r="P1601" s="546"/>
      <c r="Q1601" s="546" t="s">
        <v>4025</v>
      </c>
      <c r="R1601" s="546" t="s">
        <v>4001</v>
      </c>
      <c r="S1601" s="546"/>
      <c r="T1601" s="546" t="s">
        <v>82</v>
      </c>
      <c r="U1601" s="546"/>
      <c r="V1601" s="606">
        <v>373352</v>
      </c>
      <c r="W1601" s="606">
        <v>373352</v>
      </c>
      <c r="X1601" s="290">
        <f t="shared" si="24"/>
        <v>418154.24000000005</v>
      </c>
      <c r="Y1601" s="546" t="s">
        <v>81</v>
      </c>
      <c r="Z1601" s="546">
        <v>2015</v>
      </c>
      <c r="AA1601" s="546"/>
      <c r="AB1601" s="546" t="s">
        <v>62</v>
      </c>
      <c r="AC1601" s="546"/>
      <c r="AD1601" s="546"/>
      <c r="AE1601" s="546"/>
      <c r="AF1601" s="546"/>
      <c r="AG1601" s="546"/>
      <c r="AH1601" s="583"/>
      <c r="AI1601" s="583"/>
    </row>
    <row r="1602" spans="1:35" ht="90.75" customHeight="1">
      <c r="A1602" s="546" t="s">
        <v>4378</v>
      </c>
      <c r="B1602" s="546" t="s">
        <v>169</v>
      </c>
      <c r="C1602" s="546" t="s">
        <v>4365</v>
      </c>
      <c r="D1602" s="546" t="s">
        <v>4366</v>
      </c>
      <c r="E1602" s="546" t="s">
        <v>4367</v>
      </c>
      <c r="F1602" s="546" t="s">
        <v>4366</v>
      </c>
      <c r="G1602" s="546" t="s">
        <v>4367</v>
      </c>
      <c r="H1602" s="546" t="s">
        <v>4368</v>
      </c>
      <c r="I1602" s="546" t="s">
        <v>4369</v>
      </c>
      <c r="J1602" s="546" t="s">
        <v>1961</v>
      </c>
      <c r="K1602" s="546">
        <v>100</v>
      </c>
      <c r="L1602" s="546">
        <v>151010000</v>
      </c>
      <c r="M1602" s="604" t="s">
        <v>3157</v>
      </c>
      <c r="N1602" s="546" t="s">
        <v>2265</v>
      </c>
      <c r="O1602" s="546" t="s">
        <v>4379</v>
      </c>
      <c r="P1602" s="546"/>
      <c r="Q1602" s="546" t="s">
        <v>4025</v>
      </c>
      <c r="R1602" s="546" t="s">
        <v>4001</v>
      </c>
      <c r="S1602" s="546"/>
      <c r="T1602" s="546" t="s">
        <v>82</v>
      </c>
      <c r="U1602" s="546"/>
      <c r="V1602" s="606">
        <v>389037</v>
      </c>
      <c r="W1602" s="606">
        <v>389037</v>
      </c>
      <c r="X1602" s="290">
        <f t="shared" si="24"/>
        <v>435721.44000000006</v>
      </c>
      <c r="Y1602" s="546" t="s">
        <v>81</v>
      </c>
      <c r="Z1602" s="546">
        <v>2015</v>
      </c>
      <c r="AA1602" s="546"/>
      <c r="AB1602" s="546" t="s">
        <v>62</v>
      </c>
      <c r="AC1602" s="546"/>
      <c r="AD1602" s="546"/>
      <c r="AE1602" s="546"/>
      <c r="AF1602" s="546"/>
      <c r="AG1602" s="546"/>
      <c r="AH1602" s="583"/>
      <c r="AI1602" s="583"/>
    </row>
    <row r="1603" spans="1:35" ht="90.75" customHeight="1">
      <c r="A1603" s="546" t="s">
        <v>4380</v>
      </c>
      <c r="B1603" s="546" t="s">
        <v>169</v>
      </c>
      <c r="C1603" s="546" t="s">
        <v>4365</v>
      </c>
      <c r="D1603" s="546" t="s">
        <v>4366</v>
      </c>
      <c r="E1603" s="546" t="s">
        <v>4367</v>
      </c>
      <c r="F1603" s="546" t="s">
        <v>4366</v>
      </c>
      <c r="G1603" s="546" t="s">
        <v>4367</v>
      </c>
      <c r="H1603" s="546" t="s">
        <v>4368</v>
      </c>
      <c r="I1603" s="546" t="s">
        <v>4369</v>
      </c>
      <c r="J1603" s="546" t="s">
        <v>31</v>
      </c>
      <c r="K1603" s="546">
        <v>100</v>
      </c>
      <c r="L1603" s="546">
        <v>471010000</v>
      </c>
      <c r="M1603" s="604" t="s">
        <v>4620</v>
      </c>
      <c r="N1603" s="546" t="s">
        <v>2265</v>
      </c>
      <c r="O1603" s="546" t="s">
        <v>4217</v>
      </c>
      <c r="P1603" s="546"/>
      <c r="Q1603" s="546" t="s">
        <v>4025</v>
      </c>
      <c r="R1603" s="546" t="s">
        <v>4001</v>
      </c>
      <c r="S1603" s="546"/>
      <c r="T1603" s="546" t="s">
        <v>82</v>
      </c>
      <c r="U1603" s="546"/>
      <c r="V1603" s="606">
        <v>209000</v>
      </c>
      <c r="W1603" s="606">
        <v>209000</v>
      </c>
      <c r="X1603" s="290">
        <f t="shared" si="24"/>
        <v>234080.00000000003</v>
      </c>
      <c r="Y1603" s="546" t="s">
        <v>81</v>
      </c>
      <c r="Z1603" s="546">
        <v>2015</v>
      </c>
      <c r="AA1603" s="546"/>
      <c r="AB1603" s="546" t="s">
        <v>62</v>
      </c>
      <c r="AC1603" s="546" t="s">
        <v>1909</v>
      </c>
      <c r="AD1603" s="546"/>
      <c r="AE1603" s="546"/>
      <c r="AF1603" s="546"/>
      <c r="AG1603" s="546"/>
      <c r="AH1603" s="583"/>
      <c r="AI1603" s="583"/>
    </row>
    <row r="1604" spans="1:35" ht="90.75" customHeight="1">
      <c r="A1604" s="546" t="s">
        <v>4381</v>
      </c>
      <c r="B1604" s="546" t="s">
        <v>169</v>
      </c>
      <c r="C1604" s="546" t="s">
        <v>4365</v>
      </c>
      <c r="D1604" s="546" t="s">
        <v>4366</v>
      </c>
      <c r="E1604" s="546" t="s">
        <v>4367</v>
      </c>
      <c r="F1604" s="546" t="s">
        <v>4366</v>
      </c>
      <c r="G1604" s="546" t="s">
        <v>4367</v>
      </c>
      <c r="H1604" s="546" t="s">
        <v>4368</v>
      </c>
      <c r="I1604" s="546" t="s">
        <v>4369</v>
      </c>
      <c r="J1604" s="546" t="s">
        <v>31</v>
      </c>
      <c r="K1604" s="546">
        <v>100</v>
      </c>
      <c r="L1604" s="546">
        <v>471010000</v>
      </c>
      <c r="M1604" s="604" t="s">
        <v>4620</v>
      </c>
      <c r="N1604" s="546" t="s">
        <v>2265</v>
      </c>
      <c r="O1604" s="546" t="s">
        <v>4382</v>
      </c>
      <c r="P1604" s="546"/>
      <c r="Q1604" s="546" t="s">
        <v>4025</v>
      </c>
      <c r="R1604" s="546" t="s">
        <v>4001</v>
      </c>
      <c r="S1604" s="546"/>
      <c r="T1604" s="546" t="s">
        <v>82</v>
      </c>
      <c r="U1604" s="546"/>
      <c r="V1604" s="606">
        <v>209000</v>
      </c>
      <c r="W1604" s="606">
        <v>209000</v>
      </c>
      <c r="X1604" s="290">
        <f t="shared" si="24"/>
        <v>234080.00000000003</v>
      </c>
      <c r="Y1604" s="546" t="s">
        <v>81</v>
      </c>
      <c r="Z1604" s="546">
        <v>2015</v>
      </c>
      <c r="AA1604" s="546"/>
      <c r="AB1604" s="546" t="s">
        <v>62</v>
      </c>
      <c r="AC1604" s="546" t="s">
        <v>1909</v>
      </c>
      <c r="AD1604" s="546"/>
      <c r="AE1604" s="546"/>
      <c r="AF1604" s="546"/>
      <c r="AG1604" s="546"/>
      <c r="AH1604" s="583"/>
      <c r="AI1604" s="583"/>
    </row>
    <row r="1605" spans="1:35" ht="90.75" customHeight="1">
      <c r="A1605" s="546" t="s">
        <v>4383</v>
      </c>
      <c r="B1605" s="546" t="s">
        <v>169</v>
      </c>
      <c r="C1605" s="546" t="s">
        <v>4365</v>
      </c>
      <c r="D1605" s="546" t="s">
        <v>4366</v>
      </c>
      <c r="E1605" s="546" t="s">
        <v>4367</v>
      </c>
      <c r="F1605" s="546" t="s">
        <v>4366</v>
      </c>
      <c r="G1605" s="546" t="s">
        <v>4367</v>
      </c>
      <c r="H1605" s="546" t="s">
        <v>4368</v>
      </c>
      <c r="I1605" s="546" t="s">
        <v>4369</v>
      </c>
      <c r="J1605" s="546" t="s">
        <v>31</v>
      </c>
      <c r="K1605" s="546">
        <v>100</v>
      </c>
      <c r="L1605" s="546">
        <v>471010000</v>
      </c>
      <c r="M1605" s="604" t="s">
        <v>4620</v>
      </c>
      <c r="N1605" s="546" t="s">
        <v>2265</v>
      </c>
      <c r="O1605" s="546" t="s">
        <v>4219</v>
      </c>
      <c r="P1605" s="546"/>
      <c r="Q1605" s="546" t="s">
        <v>4025</v>
      </c>
      <c r="R1605" s="546" t="s">
        <v>4001</v>
      </c>
      <c r="S1605" s="546"/>
      <c r="T1605" s="546" t="s">
        <v>82</v>
      </c>
      <c r="U1605" s="546"/>
      <c r="V1605" s="606">
        <v>209000</v>
      </c>
      <c r="W1605" s="606">
        <v>209000</v>
      </c>
      <c r="X1605" s="290">
        <f t="shared" si="24"/>
        <v>234080.00000000003</v>
      </c>
      <c r="Y1605" s="546" t="s">
        <v>81</v>
      </c>
      <c r="Z1605" s="546">
        <v>2015</v>
      </c>
      <c r="AA1605" s="546"/>
      <c r="AB1605" s="546" t="s">
        <v>62</v>
      </c>
      <c r="AC1605" s="546" t="s">
        <v>1909</v>
      </c>
      <c r="AD1605" s="546"/>
      <c r="AE1605" s="546"/>
      <c r="AF1605" s="546"/>
      <c r="AG1605" s="546"/>
      <c r="AH1605" s="583"/>
      <c r="AI1605" s="583"/>
    </row>
    <row r="1606" spans="1:35" ht="90.75" customHeight="1">
      <c r="A1606" s="546" t="s">
        <v>4384</v>
      </c>
      <c r="B1606" s="546" t="s">
        <v>169</v>
      </c>
      <c r="C1606" s="546" t="s">
        <v>4365</v>
      </c>
      <c r="D1606" s="546" t="s">
        <v>4366</v>
      </c>
      <c r="E1606" s="546" t="s">
        <v>4367</v>
      </c>
      <c r="F1606" s="546" t="s">
        <v>4366</v>
      </c>
      <c r="G1606" s="546" t="s">
        <v>4367</v>
      </c>
      <c r="H1606" s="546" t="s">
        <v>4368</v>
      </c>
      <c r="I1606" s="546" t="s">
        <v>4369</v>
      </c>
      <c r="J1606" s="546" t="s">
        <v>31</v>
      </c>
      <c r="K1606" s="546">
        <v>100</v>
      </c>
      <c r="L1606" s="546">
        <v>271010000</v>
      </c>
      <c r="M1606" s="604" t="s">
        <v>2063</v>
      </c>
      <c r="N1606" s="546" t="s">
        <v>2265</v>
      </c>
      <c r="O1606" s="546" t="s">
        <v>4385</v>
      </c>
      <c r="P1606" s="546"/>
      <c r="Q1606" s="546" t="s">
        <v>4025</v>
      </c>
      <c r="R1606" s="546" t="s">
        <v>4001</v>
      </c>
      <c r="S1606" s="546"/>
      <c r="T1606" s="546" t="s">
        <v>82</v>
      </c>
      <c r="U1606" s="546"/>
      <c r="V1606" s="606">
        <v>98160</v>
      </c>
      <c r="W1606" s="606">
        <v>98160</v>
      </c>
      <c r="X1606" s="290">
        <f t="shared" si="24"/>
        <v>109939.20000000001</v>
      </c>
      <c r="Y1606" s="546" t="s">
        <v>81</v>
      </c>
      <c r="Z1606" s="546">
        <v>2015</v>
      </c>
      <c r="AA1606" s="546"/>
      <c r="AB1606" s="546" t="s">
        <v>62</v>
      </c>
      <c r="AC1606" s="546" t="s">
        <v>1909</v>
      </c>
      <c r="AD1606" s="546"/>
      <c r="AE1606" s="546"/>
      <c r="AF1606" s="546"/>
      <c r="AG1606" s="546"/>
      <c r="AH1606" s="583"/>
      <c r="AI1606" s="583"/>
    </row>
    <row r="1607" spans="1:35" ht="90.75" customHeight="1">
      <c r="A1607" s="546" t="s">
        <v>4386</v>
      </c>
      <c r="B1607" s="546" t="s">
        <v>169</v>
      </c>
      <c r="C1607" s="546" t="s">
        <v>4365</v>
      </c>
      <c r="D1607" s="546" t="s">
        <v>4366</v>
      </c>
      <c r="E1607" s="546" t="s">
        <v>4367</v>
      </c>
      <c r="F1607" s="546" t="s">
        <v>4366</v>
      </c>
      <c r="G1607" s="546" t="s">
        <v>4367</v>
      </c>
      <c r="H1607" s="546" t="s">
        <v>4368</v>
      </c>
      <c r="I1607" s="546" t="s">
        <v>4369</v>
      </c>
      <c r="J1607" s="546" t="s">
        <v>31</v>
      </c>
      <c r="K1607" s="546">
        <v>100</v>
      </c>
      <c r="L1607" s="546">
        <v>271010000</v>
      </c>
      <c r="M1607" s="604" t="s">
        <v>2063</v>
      </c>
      <c r="N1607" s="546" t="s">
        <v>2265</v>
      </c>
      <c r="O1607" s="546" t="s">
        <v>4387</v>
      </c>
      <c r="P1607" s="546"/>
      <c r="Q1607" s="546" t="s">
        <v>4025</v>
      </c>
      <c r="R1607" s="546" t="s">
        <v>4001</v>
      </c>
      <c r="S1607" s="546"/>
      <c r="T1607" s="546" t="s">
        <v>82</v>
      </c>
      <c r="U1607" s="546"/>
      <c r="V1607" s="606">
        <v>98160</v>
      </c>
      <c r="W1607" s="606">
        <v>98160</v>
      </c>
      <c r="X1607" s="290">
        <f t="shared" si="24"/>
        <v>109939.20000000001</v>
      </c>
      <c r="Y1607" s="546" t="s">
        <v>81</v>
      </c>
      <c r="Z1607" s="546">
        <v>2015</v>
      </c>
      <c r="AA1607" s="546"/>
      <c r="AB1607" s="546" t="s">
        <v>62</v>
      </c>
      <c r="AC1607" s="546" t="s">
        <v>1909</v>
      </c>
      <c r="AD1607" s="546"/>
      <c r="AE1607" s="546"/>
      <c r="AF1607" s="546"/>
      <c r="AG1607" s="546"/>
      <c r="AH1607" s="583"/>
      <c r="AI1607" s="583"/>
    </row>
    <row r="1608" spans="1:35" ht="90.75" customHeight="1">
      <c r="A1608" s="546" t="s">
        <v>4388</v>
      </c>
      <c r="B1608" s="546" t="s">
        <v>169</v>
      </c>
      <c r="C1608" s="546" t="s">
        <v>4365</v>
      </c>
      <c r="D1608" s="546" t="s">
        <v>4366</v>
      </c>
      <c r="E1608" s="546" t="s">
        <v>4367</v>
      </c>
      <c r="F1608" s="546" t="s">
        <v>4366</v>
      </c>
      <c r="G1608" s="546" t="s">
        <v>4367</v>
      </c>
      <c r="H1608" s="546" t="s">
        <v>4368</v>
      </c>
      <c r="I1608" s="546" t="s">
        <v>4369</v>
      </c>
      <c r="J1608" s="546" t="s">
        <v>31</v>
      </c>
      <c r="K1608" s="546">
        <v>100</v>
      </c>
      <c r="L1608" s="546">
        <v>271010000</v>
      </c>
      <c r="M1608" s="604" t="s">
        <v>2063</v>
      </c>
      <c r="N1608" s="546" t="s">
        <v>2265</v>
      </c>
      <c r="O1608" s="546" t="s">
        <v>4252</v>
      </c>
      <c r="P1608" s="546"/>
      <c r="Q1608" s="546" t="s">
        <v>4025</v>
      </c>
      <c r="R1608" s="546" t="s">
        <v>4001</v>
      </c>
      <c r="S1608" s="546"/>
      <c r="T1608" s="546" t="s">
        <v>82</v>
      </c>
      <c r="U1608" s="546"/>
      <c r="V1608" s="606">
        <v>98160</v>
      </c>
      <c r="W1608" s="606">
        <v>98160</v>
      </c>
      <c r="X1608" s="290">
        <f t="shared" si="24"/>
        <v>109939.20000000001</v>
      </c>
      <c r="Y1608" s="546" t="s">
        <v>81</v>
      </c>
      <c r="Z1608" s="546">
        <v>2015</v>
      </c>
      <c r="AA1608" s="546"/>
      <c r="AB1608" s="546" t="s">
        <v>62</v>
      </c>
      <c r="AC1608" s="546" t="s">
        <v>1909</v>
      </c>
      <c r="AD1608" s="546"/>
      <c r="AE1608" s="546"/>
      <c r="AF1608" s="546"/>
      <c r="AG1608" s="546"/>
      <c r="AH1608" s="583"/>
      <c r="AI1608" s="583"/>
    </row>
    <row r="1609" spans="1:35" ht="90.75" customHeight="1">
      <c r="A1609" s="546" t="s">
        <v>4389</v>
      </c>
      <c r="B1609" s="546" t="s">
        <v>169</v>
      </c>
      <c r="C1609" s="546" t="s">
        <v>4365</v>
      </c>
      <c r="D1609" s="546" t="s">
        <v>4366</v>
      </c>
      <c r="E1609" s="546" t="s">
        <v>4367</v>
      </c>
      <c r="F1609" s="546" t="s">
        <v>4366</v>
      </c>
      <c r="G1609" s="546" t="s">
        <v>4367</v>
      </c>
      <c r="H1609" s="546" t="s">
        <v>4368</v>
      </c>
      <c r="I1609" s="546" t="s">
        <v>4369</v>
      </c>
      <c r="J1609" s="546" t="s">
        <v>31</v>
      </c>
      <c r="K1609" s="546">
        <v>100</v>
      </c>
      <c r="L1609" s="546">
        <v>231010000</v>
      </c>
      <c r="M1609" s="604" t="s">
        <v>2772</v>
      </c>
      <c r="N1609" s="546" t="s">
        <v>2265</v>
      </c>
      <c r="O1609" s="546" t="s">
        <v>4390</v>
      </c>
      <c r="P1609" s="546"/>
      <c r="Q1609" s="546" t="s">
        <v>4025</v>
      </c>
      <c r="R1609" s="546" t="s">
        <v>4001</v>
      </c>
      <c r="S1609" s="546"/>
      <c r="T1609" s="546" t="s">
        <v>82</v>
      </c>
      <c r="U1609" s="546"/>
      <c r="V1609" s="606">
        <v>775500</v>
      </c>
      <c r="W1609" s="606">
        <v>775500</v>
      </c>
      <c r="X1609" s="290">
        <f>#N/A</f>
        <v>868560.00000000012</v>
      </c>
      <c r="Y1609" s="546" t="s">
        <v>81</v>
      </c>
      <c r="Z1609" s="546">
        <v>2015</v>
      </c>
      <c r="AA1609" s="546"/>
      <c r="AB1609" s="546" t="s">
        <v>62</v>
      </c>
      <c r="AC1609" s="546" t="s">
        <v>1909</v>
      </c>
      <c r="AD1609" s="546"/>
      <c r="AE1609" s="546"/>
      <c r="AF1609" s="546"/>
      <c r="AG1609" s="546"/>
      <c r="AH1609" s="583"/>
      <c r="AI1609" s="583"/>
    </row>
    <row r="1610" spans="1:35" ht="90.75" customHeight="1">
      <c r="A1610" s="546" t="s">
        <v>4391</v>
      </c>
      <c r="B1610" s="546" t="s">
        <v>169</v>
      </c>
      <c r="C1610" s="546" t="s">
        <v>4365</v>
      </c>
      <c r="D1610" s="546" t="s">
        <v>4366</v>
      </c>
      <c r="E1610" s="546" t="s">
        <v>4367</v>
      </c>
      <c r="F1610" s="546" t="s">
        <v>4366</v>
      </c>
      <c r="G1610" s="546" t="s">
        <v>4367</v>
      </c>
      <c r="H1610" s="546" t="s">
        <v>4368</v>
      </c>
      <c r="I1610" s="546" t="s">
        <v>4369</v>
      </c>
      <c r="J1610" s="546" t="s">
        <v>31</v>
      </c>
      <c r="K1610" s="546">
        <v>100</v>
      </c>
      <c r="L1610" s="546">
        <v>231010000</v>
      </c>
      <c r="M1610" s="604" t="s">
        <v>2772</v>
      </c>
      <c r="N1610" s="546" t="s">
        <v>2265</v>
      </c>
      <c r="O1610" s="546" t="s">
        <v>4268</v>
      </c>
      <c r="P1610" s="546"/>
      <c r="Q1610" s="546" t="s">
        <v>4025</v>
      </c>
      <c r="R1610" s="546" t="s">
        <v>4001</v>
      </c>
      <c r="S1610" s="546"/>
      <c r="T1610" s="546" t="s">
        <v>82</v>
      </c>
      <c r="U1610" s="546"/>
      <c r="V1610" s="606">
        <v>775500</v>
      </c>
      <c r="W1610" s="606">
        <v>775500</v>
      </c>
      <c r="X1610" s="290">
        <f t="shared" ref="X1610:X1662" si="32">W1610*1.12</f>
        <v>868560.00000000012</v>
      </c>
      <c r="Y1610" s="546" t="s">
        <v>81</v>
      </c>
      <c r="Z1610" s="546">
        <v>2015</v>
      </c>
      <c r="AA1610" s="546"/>
      <c r="AB1610" s="546" t="s">
        <v>62</v>
      </c>
      <c r="AC1610" s="546" t="s">
        <v>1909</v>
      </c>
      <c r="AD1610" s="546"/>
      <c r="AE1610" s="546"/>
      <c r="AF1610" s="546"/>
      <c r="AG1610" s="546"/>
      <c r="AH1610" s="583"/>
      <c r="AI1610" s="583"/>
    </row>
    <row r="1611" spans="1:35" ht="90.75" customHeight="1">
      <c r="A1611" s="546" t="s">
        <v>4392</v>
      </c>
      <c r="B1611" s="546" t="s">
        <v>169</v>
      </c>
      <c r="C1611" s="546" t="s">
        <v>4393</v>
      </c>
      <c r="D1611" s="546" t="s">
        <v>4394</v>
      </c>
      <c r="E1611" s="546" t="s">
        <v>4395</v>
      </c>
      <c r="F1611" s="546" t="s">
        <v>4396</v>
      </c>
      <c r="G1611" s="546" t="s">
        <v>4397</v>
      </c>
      <c r="H1611" s="546" t="s">
        <v>4398</v>
      </c>
      <c r="I1611" s="546" t="s">
        <v>4399</v>
      </c>
      <c r="J1611" s="546" t="s">
        <v>31</v>
      </c>
      <c r="K1611" s="546">
        <v>100</v>
      </c>
      <c r="L1611" s="546">
        <v>151010000</v>
      </c>
      <c r="M1611" s="604" t="s">
        <v>3157</v>
      </c>
      <c r="N1611" s="546" t="s">
        <v>2276</v>
      </c>
      <c r="O1611" s="546" t="s">
        <v>4344</v>
      </c>
      <c r="P1611" s="546"/>
      <c r="Q1611" s="546" t="s">
        <v>4025</v>
      </c>
      <c r="R1611" s="546" t="s">
        <v>4001</v>
      </c>
      <c r="S1611" s="546"/>
      <c r="T1611" s="546" t="s">
        <v>82</v>
      </c>
      <c r="U1611" s="546"/>
      <c r="V1611" s="606">
        <v>5692.4</v>
      </c>
      <c r="W1611" s="606">
        <v>5692.4</v>
      </c>
      <c r="X1611" s="290">
        <f t="shared" si="32"/>
        <v>6375.4880000000003</v>
      </c>
      <c r="Y1611" s="546" t="s">
        <v>81</v>
      </c>
      <c r="Z1611" s="546">
        <v>2015</v>
      </c>
      <c r="AA1611" s="546"/>
      <c r="AB1611" s="546" t="s">
        <v>62</v>
      </c>
      <c r="AC1611" s="546" t="s">
        <v>1909</v>
      </c>
      <c r="AD1611" s="546"/>
      <c r="AE1611" s="546"/>
      <c r="AF1611" s="546"/>
      <c r="AG1611" s="546"/>
      <c r="AH1611" s="583"/>
      <c r="AI1611" s="583"/>
    </row>
    <row r="1612" spans="1:35" ht="90.75" customHeight="1">
      <c r="A1612" s="546" t="s">
        <v>4400</v>
      </c>
      <c r="B1612" s="546" t="s">
        <v>169</v>
      </c>
      <c r="C1612" s="546" t="s">
        <v>4393</v>
      </c>
      <c r="D1612" s="546" t="s">
        <v>4394</v>
      </c>
      <c r="E1612" s="546" t="s">
        <v>4395</v>
      </c>
      <c r="F1612" s="546" t="s">
        <v>4396</v>
      </c>
      <c r="G1612" s="546" t="s">
        <v>4397</v>
      </c>
      <c r="H1612" s="546" t="s">
        <v>4398</v>
      </c>
      <c r="I1612" s="546" t="s">
        <v>4399</v>
      </c>
      <c r="J1612" s="546" t="s">
        <v>31</v>
      </c>
      <c r="K1612" s="546">
        <v>100</v>
      </c>
      <c r="L1612" s="546">
        <v>151010000</v>
      </c>
      <c r="M1612" s="604" t="s">
        <v>3157</v>
      </c>
      <c r="N1612" s="546" t="s">
        <v>2276</v>
      </c>
      <c r="O1612" s="546" t="s">
        <v>4401</v>
      </c>
      <c r="P1612" s="546"/>
      <c r="Q1612" s="546" t="s">
        <v>4025</v>
      </c>
      <c r="R1612" s="546" t="s">
        <v>4001</v>
      </c>
      <c r="S1612" s="546"/>
      <c r="T1612" s="546" t="s">
        <v>82</v>
      </c>
      <c r="U1612" s="546"/>
      <c r="V1612" s="606">
        <v>8538.6</v>
      </c>
      <c r="W1612" s="606">
        <v>8538.6</v>
      </c>
      <c r="X1612" s="290">
        <f t="shared" si="32"/>
        <v>9563.2320000000018</v>
      </c>
      <c r="Y1612" s="546" t="s">
        <v>81</v>
      </c>
      <c r="Z1612" s="546">
        <v>2015</v>
      </c>
      <c r="AA1612" s="546"/>
      <c r="AB1612" s="546" t="s">
        <v>62</v>
      </c>
      <c r="AC1612" s="546" t="s">
        <v>1909</v>
      </c>
      <c r="AD1612" s="546"/>
      <c r="AE1612" s="546"/>
      <c r="AF1612" s="546"/>
      <c r="AG1612" s="546"/>
      <c r="AH1612" s="583"/>
      <c r="AI1612" s="583"/>
    </row>
    <row r="1613" spans="1:35" ht="90.75" customHeight="1">
      <c r="A1613" s="546" t="s">
        <v>4402</v>
      </c>
      <c r="B1613" s="546" t="s">
        <v>169</v>
      </c>
      <c r="C1613" s="546" t="s">
        <v>4393</v>
      </c>
      <c r="D1613" s="546" t="s">
        <v>4394</v>
      </c>
      <c r="E1613" s="546" t="s">
        <v>4395</v>
      </c>
      <c r="F1613" s="546" t="s">
        <v>4396</v>
      </c>
      <c r="G1613" s="546" t="s">
        <v>4397</v>
      </c>
      <c r="H1613" s="546" t="s">
        <v>4398</v>
      </c>
      <c r="I1613" s="546" t="s">
        <v>4399</v>
      </c>
      <c r="J1613" s="546" t="s">
        <v>31</v>
      </c>
      <c r="K1613" s="546">
        <v>100</v>
      </c>
      <c r="L1613" s="546">
        <v>151010000</v>
      </c>
      <c r="M1613" s="604" t="s">
        <v>3157</v>
      </c>
      <c r="N1613" s="546" t="s">
        <v>2276</v>
      </c>
      <c r="O1613" s="546" t="s">
        <v>4403</v>
      </c>
      <c r="P1613" s="546"/>
      <c r="Q1613" s="546" t="s">
        <v>4025</v>
      </c>
      <c r="R1613" s="546" t="s">
        <v>4001</v>
      </c>
      <c r="S1613" s="546"/>
      <c r="T1613" s="546" t="s">
        <v>82</v>
      </c>
      <c r="U1613" s="546"/>
      <c r="V1613" s="606">
        <v>11384.8</v>
      </c>
      <c r="W1613" s="606">
        <v>11384.8</v>
      </c>
      <c r="X1613" s="290">
        <f t="shared" si="32"/>
        <v>12750.976000000001</v>
      </c>
      <c r="Y1613" s="546" t="s">
        <v>81</v>
      </c>
      <c r="Z1613" s="546">
        <v>2015</v>
      </c>
      <c r="AA1613" s="546"/>
      <c r="AB1613" s="546" t="s">
        <v>62</v>
      </c>
      <c r="AC1613" s="546" t="s">
        <v>1909</v>
      </c>
      <c r="AD1613" s="546"/>
      <c r="AE1613" s="546"/>
      <c r="AF1613" s="546"/>
      <c r="AG1613" s="546"/>
      <c r="AH1613" s="583"/>
      <c r="AI1613" s="583"/>
    </row>
    <row r="1614" spans="1:35" ht="90.75" customHeight="1">
      <c r="A1614" s="546" t="s">
        <v>4404</v>
      </c>
      <c r="B1614" s="546" t="s">
        <v>169</v>
      </c>
      <c r="C1614" s="546" t="s">
        <v>4393</v>
      </c>
      <c r="D1614" s="546" t="s">
        <v>4394</v>
      </c>
      <c r="E1614" s="546" t="s">
        <v>4395</v>
      </c>
      <c r="F1614" s="546" t="s">
        <v>4396</v>
      </c>
      <c r="G1614" s="546" t="s">
        <v>4397</v>
      </c>
      <c r="H1614" s="546" t="s">
        <v>4398</v>
      </c>
      <c r="I1614" s="546" t="s">
        <v>4399</v>
      </c>
      <c r="J1614" s="546" t="s">
        <v>31</v>
      </c>
      <c r="K1614" s="546">
        <v>100</v>
      </c>
      <c r="L1614" s="546">
        <v>151010000</v>
      </c>
      <c r="M1614" s="604" t="s">
        <v>3157</v>
      </c>
      <c r="N1614" s="546" t="s">
        <v>2276</v>
      </c>
      <c r="O1614" s="546" t="s">
        <v>4405</v>
      </c>
      <c r="P1614" s="546"/>
      <c r="Q1614" s="546" t="s">
        <v>4025</v>
      </c>
      <c r="R1614" s="546" t="s">
        <v>4001</v>
      </c>
      <c r="S1614" s="546"/>
      <c r="T1614" s="546" t="s">
        <v>82</v>
      </c>
      <c r="U1614" s="546"/>
      <c r="V1614" s="606">
        <v>12807.9</v>
      </c>
      <c r="W1614" s="606">
        <v>12807.9</v>
      </c>
      <c r="X1614" s="290">
        <f t="shared" si="32"/>
        <v>14344.848000000002</v>
      </c>
      <c r="Y1614" s="546" t="s">
        <v>81</v>
      </c>
      <c r="Z1614" s="546">
        <v>2015</v>
      </c>
      <c r="AA1614" s="546"/>
      <c r="AB1614" s="546" t="s">
        <v>62</v>
      </c>
      <c r="AC1614" s="546" t="s">
        <v>1909</v>
      </c>
      <c r="AD1614" s="546"/>
      <c r="AE1614" s="546"/>
      <c r="AF1614" s="546"/>
      <c r="AG1614" s="546"/>
      <c r="AH1614" s="583"/>
      <c r="AI1614" s="583"/>
    </row>
    <row r="1615" spans="1:35" ht="90.75" customHeight="1">
      <c r="A1615" s="546" t="s">
        <v>4406</v>
      </c>
      <c r="B1615" s="546" t="s">
        <v>169</v>
      </c>
      <c r="C1615" s="546" t="s">
        <v>4393</v>
      </c>
      <c r="D1615" s="546" t="s">
        <v>4394</v>
      </c>
      <c r="E1615" s="546" t="s">
        <v>4395</v>
      </c>
      <c r="F1615" s="546" t="s">
        <v>4396</v>
      </c>
      <c r="G1615" s="546" t="s">
        <v>4397</v>
      </c>
      <c r="H1615" s="546" t="s">
        <v>4398</v>
      </c>
      <c r="I1615" s="546" t="s">
        <v>4399</v>
      </c>
      <c r="J1615" s="546" t="s">
        <v>31</v>
      </c>
      <c r="K1615" s="546">
        <v>100</v>
      </c>
      <c r="L1615" s="546">
        <v>151010000</v>
      </c>
      <c r="M1615" s="604" t="s">
        <v>3157</v>
      </c>
      <c r="N1615" s="546" t="s">
        <v>2276</v>
      </c>
      <c r="O1615" s="546" t="s">
        <v>4407</v>
      </c>
      <c r="P1615" s="546"/>
      <c r="Q1615" s="546" t="s">
        <v>4025</v>
      </c>
      <c r="R1615" s="546" t="s">
        <v>4001</v>
      </c>
      <c r="S1615" s="546"/>
      <c r="T1615" s="546" t="s">
        <v>82</v>
      </c>
      <c r="U1615" s="546"/>
      <c r="V1615" s="606">
        <v>21346.5</v>
      </c>
      <c r="W1615" s="606">
        <v>21346.5</v>
      </c>
      <c r="X1615" s="290">
        <f t="shared" si="32"/>
        <v>23908.080000000002</v>
      </c>
      <c r="Y1615" s="546" t="s">
        <v>81</v>
      </c>
      <c r="Z1615" s="546">
        <v>2015</v>
      </c>
      <c r="AA1615" s="546"/>
      <c r="AB1615" s="546" t="s">
        <v>62</v>
      </c>
      <c r="AC1615" s="546" t="s">
        <v>1909</v>
      </c>
      <c r="AD1615" s="546"/>
      <c r="AE1615" s="546"/>
      <c r="AF1615" s="546"/>
      <c r="AG1615" s="546"/>
      <c r="AH1615" s="583"/>
      <c r="AI1615" s="583"/>
    </row>
    <row r="1616" spans="1:35" ht="90.75" customHeight="1">
      <c r="A1616" s="546" t="s">
        <v>4408</v>
      </c>
      <c r="B1616" s="546" t="s">
        <v>169</v>
      </c>
      <c r="C1616" s="546" t="s">
        <v>4393</v>
      </c>
      <c r="D1616" s="546" t="s">
        <v>4394</v>
      </c>
      <c r="E1616" s="546" t="s">
        <v>4395</v>
      </c>
      <c r="F1616" s="546" t="s">
        <v>4396</v>
      </c>
      <c r="G1616" s="546" t="s">
        <v>4397</v>
      </c>
      <c r="H1616" s="546" t="s">
        <v>4398</v>
      </c>
      <c r="I1616" s="546" t="s">
        <v>4399</v>
      </c>
      <c r="J1616" s="546" t="s">
        <v>31</v>
      </c>
      <c r="K1616" s="546">
        <v>100</v>
      </c>
      <c r="L1616" s="546">
        <v>151010000</v>
      </c>
      <c r="M1616" s="604" t="s">
        <v>3157</v>
      </c>
      <c r="N1616" s="546" t="s">
        <v>2276</v>
      </c>
      <c r="O1616" s="546" t="s">
        <v>4409</v>
      </c>
      <c r="P1616" s="546"/>
      <c r="Q1616" s="546" t="s">
        <v>4025</v>
      </c>
      <c r="R1616" s="546" t="s">
        <v>4001</v>
      </c>
      <c r="S1616" s="546"/>
      <c r="T1616" s="546" t="s">
        <v>82</v>
      </c>
      <c r="U1616" s="546"/>
      <c r="V1616" s="606">
        <v>14231</v>
      </c>
      <c r="W1616" s="606">
        <v>14231</v>
      </c>
      <c r="X1616" s="290">
        <f t="shared" si="32"/>
        <v>15938.720000000001</v>
      </c>
      <c r="Y1616" s="546" t="s">
        <v>81</v>
      </c>
      <c r="Z1616" s="546">
        <v>2015</v>
      </c>
      <c r="AA1616" s="546"/>
      <c r="AB1616" s="546" t="s">
        <v>62</v>
      </c>
      <c r="AC1616" s="546" t="s">
        <v>1909</v>
      </c>
      <c r="AD1616" s="546"/>
      <c r="AE1616" s="546"/>
      <c r="AF1616" s="546"/>
      <c r="AG1616" s="546"/>
      <c r="AH1616" s="583"/>
      <c r="AI1616" s="583"/>
    </row>
    <row r="1617" spans="1:35" ht="90.75" customHeight="1">
      <c r="A1617" s="546" t="s">
        <v>4410</v>
      </c>
      <c r="B1617" s="546" t="s">
        <v>169</v>
      </c>
      <c r="C1617" s="546" t="s">
        <v>4393</v>
      </c>
      <c r="D1617" s="546" t="s">
        <v>4394</v>
      </c>
      <c r="E1617" s="546" t="s">
        <v>4395</v>
      </c>
      <c r="F1617" s="546" t="s">
        <v>4396</v>
      </c>
      <c r="G1617" s="546" t="s">
        <v>4397</v>
      </c>
      <c r="H1617" s="546" t="s">
        <v>4398</v>
      </c>
      <c r="I1617" s="546" t="s">
        <v>4399</v>
      </c>
      <c r="J1617" s="546" t="s">
        <v>31</v>
      </c>
      <c r="K1617" s="546">
        <v>100</v>
      </c>
      <c r="L1617" s="546">
        <v>151010000</v>
      </c>
      <c r="M1617" s="604" t="s">
        <v>3157</v>
      </c>
      <c r="N1617" s="546" t="s">
        <v>2276</v>
      </c>
      <c r="O1617" s="546" t="s">
        <v>4411</v>
      </c>
      <c r="P1617" s="546"/>
      <c r="Q1617" s="546" t="s">
        <v>4025</v>
      </c>
      <c r="R1617" s="546" t="s">
        <v>4001</v>
      </c>
      <c r="S1617" s="546"/>
      <c r="T1617" s="546" t="s">
        <v>82</v>
      </c>
      <c r="U1617" s="546"/>
      <c r="V1617" s="606">
        <v>2846.2</v>
      </c>
      <c r="W1617" s="606">
        <v>2846.2</v>
      </c>
      <c r="X1617" s="290">
        <f t="shared" si="32"/>
        <v>3187.7440000000001</v>
      </c>
      <c r="Y1617" s="546" t="s">
        <v>81</v>
      </c>
      <c r="Z1617" s="546">
        <v>2015</v>
      </c>
      <c r="AA1617" s="546"/>
      <c r="AB1617" s="546" t="s">
        <v>62</v>
      </c>
      <c r="AC1617" s="546" t="s">
        <v>1909</v>
      </c>
      <c r="AD1617" s="546"/>
      <c r="AE1617" s="546"/>
      <c r="AF1617" s="546"/>
      <c r="AG1617" s="546"/>
      <c r="AH1617" s="583"/>
      <c r="AI1617" s="583"/>
    </row>
    <row r="1618" spans="1:35" ht="90.75" customHeight="1">
      <c r="A1618" s="546" t="s">
        <v>4412</v>
      </c>
      <c r="B1618" s="546" t="s">
        <v>169</v>
      </c>
      <c r="C1618" s="546" t="s">
        <v>4393</v>
      </c>
      <c r="D1618" s="546" t="s">
        <v>4394</v>
      </c>
      <c r="E1618" s="546" t="s">
        <v>4395</v>
      </c>
      <c r="F1618" s="546" t="s">
        <v>4396</v>
      </c>
      <c r="G1618" s="546" t="s">
        <v>4397</v>
      </c>
      <c r="H1618" s="546" t="s">
        <v>4398</v>
      </c>
      <c r="I1618" s="546" t="s">
        <v>4399</v>
      </c>
      <c r="J1618" s="546" t="s">
        <v>31</v>
      </c>
      <c r="K1618" s="546">
        <v>100</v>
      </c>
      <c r="L1618" s="546">
        <v>151010000</v>
      </c>
      <c r="M1618" s="604" t="s">
        <v>3157</v>
      </c>
      <c r="N1618" s="546" t="s">
        <v>2276</v>
      </c>
      <c r="O1618" s="546" t="s">
        <v>4413</v>
      </c>
      <c r="P1618" s="546"/>
      <c r="Q1618" s="546" t="s">
        <v>4025</v>
      </c>
      <c r="R1618" s="546" t="s">
        <v>4001</v>
      </c>
      <c r="S1618" s="546"/>
      <c r="T1618" s="546" t="s">
        <v>82</v>
      </c>
      <c r="U1618" s="546"/>
      <c r="V1618" s="606">
        <v>128790.55</v>
      </c>
      <c r="W1618" s="606">
        <v>128790.55</v>
      </c>
      <c r="X1618" s="290">
        <f t="shared" si="32"/>
        <v>144245.41600000003</v>
      </c>
      <c r="Y1618" s="546" t="s">
        <v>81</v>
      </c>
      <c r="Z1618" s="546">
        <v>2015</v>
      </c>
      <c r="AA1618" s="546"/>
      <c r="AB1618" s="546" t="s">
        <v>62</v>
      </c>
      <c r="AC1618" s="546" t="s">
        <v>1909</v>
      </c>
      <c r="AD1618" s="546"/>
      <c r="AE1618" s="546"/>
      <c r="AF1618" s="546"/>
      <c r="AG1618" s="546"/>
      <c r="AH1618" s="583"/>
      <c r="AI1618" s="583"/>
    </row>
    <row r="1619" spans="1:35" ht="90.75" customHeight="1">
      <c r="A1619" s="546" t="s">
        <v>4414</v>
      </c>
      <c r="B1619" s="546" t="s">
        <v>169</v>
      </c>
      <c r="C1619" s="546" t="s">
        <v>4393</v>
      </c>
      <c r="D1619" s="546" t="s">
        <v>4394</v>
      </c>
      <c r="E1619" s="546" t="s">
        <v>4395</v>
      </c>
      <c r="F1619" s="546" t="s">
        <v>4396</v>
      </c>
      <c r="G1619" s="546" t="s">
        <v>4397</v>
      </c>
      <c r="H1619" s="546" t="s">
        <v>4398</v>
      </c>
      <c r="I1619" s="546" t="s">
        <v>4399</v>
      </c>
      <c r="J1619" s="546" t="s">
        <v>31</v>
      </c>
      <c r="K1619" s="546">
        <v>100</v>
      </c>
      <c r="L1619" s="546">
        <v>231010000</v>
      </c>
      <c r="M1619" s="604" t="s">
        <v>2772</v>
      </c>
      <c r="N1619" s="546" t="s">
        <v>2276</v>
      </c>
      <c r="O1619" s="546" t="s">
        <v>4415</v>
      </c>
      <c r="P1619" s="546"/>
      <c r="Q1619" s="546" t="s">
        <v>4025</v>
      </c>
      <c r="R1619" s="546" t="s">
        <v>4001</v>
      </c>
      <c r="S1619" s="546"/>
      <c r="T1619" s="546" t="s">
        <v>82</v>
      </c>
      <c r="U1619" s="546"/>
      <c r="V1619" s="606">
        <v>294840.26</v>
      </c>
      <c r="W1619" s="606">
        <v>294840.26</v>
      </c>
      <c r="X1619" s="290">
        <f t="shared" si="32"/>
        <v>330221.09120000002</v>
      </c>
      <c r="Y1619" s="546" t="s">
        <v>81</v>
      </c>
      <c r="Z1619" s="546">
        <v>2015</v>
      </c>
      <c r="AA1619" s="546"/>
      <c r="AB1619" s="546" t="s">
        <v>62</v>
      </c>
      <c r="AC1619" s="546" t="s">
        <v>1909</v>
      </c>
      <c r="AD1619" s="546"/>
      <c r="AE1619" s="546"/>
      <c r="AF1619" s="546"/>
      <c r="AG1619" s="546"/>
      <c r="AH1619" s="583"/>
      <c r="AI1619" s="583"/>
    </row>
    <row r="1620" spans="1:35" ht="90.75" customHeight="1">
      <c r="A1620" s="546" t="s">
        <v>4416</v>
      </c>
      <c r="B1620" s="546" t="s">
        <v>169</v>
      </c>
      <c r="C1620" s="546" t="s">
        <v>4393</v>
      </c>
      <c r="D1620" s="546" t="s">
        <v>4394</v>
      </c>
      <c r="E1620" s="546" t="s">
        <v>4395</v>
      </c>
      <c r="F1620" s="546" t="s">
        <v>4396</v>
      </c>
      <c r="G1620" s="546" t="s">
        <v>4397</v>
      </c>
      <c r="H1620" s="546" t="s">
        <v>4398</v>
      </c>
      <c r="I1620" s="546" t="s">
        <v>4399</v>
      </c>
      <c r="J1620" s="546" t="s">
        <v>31</v>
      </c>
      <c r="K1620" s="546">
        <v>100</v>
      </c>
      <c r="L1620" s="546">
        <v>231010000</v>
      </c>
      <c r="M1620" s="604" t="s">
        <v>2772</v>
      </c>
      <c r="N1620" s="546" t="s">
        <v>2276</v>
      </c>
      <c r="O1620" s="546" t="s">
        <v>4417</v>
      </c>
      <c r="P1620" s="546"/>
      <c r="Q1620" s="546" t="s">
        <v>4025</v>
      </c>
      <c r="R1620" s="546" t="s">
        <v>4001</v>
      </c>
      <c r="S1620" s="546"/>
      <c r="T1620" s="546" t="s">
        <v>82</v>
      </c>
      <c r="U1620" s="546"/>
      <c r="V1620" s="606">
        <v>76860</v>
      </c>
      <c r="W1620" s="606">
        <v>76860</v>
      </c>
      <c r="X1620" s="290">
        <f t="shared" si="32"/>
        <v>86083.200000000012</v>
      </c>
      <c r="Y1620" s="546" t="s">
        <v>81</v>
      </c>
      <c r="Z1620" s="546">
        <v>2015</v>
      </c>
      <c r="AA1620" s="546"/>
      <c r="AB1620" s="546" t="s">
        <v>62</v>
      </c>
      <c r="AC1620" s="546" t="s">
        <v>1909</v>
      </c>
      <c r="AD1620" s="546"/>
      <c r="AE1620" s="546"/>
      <c r="AF1620" s="546"/>
      <c r="AG1620" s="546"/>
      <c r="AH1620" s="583"/>
      <c r="AI1620" s="583"/>
    </row>
    <row r="1621" spans="1:35" ht="90.75" customHeight="1">
      <c r="A1621" s="546" t="s">
        <v>4418</v>
      </c>
      <c r="B1621" s="546" t="s">
        <v>169</v>
      </c>
      <c r="C1621" s="546" t="s">
        <v>4393</v>
      </c>
      <c r="D1621" s="546" t="s">
        <v>4394</v>
      </c>
      <c r="E1621" s="546" t="s">
        <v>4395</v>
      </c>
      <c r="F1621" s="546" t="s">
        <v>4396</v>
      </c>
      <c r="G1621" s="546" t="s">
        <v>4397</v>
      </c>
      <c r="H1621" s="546" t="s">
        <v>4398</v>
      </c>
      <c r="I1621" s="546" t="s">
        <v>4399</v>
      </c>
      <c r="J1621" s="546" t="s">
        <v>31</v>
      </c>
      <c r="K1621" s="546">
        <v>100</v>
      </c>
      <c r="L1621" s="546">
        <v>231010000</v>
      </c>
      <c r="M1621" s="604" t="s">
        <v>2772</v>
      </c>
      <c r="N1621" s="546" t="s">
        <v>2276</v>
      </c>
      <c r="O1621" s="546" t="s">
        <v>4419</v>
      </c>
      <c r="P1621" s="546"/>
      <c r="Q1621" s="546" t="s">
        <v>4025</v>
      </c>
      <c r="R1621" s="546" t="s">
        <v>4001</v>
      </c>
      <c r="S1621" s="546"/>
      <c r="T1621" s="546" t="s">
        <v>82</v>
      </c>
      <c r="U1621" s="546"/>
      <c r="V1621" s="606">
        <v>94500</v>
      </c>
      <c r="W1621" s="606">
        <v>94500</v>
      </c>
      <c r="X1621" s="290">
        <f t="shared" si="32"/>
        <v>105840.00000000001</v>
      </c>
      <c r="Y1621" s="546" t="s">
        <v>81</v>
      </c>
      <c r="Z1621" s="546">
        <v>2015</v>
      </c>
      <c r="AA1621" s="546"/>
      <c r="AB1621" s="546" t="s">
        <v>62</v>
      </c>
      <c r="AC1621" s="546" t="s">
        <v>1909</v>
      </c>
      <c r="AD1621" s="546"/>
      <c r="AE1621" s="546"/>
      <c r="AF1621" s="546"/>
      <c r="AG1621" s="546"/>
      <c r="AH1621" s="583"/>
      <c r="AI1621" s="583"/>
    </row>
    <row r="1622" spans="1:35" ht="90.75" customHeight="1">
      <c r="A1622" s="546" t="s">
        <v>4420</v>
      </c>
      <c r="B1622" s="546" t="s">
        <v>169</v>
      </c>
      <c r="C1622" s="546" t="s">
        <v>4393</v>
      </c>
      <c r="D1622" s="546" t="s">
        <v>4394</v>
      </c>
      <c r="E1622" s="546" t="s">
        <v>4395</v>
      </c>
      <c r="F1622" s="546" t="s">
        <v>4396</v>
      </c>
      <c r="G1622" s="546" t="s">
        <v>4397</v>
      </c>
      <c r="H1622" s="546" t="s">
        <v>4398</v>
      </c>
      <c r="I1622" s="546" t="s">
        <v>4399</v>
      </c>
      <c r="J1622" s="546" t="s">
        <v>31</v>
      </c>
      <c r="K1622" s="546">
        <v>100</v>
      </c>
      <c r="L1622" s="546">
        <v>231010000</v>
      </c>
      <c r="M1622" s="604" t="s">
        <v>2772</v>
      </c>
      <c r="N1622" s="546" t="s">
        <v>2276</v>
      </c>
      <c r="O1622" s="546" t="s">
        <v>4421</v>
      </c>
      <c r="P1622" s="546"/>
      <c r="Q1622" s="546" t="s">
        <v>4025</v>
      </c>
      <c r="R1622" s="546" t="s">
        <v>4001</v>
      </c>
      <c r="S1622" s="546"/>
      <c r="T1622" s="546" t="s">
        <v>82</v>
      </c>
      <c r="U1622" s="546"/>
      <c r="V1622" s="606">
        <v>290326.05</v>
      </c>
      <c r="W1622" s="606">
        <v>290326.05</v>
      </c>
      <c r="X1622" s="290">
        <f t="shared" si="32"/>
        <v>325165.17600000004</v>
      </c>
      <c r="Y1622" s="546" t="s">
        <v>81</v>
      </c>
      <c r="Z1622" s="546">
        <v>2015</v>
      </c>
      <c r="AA1622" s="546"/>
      <c r="AB1622" s="546" t="s">
        <v>62</v>
      </c>
      <c r="AC1622" s="546" t="s">
        <v>1909</v>
      </c>
      <c r="AD1622" s="546"/>
      <c r="AE1622" s="546"/>
      <c r="AF1622" s="546"/>
      <c r="AG1622" s="546"/>
      <c r="AH1622" s="583"/>
      <c r="AI1622" s="583"/>
    </row>
    <row r="1623" spans="1:35" ht="90.75" customHeight="1">
      <c r="A1623" s="546" t="s">
        <v>4422</v>
      </c>
      <c r="B1623" s="546" t="s">
        <v>169</v>
      </c>
      <c r="C1623" s="546" t="s">
        <v>4393</v>
      </c>
      <c r="D1623" s="546" t="s">
        <v>4394</v>
      </c>
      <c r="E1623" s="546" t="s">
        <v>4395</v>
      </c>
      <c r="F1623" s="546" t="s">
        <v>4396</v>
      </c>
      <c r="G1623" s="546" t="s">
        <v>4397</v>
      </c>
      <c r="H1623" s="546" t="s">
        <v>4398</v>
      </c>
      <c r="I1623" s="546" t="s">
        <v>4399</v>
      </c>
      <c r="J1623" s="546" t="s">
        <v>31</v>
      </c>
      <c r="K1623" s="546">
        <v>100</v>
      </c>
      <c r="L1623" s="546">
        <v>231010000</v>
      </c>
      <c r="M1623" s="604" t="s">
        <v>2772</v>
      </c>
      <c r="N1623" s="546" t="s">
        <v>2276</v>
      </c>
      <c r="O1623" s="546" t="s">
        <v>4423</v>
      </c>
      <c r="P1623" s="546"/>
      <c r="Q1623" s="546" t="s">
        <v>4025</v>
      </c>
      <c r="R1623" s="546" t="s">
        <v>4001</v>
      </c>
      <c r="S1623" s="546"/>
      <c r="T1623" s="546" t="s">
        <v>82</v>
      </c>
      <c r="U1623" s="546"/>
      <c r="V1623" s="606">
        <v>291375</v>
      </c>
      <c r="W1623" s="606">
        <v>291375</v>
      </c>
      <c r="X1623" s="290">
        <f t="shared" si="32"/>
        <v>326340.00000000006</v>
      </c>
      <c r="Y1623" s="546" t="s">
        <v>81</v>
      </c>
      <c r="Z1623" s="546">
        <v>2015</v>
      </c>
      <c r="AA1623" s="546"/>
      <c r="AB1623" s="546" t="s">
        <v>62</v>
      </c>
      <c r="AC1623" s="546" t="s">
        <v>1909</v>
      </c>
      <c r="AD1623" s="546"/>
      <c r="AE1623" s="546"/>
      <c r="AF1623" s="546"/>
      <c r="AG1623" s="546"/>
      <c r="AH1623" s="583"/>
      <c r="AI1623" s="583"/>
    </row>
    <row r="1624" spans="1:35" ht="90.75" customHeight="1">
      <c r="A1624" s="546" t="s">
        <v>4424</v>
      </c>
      <c r="B1624" s="546" t="s">
        <v>169</v>
      </c>
      <c r="C1624" s="546" t="s">
        <v>4393</v>
      </c>
      <c r="D1624" s="546" t="s">
        <v>4394</v>
      </c>
      <c r="E1624" s="546" t="s">
        <v>4395</v>
      </c>
      <c r="F1624" s="546" t="s">
        <v>4396</v>
      </c>
      <c r="G1624" s="546" t="s">
        <v>4397</v>
      </c>
      <c r="H1624" s="546" t="s">
        <v>4398</v>
      </c>
      <c r="I1624" s="546" t="s">
        <v>4399</v>
      </c>
      <c r="J1624" s="546" t="s">
        <v>31</v>
      </c>
      <c r="K1624" s="546">
        <v>100</v>
      </c>
      <c r="L1624" s="546">
        <v>231010000</v>
      </c>
      <c r="M1624" s="604" t="s">
        <v>2772</v>
      </c>
      <c r="N1624" s="546" t="s">
        <v>2276</v>
      </c>
      <c r="O1624" s="546" t="s">
        <v>4425</v>
      </c>
      <c r="P1624" s="546"/>
      <c r="Q1624" s="546" t="s">
        <v>4025</v>
      </c>
      <c r="R1624" s="546" t="s">
        <v>4001</v>
      </c>
      <c r="S1624" s="546"/>
      <c r="T1624" s="546" t="s">
        <v>82</v>
      </c>
      <c r="U1624" s="546"/>
      <c r="V1624" s="606">
        <v>320250</v>
      </c>
      <c r="W1624" s="606">
        <v>320250</v>
      </c>
      <c r="X1624" s="290">
        <f t="shared" si="32"/>
        <v>358680.00000000006</v>
      </c>
      <c r="Y1624" s="546" t="s">
        <v>81</v>
      </c>
      <c r="Z1624" s="546">
        <v>2015</v>
      </c>
      <c r="AA1624" s="546"/>
      <c r="AB1624" s="546" t="s">
        <v>62</v>
      </c>
      <c r="AC1624" s="546" t="s">
        <v>1909</v>
      </c>
      <c r="AD1624" s="546"/>
      <c r="AE1624" s="546"/>
      <c r="AF1624" s="546"/>
      <c r="AG1624" s="546"/>
      <c r="AH1624" s="583"/>
      <c r="AI1624" s="583"/>
    </row>
    <row r="1625" spans="1:35" ht="90.75" customHeight="1">
      <c r="A1625" s="546" t="s">
        <v>4426</v>
      </c>
      <c r="B1625" s="546" t="s">
        <v>169</v>
      </c>
      <c r="C1625" s="546" t="s">
        <v>4393</v>
      </c>
      <c r="D1625" s="546" t="s">
        <v>4394</v>
      </c>
      <c r="E1625" s="546" t="s">
        <v>4395</v>
      </c>
      <c r="F1625" s="546" t="s">
        <v>4396</v>
      </c>
      <c r="G1625" s="546" t="s">
        <v>4397</v>
      </c>
      <c r="H1625" s="546" t="s">
        <v>4398</v>
      </c>
      <c r="I1625" s="546" t="s">
        <v>4399</v>
      </c>
      <c r="J1625" s="546" t="s">
        <v>31</v>
      </c>
      <c r="K1625" s="546">
        <v>100</v>
      </c>
      <c r="L1625" s="546">
        <v>271010000</v>
      </c>
      <c r="M1625" s="604" t="s">
        <v>2063</v>
      </c>
      <c r="N1625" s="546" t="s">
        <v>2276</v>
      </c>
      <c r="O1625" s="546" t="s">
        <v>4427</v>
      </c>
      <c r="P1625" s="546"/>
      <c r="Q1625" s="546" t="s">
        <v>4025</v>
      </c>
      <c r="R1625" s="546" t="s">
        <v>4001</v>
      </c>
      <c r="S1625" s="546"/>
      <c r="T1625" s="546" t="s">
        <v>82</v>
      </c>
      <c r="U1625" s="546"/>
      <c r="V1625" s="606">
        <v>168511</v>
      </c>
      <c r="W1625" s="606">
        <v>168511</v>
      </c>
      <c r="X1625" s="290">
        <f t="shared" si="32"/>
        <v>188732.32</v>
      </c>
      <c r="Y1625" s="546" t="s">
        <v>81</v>
      </c>
      <c r="Z1625" s="546">
        <v>2015</v>
      </c>
      <c r="AA1625" s="546"/>
      <c r="AB1625" s="546" t="s">
        <v>62</v>
      </c>
      <c r="AC1625" s="546" t="s">
        <v>1909</v>
      </c>
      <c r="AD1625" s="546"/>
      <c r="AE1625" s="546"/>
      <c r="AF1625" s="546"/>
      <c r="AG1625" s="546"/>
      <c r="AH1625" s="583"/>
      <c r="AI1625" s="583"/>
    </row>
    <row r="1626" spans="1:35" ht="90.75" customHeight="1">
      <c r="A1626" s="546" t="s">
        <v>4428</v>
      </c>
      <c r="B1626" s="546" t="s">
        <v>169</v>
      </c>
      <c r="C1626" s="546" t="s">
        <v>4393</v>
      </c>
      <c r="D1626" s="546" t="s">
        <v>4394</v>
      </c>
      <c r="E1626" s="546" t="s">
        <v>4395</v>
      </c>
      <c r="F1626" s="546" t="s">
        <v>4396</v>
      </c>
      <c r="G1626" s="546" t="s">
        <v>4397</v>
      </c>
      <c r="H1626" s="546" t="s">
        <v>4398</v>
      </c>
      <c r="I1626" s="546" t="s">
        <v>4399</v>
      </c>
      <c r="J1626" s="546" t="s">
        <v>31</v>
      </c>
      <c r="K1626" s="546">
        <v>100</v>
      </c>
      <c r="L1626" s="546">
        <v>271010000</v>
      </c>
      <c r="M1626" s="604" t="s">
        <v>2063</v>
      </c>
      <c r="N1626" s="546" t="s">
        <v>2276</v>
      </c>
      <c r="O1626" s="546" t="s">
        <v>4429</v>
      </c>
      <c r="P1626" s="546"/>
      <c r="Q1626" s="546" t="s">
        <v>4025</v>
      </c>
      <c r="R1626" s="546" t="s">
        <v>4001</v>
      </c>
      <c r="S1626" s="546"/>
      <c r="T1626" s="546" t="s">
        <v>82</v>
      </c>
      <c r="U1626" s="546"/>
      <c r="V1626" s="606">
        <v>84889</v>
      </c>
      <c r="W1626" s="606">
        <v>84889</v>
      </c>
      <c r="X1626" s="290">
        <f t="shared" si="32"/>
        <v>95075.680000000008</v>
      </c>
      <c r="Y1626" s="546" t="s">
        <v>81</v>
      </c>
      <c r="Z1626" s="546">
        <v>2015</v>
      </c>
      <c r="AA1626" s="546"/>
      <c r="AB1626" s="546" t="s">
        <v>62</v>
      </c>
      <c r="AC1626" s="546" t="s">
        <v>1909</v>
      </c>
      <c r="AD1626" s="546"/>
      <c r="AE1626" s="546"/>
      <c r="AF1626" s="546"/>
      <c r="AG1626" s="546"/>
      <c r="AH1626" s="583"/>
      <c r="AI1626" s="583"/>
    </row>
    <row r="1627" spans="1:35" ht="90.75" customHeight="1">
      <c r="A1627" s="546" t="s">
        <v>4430</v>
      </c>
      <c r="B1627" s="546" t="s">
        <v>169</v>
      </c>
      <c r="C1627" s="546" t="s">
        <v>4393</v>
      </c>
      <c r="D1627" s="546" t="s">
        <v>4394</v>
      </c>
      <c r="E1627" s="546" t="s">
        <v>4395</v>
      </c>
      <c r="F1627" s="546" t="s">
        <v>4396</v>
      </c>
      <c r="G1627" s="546" t="s">
        <v>4397</v>
      </c>
      <c r="H1627" s="546" t="s">
        <v>4398</v>
      </c>
      <c r="I1627" s="546" t="s">
        <v>4399</v>
      </c>
      <c r="J1627" s="546" t="s">
        <v>31</v>
      </c>
      <c r="K1627" s="546">
        <v>100</v>
      </c>
      <c r="L1627" s="546">
        <v>271010000</v>
      </c>
      <c r="M1627" s="604" t="s">
        <v>2063</v>
      </c>
      <c r="N1627" s="546" t="s">
        <v>2276</v>
      </c>
      <c r="O1627" s="546" t="s">
        <v>4431</v>
      </c>
      <c r="P1627" s="546"/>
      <c r="Q1627" s="546" t="s">
        <v>4025</v>
      </c>
      <c r="R1627" s="546" t="s">
        <v>4001</v>
      </c>
      <c r="S1627" s="546"/>
      <c r="T1627" s="546" t="s">
        <v>82</v>
      </c>
      <c r="U1627" s="546"/>
      <c r="V1627" s="606">
        <v>86699</v>
      </c>
      <c r="W1627" s="606">
        <v>86699</v>
      </c>
      <c r="X1627" s="290">
        <f t="shared" si="32"/>
        <v>97102.88</v>
      </c>
      <c r="Y1627" s="546" t="s">
        <v>81</v>
      </c>
      <c r="Z1627" s="546">
        <v>2015</v>
      </c>
      <c r="AA1627" s="546"/>
      <c r="AB1627" s="546" t="s">
        <v>62</v>
      </c>
      <c r="AC1627" s="546" t="s">
        <v>1909</v>
      </c>
      <c r="AD1627" s="546"/>
      <c r="AE1627" s="546"/>
      <c r="AF1627" s="546"/>
      <c r="AG1627" s="546"/>
      <c r="AH1627" s="583"/>
      <c r="AI1627" s="583"/>
    </row>
    <row r="1628" spans="1:35" ht="90.75" customHeight="1">
      <c r="A1628" s="546" t="s">
        <v>4432</v>
      </c>
      <c r="B1628" s="546" t="s">
        <v>169</v>
      </c>
      <c r="C1628" s="546" t="s">
        <v>4393</v>
      </c>
      <c r="D1628" s="546" t="s">
        <v>4394</v>
      </c>
      <c r="E1628" s="546" t="s">
        <v>4395</v>
      </c>
      <c r="F1628" s="546" t="s">
        <v>4396</v>
      </c>
      <c r="G1628" s="546" t="s">
        <v>4397</v>
      </c>
      <c r="H1628" s="546" t="s">
        <v>4398</v>
      </c>
      <c r="I1628" s="546" t="s">
        <v>4399</v>
      </c>
      <c r="J1628" s="546" t="s">
        <v>31</v>
      </c>
      <c r="K1628" s="546">
        <v>100</v>
      </c>
      <c r="L1628" s="546">
        <v>471010000</v>
      </c>
      <c r="M1628" s="604" t="s">
        <v>4620</v>
      </c>
      <c r="N1628" s="546" t="s">
        <v>2276</v>
      </c>
      <c r="O1628" s="546" t="s">
        <v>4217</v>
      </c>
      <c r="P1628" s="546"/>
      <c r="Q1628" s="546" t="s">
        <v>4025</v>
      </c>
      <c r="R1628" s="546" t="s">
        <v>4001</v>
      </c>
      <c r="S1628" s="546"/>
      <c r="T1628" s="546" t="s">
        <v>82</v>
      </c>
      <c r="U1628" s="546"/>
      <c r="V1628" s="606">
        <v>157360</v>
      </c>
      <c r="W1628" s="606">
        <v>157360</v>
      </c>
      <c r="X1628" s="290">
        <f t="shared" si="32"/>
        <v>176243.20000000001</v>
      </c>
      <c r="Y1628" s="546" t="s">
        <v>81</v>
      </c>
      <c r="Z1628" s="546">
        <v>2015</v>
      </c>
      <c r="AA1628" s="546"/>
      <c r="AB1628" s="546" t="s">
        <v>62</v>
      </c>
      <c r="AC1628" s="546" t="s">
        <v>1909</v>
      </c>
      <c r="AD1628" s="546"/>
      <c r="AE1628" s="546"/>
      <c r="AF1628" s="546"/>
      <c r="AG1628" s="546"/>
      <c r="AH1628" s="583"/>
      <c r="AI1628" s="583"/>
    </row>
    <row r="1629" spans="1:35" ht="90.75" customHeight="1">
      <c r="A1629" s="546" t="s">
        <v>4433</v>
      </c>
      <c r="B1629" s="546" t="s">
        <v>169</v>
      </c>
      <c r="C1629" s="546" t="s">
        <v>4393</v>
      </c>
      <c r="D1629" s="546" t="s">
        <v>4394</v>
      </c>
      <c r="E1629" s="546" t="s">
        <v>4395</v>
      </c>
      <c r="F1629" s="546" t="s">
        <v>4396</v>
      </c>
      <c r="G1629" s="546" t="s">
        <v>4397</v>
      </c>
      <c r="H1629" s="546" t="s">
        <v>4398</v>
      </c>
      <c r="I1629" s="546" t="s">
        <v>4399</v>
      </c>
      <c r="J1629" s="546" t="s">
        <v>31</v>
      </c>
      <c r="K1629" s="546">
        <v>100</v>
      </c>
      <c r="L1629" s="546">
        <v>471010000</v>
      </c>
      <c r="M1629" s="604" t="s">
        <v>4620</v>
      </c>
      <c r="N1629" s="546" t="s">
        <v>2276</v>
      </c>
      <c r="O1629" s="546" t="s">
        <v>4219</v>
      </c>
      <c r="P1629" s="546"/>
      <c r="Q1629" s="546" t="s">
        <v>4025</v>
      </c>
      <c r="R1629" s="546" t="s">
        <v>4001</v>
      </c>
      <c r="S1629" s="546"/>
      <c r="T1629" s="546" t="s">
        <v>82</v>
      </c>
      <c r="U1629" s="546"/>
      <c r="V1629" s="606">
        <v>362880</v>
      </c>
      <c r="W1629" s="606">
        <v>362880</v>
      </c>
      <c r="X1629" s="290">
        <f t="shared" si="32"/>
        <v>406425.60000000003</v>
      </c>
      <c r="Y1629" s="546" t="s">
        <v>81</v>
      </c>
      <c r="Z1629" s="546">
        <v>2015</v>
      </c>
      <c r="AA1629" s="546"/>
      <c r="AB1629" s="546" t="s">
        <v>62</v>
      </c>
      <c r="AC1629" s="546" t="s">
        <v>1909</v>
      </c>
      <c r="AD1629" s="546"/>
      <c r="AE1629" s="546"/>
      <c r="AF1629" s="546"/>
      <c r="AG1629" s="546"/>
      <c r="AH1629" s="583"/>
      <c r="AI1629" s="583"/>
    </row>
    <row r="1630" spans="1:35" ht="90.75" customHeight="1">
      <c r="A1630" s="546" t="s">
        <v>4434</v>
      </c>
      <c r="B1630" s="546" t="s">
        <v>169</v>
      </c>
      <c r="C1630" s="546" t="s">
        <v>4393</v>
      </c>
      <c r="D1630" s="546" t="s">
        <v>4394</v>
      </c>
      <c r="E1630" s="546" t="s">
        <v>4395</v>
      </c>
      <c r="F1630" s="546" t="s">
        <v>4396</v>
      </c>
      <c r="G1630" s="546" t="s">
        <v>4397</v>
      </c>
      <c r="H1630" s="546" t="s">
        <v>4398</v>
      </c>
      <c r="I1630" s="546" t="s">
        <v>4399</v>
      </c>
      <c r="J1630" s="546" t="s">
        <v>31</v>
      </c>
      <c r="K1630" s="546">
        <v>100</v>
      </c>
      <c r="L1630" s="546">
        <v>471010000</v>
      </c>
      <c r="M1630" s="604" t="s">
        <v>4620</v>
      </c>
      <c r="N1630" s="546" t="s">
        <v>2276</v>
      </c>
      <c r="O1630" s="546" t="s">
        <v>4435</v>
      </c>
      <c r="P1630" s="546"/>
      <c r="Q1630" s="546" t="s">
        <v>4025</v>
      </c>
      <c r="R1630" s="546" t="s">
        <v>4001</v>
      </c>
      <c r="S1630" s="546"/>
      <c r="T1630" s="546" t="s">
        <v>82</v>
      </c>
      <c r="U1630" s="546"/>
      <c r="V1630" s="606">
        <v>28000</v>
      </c>
      <c r="W1630" s="606">
        <v>28000</v>
      </c>
      <c r="X1630" s="290">
        <f t="shared" si="32"/>
        <v>31360.000000000004</v>
      </c>
      <c r="Y1630" s="546" t="s">
        <v>81</v>
      </c>
      <c r="Z1630" s="546">
        <v>2015</v>
      </c>
      <c r="AA1630" s="546"/>
      <c r="AB1630" s="546" t="s">
        <v>62</v>
      </c>
      <c r="AC1630" s="546" t="s">
        <v>1909</v>
      </c>
      <c r="AD1630" s="546"/>
      <c r="AE1630" s="546"/>
      <c r="AF1630" s="546"/>
      <c r="AG1630" s="546"/>
      <c r="AH1630" s="583"/>
      <c r="AI1630" s="583"/>
    </row>
    <row r="1631" spans="1:35" ht="90.75" customHeight="1">
      <c r="A1631" s="546" t="s">
        <v>4436</v>
      </c>
      <c r="B1631" s="546" t="s">
        <v>169</v>
      </c>
      <c r="C1631" s="546" t="s">
        <v>4393</v>
      </c>
      <c r="D1631" s="546" t="s">
        <v>4394</v>
      </c>
      <c r="E1631" s="546" t="s">
        <v>4395</v>
      </c>
      <c r="F1631" s="546" t="s">
        <v>4396</v>
      </c>
      <c r="G1631" s="546" t="s">
        <v>4397</v>
      </c>
      <c r="H1631" s="546" t="s">
        <v>4398</v>
      </c>
      <c r="I1631" s="546" t="s">
        <v>4399</v>
      </c>
      <c r="J1631" s="546" t="s">
        <v>31</v>
      </c>
      <c r="K1631" s="546">
        <v>100</v>
      </c>
      <c r="L1631" s="546">
        <v>471010000</v>
      </c>
      <c r="M1631" s="604" t="s">
        <v>4620</v>
      </c>
      <c r="N1631" s="546" t="s">
        <v>2276</v>
      </c>
      <c r="O1631" s="546" t="s">
        <v>4437</v>
      </c>
      <c r="P1631" s="546"/>
      <c r="Q1631" s="546" t="s">
        <v>4025</v>
      </c>
      <c r="R1631" s="546" t="s">
        <v>4001</v>
      </c>
      <c r="S1631" s="546"/>
      <c r="T1631" s="546" t="s">
        <v>82</v>
      </c>
      <c r="U1631" s="546"/>
      <c r="V1631" s="606">
        <v>395360</v>
      </c>
      <c r="W1631" s="606">
        <v>395360</v>
      </c>
      <c r="X1631" s="290">
        <f t="shared" si="32"/>
        <v>442803.20000000007</v>
      </c>
      <c r="Y1631" s="546" t="s">
        <v>81</v>
      </c>
      <c r="Z1631" s="546">
        <v>2015</v>
      </c>
      <c r="AA1631" s="546"/>
      <c r="AB1631" s="546" t="s">
        <v>62</v>
      </c>
      <c r="AC1631" s="546" t="s">
        <v>1909</v>
      </c>
      <c r="AD1631" s="546"/>
      <c r="AE1631" s="546"/>
      <c r="AF1631" s="546"/>
      <c r="AG1631" s="546"/>
      <c r="AH1631" s="583"/>
      <c r="AI1631" s="583"/>
    </row>
    <row r="1632" spans="1:35" ht="90.75" customHeight="1">
      <c r="A1632" s="546" t="s">
        <v>4438</v>
      </c>
      <c r="B1632" s="546" t="s">
        <v>169</v>
      </c>
      <c r="C1632" s="546" t="s">
        <v>4393</v>
      </c>
      <c r="D1632" s="546" t="s">
        <v>4394</v>
      </c>
      <c r="E1632" s="546" t="s">
        <v>4395</v>
      </c>
      <c r="F1632" s="546" t="s">
        <v>4396</v>
      </c>
      <c r="G1632" s="546" t="s">
        <v>4397</v>
      </c>
      <c r="H1632" s="546" t="s">
        <v>4398</v>
      </c>
      <c r="I1632" s="546" t="s">
        <v>4399</v>
      </c>
      <c r="J1632" s="546" t="s">
        <v>31</v>
      </c>
      <c r="K1632" s="546">
        <v>100</v>
      </c>
      <c r="L1632" s="546">
        <v>311010000</v>
      </c>
      <c r="M1632" s="604" t="s">
        <v>3798</v>
      </c>
      <c r="N1632" s="546" t="s">
        <v>2276</v>
      </c>
      <c r="O1632" s="546" t="s">
        <v>40</v>
      </c>
      <c r="P1632" s="546"/>
      <c r="Q1632" s="546" t="s">
        <v>4025</v>
      </c>
      <c r="R1632" s="546" t="s">
        <v>4001</v>
      </c>
      <c r="S1632" s="546"/>
      <c r="T1632" s="546" t="s">
        <v>82</v>
      </c>
      <c r="U1632" s="546"/>
      <c r="V1632" s="606">
        <v>27692</v>
      </c>
      <c r="W1632" s="606">
        <v>27692</v>
      </c>
      <c r="X1632" s="290">
        <f t="shared" si="32"/>
        <v>31015.040000000005</v>
      </c>
      <c r="Y1632" s="546" t="s">
        <v>81</v>
      </c>
      <c r="Z1632" s="546">
        <v>2015</v>
      </c>
      <c r="AA1632" s="546"/>
      <c r="AB1632" s="546" t="s">
        <v>62</v>
      </c>
      <c r="AC1632" s="546" t="s">
        <v>1909</v>
      </c>
      <c r="AD1632" s="546"/>
      <c r="AE1632" s="546"/>
      <c r="AF1632" s="546"/>
      <c r="AG1632" s="546"/>
      <c r="AH1632" s="583"/>
      <c r="AI1632" s="583"/>
    </row>
    <row r="1633" spans="1:35" ht="90.75" customHeight="1">
      <c r="A1633" s="546" t="s">
        <v>4439</v>
      </c>
      <c r="B1633" s="546" t="s">
        <v>169</v>
      </c>
      <c r="C1633" s="546" t="s">
        <v>4393</v>
      </c>
      <c r="D1633" s="546" t="s">
        <v>4394</v>
      </c>
      <c r="E1633" s="546" t="s">
        <v>4395</v>
      </c>
      <c r="F1633" s="546" t="s">
        <v>4396</v>
      </c>
      <c r="G1633" s="546" t="s">
        <v>4397</v>
      </c>
      <c r="H1633" s="546" t="s">
        <v>4398</v>
      </c>
      <c r="I1633" s="546" t="s">
        <v>4399</v>
      </c>
      <c r="J1633" s="546" t="s">
        <v>31</v>
      </c>
      <c r="K1633" s="546">
        <v>100</v>
      </c>
      <c r="L1633" s="546">
        <v>751000000</v>
      </c>
      <c r="M1633" s="604" t="s">
        <v>3455</v>
      </c>
      <c r="N1633" s="546" t="s">
        <v>2276</v>
      </c>
      <c r="O1633" s="546" t="s">
        <v>4440</v>
      </c>
      <c r="P1633" s="546"/>
      <c r="Q1633" s="546" t="s">
        <v>4025</v>
      </c>
      <c r="R1633" s="546" t="s">
        <v>4001</v>
      </c>
      <c r="S1633" s="546"/>
      <c r="T1633" s="546" t="s">
        <v>82</v>
      </c>
      <c r="U1633" s="546"/>
      <c r="V1633" s="606">
        <v>38123</v>
      </c>
      <c r="W1633" s="606">
        <v>38123</v>
      </c>
      <c r="X1633" s="290">
        <f t="shared" si="32"/>
        <v>42697.760000000002</v>
      </c>
      <c r="Y1633" s="546" t="s">
        <v>81</v>
      </c>
      <c r="Z1633" s="546">
        <v>2015</v>
      </c>
      <c r="AA1633" s="546"/>
      <c r="AB1633" s="546" t="s">
        <v>62</v>
      </c>
      <c r="AC1633" s="546" t="s">
        <v>1909</v>
      </c>
      <c r="AD1633" s="546"/>
      <c r="AE1633" s="546"/>
      <c r="AF1633" s="546"/>
      <c r="AG1633" s="546"/>
      <c r="AH1633" s="583"/>
      <c r="AI1633" s="583"/>
    </row>
    <row r="1634" spans="1:35" ht="90.75" customHeight="1">
      <c r="A1634" s="546" t="s">
        <v>4441</v>
      </c>
      <c r="B1634" s="546" t="s">
        <v>169</v>
      </c>
      <c r="C1634" s="546" t="s">
        <v>4393</v>
      </c>
      <c r="D1634" s="546" t="s">
        <v>4394</v>
      </c>
      <c r="E1634" s="546" t="s">
        <v>4395</v>
      </c>
      <c r="F1634" s="546" t="s">
        <v>4396</v>
      </c>
      <c r="G1634" s="546" t="s">
        <v>4397</v>
      </c>
      <c r="H1634" s="546" t="s">
        <v>4398</v>
      </c>
      <c r="I1634" s="546" t="s">
        <v>4399</v>
      </c>
      <c r="J1634" s="546" t="s">
        <v>31</v>
      </c>
      <c r="K1634" s="546">
        <v>100</v>
      </c>
      <c r="L1634" s="546">
        <v>751000000</v>
      </c>
      <c r="M1634" s="604" t="s">
        <v>3455</v>
      </c>
      <c r="N1634" s="546" t="s">
        <v>2276</v>
      </c>
      <c r="O1634" s="546" t="s">
        <v>4442</v>
      </c>
      <c r="P1634" s="546"/>
      <c r="Q1634" s="546" t="s">
        <v>4025</v>
      </c>
      <c r="R1634" s="546" t="s">
        <v>4001</v>
      </c>
      <c r="S1634" s="546"/>
      <c r="T1634" s="546" t="s">
        <v>82</v>
      </c>
      <c r="U1634" s="546"/>
      <c r="V1634" s="606">
        <v>14003</v>
      </c>
      <c r="W1634" s="606">
        <v>14003</v>
      </c>
      <c r="X1634" s="290">
        <f t="shared" si="32"/>
        <v>15683.360000000002</v>
      </c>
      <c r="Y1634" s="546" t="s">
        <v>81</v>
      </c>
      <c r="Z1634" s="546">
        <v>2015</v>
      </c>
      <c r="AA1634" s="546"/>
      <c r="AB1634" s="546" t="s">
        <v>62</v>
      </c>
      <c r="AC1634" s="546" t="s">
        <v>1909</v>
      </c>
      <c r="AD1634" s="546"/>
      <c r="AE1634" s="546"/>
      <c r="AF1634" s="546"/>
      <c r="AG1634" s="546"/>
      <c r="AH1634" s="583"/>
      <c r="AI1634" s="583"/>
    </row>
    <row r="1635" spans="1:35" ht="90.75" customHeight="1">
      <c r="A1635" s="546" t="s">
        <v>4443</v>
      </c>
      <c r="B1635" s="546" t="s">
        <v>169</v>
      </c>
      <c r="C1635" s="546" t="s">
        <v>4393</v>
      </c>
      <c r="D1635" s="546" t="s">
        <v>4394</v>
      </c>
      <c r="E1635" s="546" t="s">
        <v>4395</v>
      </c>
      <c r="F1635" s="546" t="s">
        <v>4396</v>
      </c>
      <c r="G1635" s="546" t="s">
        <v>4397</v>
      </c>
      <c r="H1635" s="546" t="s">
        <v>4398</v>
      </c>
      <c r="I1635" s="546" t="s">
        <v>4399</v>
      </c>
      <c r="J1635" s="546" t="s">
        <v>31</v>
      </c>
      <c r="K1635" s="546">
        <v>100</v>
      </c>
      <c r="L1635" s="546">
        <v>751000000</v>
      </c>
      <c r="M1635" s="604" t="s">
        <v>3455</v>
      </c>
      <c r="N1635" s="546" t="s">
        <v>2276</v>
      </c>
      <c r="O1635" s="546" t="s">
        <v>4444</v>
      </c>
      <c r="P1635" s="546"/>
      <c r="Q1635" s="546" t="s">
        <v>4025</v>
      </c>
      <c r="R1635" s="546" t="s">
        <v>4001</v>
      </c>
      <c r="S1635" s="546"/>
      <c r="T1635" s="546" t="s">
        <v>82</v>
      </c>
      <c r="U1635" s="546"/>
      <c r="V1635" s="606">
        <v>7236</v>
      </c>
      <c r="W1635" s="606">
        <v>7236</v>
      </c>
      <c r="X1635" s="290">
        <f t="shared" si="32"/>
        <v>8104.3200000000006</v>
      </c>
      <c r="Y1635" s="546" t="s">
        <v>81</v>
      </c>
      <c r="Z1635" s="546">
        <v>2015</v>
      </c>
      <c r="AA1635" s="546"/>
      <c r="AB1635" s="546" t="s">
        <v>62</v>
      </c>
      <c r="AC1635" s="546" t="s">
        <v>1909</v>
      </c>
      <c r="AD1635" s="546"/>
      <c r="AE1635" s="546"/>
      <c r="AF1635" s="546"/>
      <c r="AG1635" s="546"/>
      <c r="AH1635" s="583"/>
      <c r="AI1635" s="583"/>
    </row>
    <row r="1636" spans="1:35" ht="90.75" customHeight="1">
      <c r="A1636" s="546" t="s">
        <v>4445</v>
      </c>
      <c r="B1636" s="546" t="s">
        <v>169</v>
      </c>
      <c r="C1636" s="546" t="s">
        <v>4393</v>
      </c>
      <c r="D1636" s="546" t="s">
        <v>4394</v>
      </c>
      <c r="E1636" s="546" t="s">
        <v>4395</v>
      </c>
      <c r="F1636" s="546" t="s">
        <v>4396</v>
      </c>
      <c r="G1636" s="546" t="s">
        <v>4397</v>
      </c>
      <c r="H1636" s="546" t="s">
        <v>4398</v>
      </c>
      <c r="I1636" s="546" t="s">
        <v>4399</v>
      </c>
      <c r="J1636" s="546" t="s">
        <v>31</v>
      </c>
      <c r="K1636" s="546">
        <v>100</v>
      </c>
      <c r="L1636" s="546">
        <v>751000000</v>
      </c>
      <c r="M1636" s="604" t="s">
        <v>3455</v>
      </c>
      <c r="N1636" s="546" t="s">
        <v>2276</v>
      </c>
      <c r="O1636" s="546" t="s">
        <v>88</v>
      </c>
      <c r="P1636" s="546"/>
      <c r="Q1636" s="546" t="s">
        <v>4025</v>
      </c>
      <c r="R1636" s="546" t="s">
        <v>4001</v>
      </c>
      <c r="S1636" s="546"/>
      <c r="T1636" s="546" t="s">
        <v>82</v>
      </c>
      <c r="U1636" s="546"/>
      <c r="V1636" s="606">
        <v>13400</v>
      </c>
      <c r="W1636" s="606">
        <v>13400</v>
      </c>
      <c r="X1636" s="290">
        <f t="shared" si="32"/>
        <v>15008.000000000002</v>
      </c>
      <c r="Y1636" s="546" t="s">
        <v>81</v>
      </c>
      <c r="Z1636" s="546">
        <v>2015</v>
      </c>
      <c r="AA1636" s="546"/>
      <c r="AB1636" s="546" t="s">
        <v>62</v>
      </c>
      <c r="AC1636" s="546" t="s">
        <v>1909</v>
      </c>
      <c r="AD1636" s="546"/>
      <c r="AE1636" s="546"/>
      <c r="AF1636" s="546"/>
      <c r="AG1636" s="546"/>
      <c r="AH1636" s="583"/>
      <c r="AI1636" s="583"/>
    </row>
    <row r="1637" spans="1:35" ht="90.75" customHeight="1">
      <c r="A1637" s="546" t="s">
        <v>4446</v>
      </c>
      <c r="B1637" s="546" t="s">
        <v>169</v>
      </c>
      <c r="C1637" s="546" t="s">
        <v>4393</v>
      </c>
      <c r="D1637" s="546" t="s">
        <v>4394</v>
      </c>
      <c r="E1637" s="546" t="s">
        <v>4395</v>
      </c>
      <c r="F1637" s="546" t="s">
        <v>4396</v>
      </c>
      <c r="G1637" s="546" t="s">
        <v>4397</v>
      </c>
      <c r="H1637" s="546" t="s">
        <v>4398</v>
      </c>
      <c r="I1637" s="546" t="s">
        <v>4399</v>
      </c>
      <c r="J1637" s="546" t="s">
        <v>31</v>
      </c>
      <c r="K1637" s="546">
        <v>100</v>
      </c>
      <c r="L1637" s="546">
        <v>271034100</v>
      </c>
      <c r="M1637" s="604" t="s">
        <v>2092</v>
      </c>
      <c r="N1637" s="546" t="s">
        <v>2276</v>
      </c>
      <c r="O1637" s="546" t="s">
        <v>4247</v>
      </c>
      <c r="P1637" s="546"/>
      <c r="Q1637" s="546" t="s">
        <v>4025</v>
      </c>
      <c r="R1637" s="546" t="s">
        <v>4001</v>
      </c>
      <c r="S1637" s="546"/>
      <c r="T1637" s="546" t="s">
        <v>82</v>
      </c>
      <c r="U1637" s="546"/>
      <c r="V1637" s="606">
        <v>44642</v>
      </c>
      <c r="W1637" s="606">
        <v>44642</v>
      </c>
      <c r="X1637" s="290">
        <f t="shared" si="32"/>
        <v>49999.040000000008</v>
      </c>
      <c r="Y1637" s="546" t="s">
        <v>81</v>
      </c>
      <c r="Z1637" s="546">
        <v>2015</v>
      </c>
      <c r="AA1637" s="546"/>
      <c r="AB1637" s="546" t="s">
        <v>62</v>
      </c>
      <c r="AC1637" s="546" t="s">
        <v>1909</v>
      </c>
      <c r="AD1637" s="546"/>
      <c r="AE1637" s="546"/>
      <c r="AF1637" s="546"/>
      <c r="AG1637" s="546"/>
      <c r="AH1637" s="583"/>
      <c r="AI1637" s="583"/>
    </row>
    <row r="1638" spans="1:35" ht="90.75" customHeight="1">
      <c r="A1638" s="546" t="s">
        <v>4447</v>
      </c>
      <c r="B1638" s="546" t="s">
        <v>169</v>
      </c>
      <c r="C1638" s="546" t="s">
        <v>4393</v>
      </c>
      <c r="D1638" s="546" t="s">
        <v>4394</v>
      </c>
      <c r="E1638" s="546" t="s">
        <v>4395</v>
      </c>
      <c r="F1638" s="546" t="s">
        <v>4396</v>
      </c>
      <c r="G1638" s="546" t="s">
        <v>4397</v>
      </c>
      <c r="H1638" s="546" t="s">
        <v>4398</v>
      </c>
      <c r="I1638" s="546" t="s">
        <v>4399</v>
      </c>
      <c r="J1638" s="546" t="s">
        <v>31</v>
      </c>
      <c r="K1638" s="546">
        <v>100</v>
      </c>
      <c r="L1638" s="546">
        <v>271034100</v>
      </c>
      <c r="M1638" s="604" t="s">
        <v>2092</v>
      </c>
      <c r="N1638" s="546" t="s">
        <v>2276</v>
      </c>
      <c r="O1638" s="546" t="s">
        <v>4448</v>
      </c>
      <c r="P1638" s="546"/>
      <c r="Q1638" s="546" t="s">
        <v>4025</v>
      </c>
      <c r="R1638" s="546" t="s">
        <v>4001</v>
      </c>
      <c r="S1638" s="546"/>
      <c r="T1638" s="546" t="s">
        <v>82</v>
      </c>
      <c r="U1638" s="546"/>
      <c r="V1638" s="606">
        <v>11387.71</v>
      </c>
      <c r="W1638" s="606">
        <v>11387.71</v>
      </c>
      <c r="X1638" s="290">
        <f t="shared" si="32"/>
        <v>12754.235200000001</v>
      </c>
      <c r="Y1638" s="546" t="s">
        <v>81</v>
      </c>
      <c r="Z1638" s="546">
        <v>2015</v>
      </c>
      <c r="AA1638" s="546"/>
      <c r="AB1638" s="546" t="s">
        <v>62</v>
      </c>
      <c r="AC1638" s="546" t="s">
        <v>1909</v>
      </c>
      <c r="AD1638" s="546"/>
      <c r="AE1638" s="546"/>
      <c r="AF1638" s="546"/>
      <c r="AG1638" s="546"/>
      <c r="AH1638" s="583"/>
      <c r="AI1638" s="583"/>
    </row>
    <row r="1639" spans="1:35" ht="90.75" customHeight="1">
      <c r="A1639" s="546" t="s">
        <v>4449</v>
      </c>
      <c r="B1639" s="546" t="s">
        <v>169</v>
      </c>
      <c r="C1639" s="546" t="s">
        <v>4393</v>
      </c>
      <c r="D1639" s="546" t="s">
        <v>4394</v>
      </c>
      <c r="E1639" s="546" t="s">
        <v>4395</v>
      </c>
      <c r="F1639" s="546" t="s">
        <v>4396</v>
      </c>
      <c r="G1639" s="546" t="s">
        <v>4397</v>
      </c>
      <c r="H1639" s="546" t="s">
        <v>4398</v>
      </c>
      <c r="I1639" s="546" t="s">
        <v>4399</v>
      </c>
      <c r="J1639" s="546" t="s">
        <v>31</v>
      </c>
      <c r="K1639" s="546">
        <v>100</v>
      </c>
      <c r="L1639" s="546">
        <v>431010000</v>
      </c>
      <c r="M1639" s="604" t="s">
        <v>2153</v>
      </c>
      <c r="N1639" s="546" t="s">
        <v>2276</v>
      </c>
      <c r="O1639" s="546" t="s">
        <v>4450</v>
      </c>
      <c r="P1639" s="546"/>
      <c r="Q1639" s="546" t="s">
        <v>4025</v>
      </c>
      <c r="R1639" s="546" t="s">
        <v>4001</v>
      </c>
      <c r="S1639" s="546"/>
      <c r="T1639" s="546" t="s">
        <v>82</v>
      </c>
      <c r="U1639" s="546"/>
      <c r="V1639" s="606">
        <v>318000</v>
      </c>
      <c r="W1639" s="606">
        <v>318000</v>
      </c>
      <c r="X1639" s="290">
        <f t="shared" si="32"/>
        <v>356160.00000000006</v>
      </c>
      <c r="Y1639" s="546" t="s">
        <v>81</v>
      </c>
      <c r="Z1639" s="546">
        <v>2015</v>
      </c>
      <c r="AA1639" s="546"/>
      <c r="AB1639" s="546" t="s">
        <v>62</v>
      </c>
      <c r="AC1639" s="546" t="s">
        <v>1909</v>
      </c>
      <c r="AD1639" s="546"/>
      <c r="AE1639" s="546"/>
      <c r="AF1639" s="546"/>
      <c r="AG1639" s="546"/>
      <c r="AH1639" s="583"/>
      <c r="AI1639" s="583"/>
    </row>
    <row r="1640" spans="1:35" ht="90.75" customHeight="1">
      <c r="A1640" s="546" t="s">
        <v>4451</v>
      </c>
      <c r="B1640" s="546" t="s">
        <v>169</v>
      </c>
      <c r="C1640" s="546" t="s">
        <v>4393</v>
      </c>
      <c r="D1640" s="546" t="s">
        <v>4394</v>
      </c>
      <c r="E1640" s="546" t="s">
        <v>4395</v>
      </c>
      <c r="F1640" s="546" t="s">
        <v>4396</v>
      </c>
      <c r="G1640" s="546" t="s">
        <v>4397</v>
      </c>
      <c r="H1640" s="546" t="s">
        <v>4398</v>
      </c>
      <c r="I1640" s="546" t="s">
        <v>4399</v>
      </c>
      <c r="J1640" s="546" t="s">
        <v>31</v>
      </c>
      <c r="K1640" s="546">
        <v>100</v>
      </c>
      <c r="L1640" s="546">
        <v>431010000</v>
      </c>
      <c r="M1640" s="604" t="s">
        <v>2153</v>
      </c>
      <c r="N1640" s="546" t="s">
        <v>2276</v>
      </c>
      <c r="O1640" s="546" t="s">
        <v>4452</v>
      </c>
      <c r="P1640" s="546"/>
      <c r="Q1640" s="546" t="s">
        <v>4025</v>
      </c>
      <c r="R1640" s="546" t="s">
        <v>4001</v>
      </c>
      <c r="S1640" s="546"/>
      <c r="T1640" s="546" t="s">
        <v>82</v>
      </c>
      <c r="U1640" s="546"/>
      <c r="V1640" s="606">
        <v>318000</v>
      </c>
      <c r="W1640" s="606">
        <v>318000</v>
      </c>
      <c r="X1640" s="290">
        <f t="shared" si="32"/>
        <v>356160.00000000006</v>
      </c>
      <c r="Y1640" s="546" t="s">
        <v>81</v>
      </c>
      <c r="Z1640" s="546">
        <v>2015</v>
      </c>
      <c r="AA1640" s="546"/>
      <c r="AB1640" s="546" t="s">
        <v>62</v>
      </c>
      <c r="AC1640" s="546" t="s">
        <v>1909</v>
      </c>
      <c r="AD1640" s="546"/>
      <c r="AE1640" s="546"/>
      <c r="AF1640" s="546"/>
      <c r="AG1640" s="546"/>
      <c r="AH1640" s="583"/>
      <c r="AI1640" s="583"/>
    </row>
    <row r="1641" spans="1:35" ht="90.75" customHeight="1">
      <c r="A1641" s="546" t="s">
        <v>4453</v>
      </c>
      <c r="B1641" s="546" t="s">
        <v>169</v>
      </c>
      <c r="C1641" s="546" t="s">
        <v>4393</v>
      </c>
      <c r="D1641" s="546" t="s">
        <v>4394</v>
      </c>
      <c r="E1641" s="546" t="s">
        <v>4395</v>
      </c>
      <c r="F1641" s="546" t="s">
        <v>4396</v>
      </c>
      <c r="G1641" s="546" t="s">
        <v>4397</v>
      </c>
      <c r="H1641" s="546" t="s">
        <v>4398</v>
      </c>
      <c r="I1641" s="546" t="s">
        <v>4399</v>
      </c>
      <c r="J1641" s="546" t="s">
        <v>31</v>
      </c>
      <c r="K1641" s="546">
        <v>100</v>
      </c>
      <c r="L1641" s="546">
        <v>431010000</v>
      </c>
      <c r="M1641" s="604" t="s">
        <v>2153</v>
      </c>
      <c r="N1641" s="546" t="s">
        <v>2276</v>
      </c>
      <c r="O1641" s="546" t="s">
        <v>4454</v>
      </c>
      <c r="P1641" s="546"/>
      <c r="Q1641" s="546" t="s">
        <v>4025</v>
      </c>
      <c r="R1641" s="546" t="s">
        <v>4001</v>
      </c>
      <c r="S1641" s="546"/>
      <c r="T1641" s="546" t="s">
        <v>82</v>
      </c>
      <c r="U1641" s="546"/>
      <c r="V1641" s="606">
        <v>318000</v>
      </c>
      <c r="W1641" s="606">
        <v>318000</v>
      </c>
      <c r="X1641" s="290">
        <f t="shared" si="32"/>
        <v>356160.00000000006</v>
      </c>
      <c r="Y1641" s="546" t="s">
        <v>81</v>
      </c>
      <c r="Z1641" s="546">
        <v>2015</v>
      </c>
      <c r="AA1641" s="546"/>
      <c r="AB1641" s="546" t="s">
        <v>62</v>
      </c>
      <c r="AC1641" s="546" t="s">
        <v>1909</v>
      </c>
      <c r="AD1641" s="546"/>
      <c r="AE1641" s="546"/>
      <c r="AF1641" s="546"/>
      <c r="AG1641" s="546"/>
      <c r="AH1641" s="583"/>
      <c r="AI1641" s="583"/>
    </row>
    <row r="1642" spans="1:35" ht="90.75" customHeight="1">
      <c r="A1642" s="546" t="s">
        <v>4455</v>
      </c>
      <c r="B1642" s="546" t="s">
        <v>169</v>
      </c>
      <c r="C1642" s="546" t="s">
        <v>4456</v>
      </c>
      <c r="D1642" s="546" t="s">
        <v>4457</v>
      </c>
      <c r="E1642" s="546" t="s">
        <v>4458</v>
      </c>
      <c r="F1642" s="546" t="s">
        <v>4459</v>
      </c>
      <c r="G1642" s="546" t="s">
        <v>4460</v>
      </c>
      <c r="H1642" s="546" t="s">
        <v>4461</v>
      </c>
      <c r="I1642" s="546" t="s">
        <v>4462</v>
      </c>
      <c r="J1642" s="546" t="s">
        <v>83</v>
      </c>
      <c r="K1642" s="546">
        <v>100</v>
      </c>
      <c r="L1642" s="138">
        <v>711000000</v>
      </c>
      <c r="M1642" s="139" t="s">
        <v>4616</v>
      </c>
      <c r="N1642" s="546" t="s">
        <v>2265</v>
      </c>
      <c r="O1642" s="546" t="s">
        <v>41</v>
      </c>
      <c r="P1642" s="546"/>
      <c r="Q1642" s="546" t="s">
        <v>4025</v>
      </c>
      <c r="R1642" s="546" t="s">
        <v>4001</v>
      </c>
      <c r="S1642" s="546"/>
      <c r="T1642" s="546" t="s">
        <v>82</v>
      </c>
      <c r="U1642" s="546"/>
      <c r="V1642" s="606">
        <v>6000000</v>
      </c>
      <c r="W1642" s="606">
        <v>6000000</v>
      </c>
      <c r="X1642" s="290">
        <f t="shared" si="32"/>
        <v>6720000.0000000009</v>
      </c>
      <c r="Y1642" s="546" t="s">
        <v>81</v>
      </c>
      <c r="Z1642" s="546">
        <v>2015</v>
      </c>
      <c r="AA1642" s="546"/>
      <c r="AB1642" s="546" t="s">
        <v>62</v>
      </c>
      <c r="AC1642" s="546"/>
      <c r="AD1642" s="546"/>
      <c r="AE1642" s="546"/>
      <c r="AF1642" s="546"/>
      <c r="AG1642" s="546"/>
      <c r="AH1642" s="583"/>
      <c r="AI1642" s="583"/>
    </row>
    <row r="1643" spans="1:35" ht="90.75" customHeight="1">
      <c r="A1643" s="546" t="s">
        <v>4463</v>
      </c>
      <c r="B1643" s="546" t="s">
        <v>169</v>
      </c>
      <c r="C1643" s="546" t="s">
        <v>4456</v>
      </c>
      <c r="D1643" s="546" t="s">
        <v>4457</v>
      </c>
      <c r="E1643" s="546" t="s">
        <v>4458</v>
      </c>
      <c r="F1643" s="546" t="s">
        <v>4459</v>
      </c>
      <c r="G1643" s="546" t="s">
        <v>4460</v>
      </c>
      <c r="H1643" s="546" t="s">
        <v>4461</v>
      </c>
      <c r="I1643" s="546" t="s">
        <v>4462</v>
      </c>
      <c r="J1643" s="546" t="s">
        <v>83</v>
      </c>
      <c r="K1643" s="546">
        <v>100</v>
      </c>
      <c r="L1643" s="138">
        <v>711000000</v>
      </c>
      <c r="M1643" s="139" t="s">
        <v>4616</v>
      </c>
      <c r="N1643" s="546" t="s">
        <v>2265</v>
      </c>
      <c r="O1643" s="546" t="s">
        <v>88</v>
      </c>
      <c r="P1643" s="546"/>
      <c r="Q1643" s="546" t="s">
        <v>4025</v>
      </c>
      <c r="R1643" s="546" t="s">
        <v>4001</v>
      </c>
      <c r="S1643" s="546"/>
      <c r="T1643" s="546" t="s">
        <v>82</v>
      </c>
      <c r="U1643" s="546"/>
      <c r="V1643" s="606">
        <v>4000000</v>
      </c>
      <c r="W1643" s="606">
        <v>4000000</v>
      </c>
      <c r="X1643" s="290">
        <f t="shared" si="32"/>
        <v>4480000</v>
      </c>
      <c r="Y1643" s="546" t="s">
        <v>81</v>
      </c>
      <c r="Z1643" s="546">
        <v>2015</v>
      </c>
      <c r="AA1643" s="546"/>
      <c r="AB1643" s="546" t="s">
        <v>62</v>
      </c>
      <c r="AC1643" s="546"/>
      <c r="AD1643" s="546"/>
      <c r="AE1643" s="546"/>
      <c r="AF1643" s="546"/>
      <c r="AG1643" s="546"/>
      <c r="AH1643" s="583"/>
      <c r="AI1643" s="583"/>
    </row>
    <row r="1644" spans="1:35" ht="90.75" customHeight="1">
      <c r="A1644" s="546" t="s">
        <v>4464</v>
      </c>
      <c r="B1644" s="546" t="s">
        <v>169</v>
      </c>
      <c r="C1644" s="546" t="s">
        <v>4456</v>
      </c>
      <c r="D1644" s="546" t="s">
        <v>4457</v>
      </c>
      <c r="E1644" s="546" t="s">
        <v>4458</v>
      </c>
      <c r="F1644" s="546" t="s">
        <v>4459</v>
      </c>
      <c r="G1644" s="546" t="s">
        <v>4460</v>
      </c>
      <c r="H1644" s="546" t="s">
        <v>4461</v>
      </c>
      <c r="I1644" s="546" t="s">
        <v>4462</v>
      </c>
      <c r="J1644" s="546" t="s">
        <v>83</v>
      </c>
      <c r="K1644" s="546">
        <v>100</v>
      </c>
      <c r="L1644" s="138">
        <v>711000000</v>
      </c>
      <c r="M1644" s="139" t="s">
        <v>4616</v>
      </c>
      <c r="N1644" s="546" t="s">
        <v>2265</v>
      </c>
      <c r="O1644" s="546" t="s">
        <v>4465</v>
      </c>
      <c r="P1644" s="546"/>
      <c r="Q1644" s="546" t="s">
        <v>4025</v>
      </c>
      <c r="R1644" s="546" t="s">
        <v>4001</v>
      </c>
      <c r="S1644" s="546"/>
      <c r="T1644" s="546" t="s">
        <v>82</v>
      </c>
      <c r="U1644" s="546"/>
      <c r="V1644" s="606">
        <v>4000000</v>
      </c>
      <c r="W1644" s="606">
        <v>4000000</v>
      </c>
      <c r="X1644" s="290">
        <f t="shared" si="32"/>
        <v>4480000</v>
      </c>
      <c r="Y1644" s="546" t="s">
        <v>81</v>
      </c>
      <c r="Z1644" s="546">
        <v>2015</v>
      </c>
      <c r="AA1644" s="546"/>
      <c r="AB1644" s="546" t="s">
        <v>62</v>
      </c>
      <c r="AC1644" s="546"/>
      <c r="AD1644" s="546"/>
      <c r="AE1644" s="546"/>
      <c r="AF1644" s="546"/>
      <c r="AG1644" s="546"/>
      <c r="AH1644" s="583"/>
      <c r="AI1644" s="583"/>
    </row>
    <row r="1645" spans="1:35" ht="90.75" customHeight="1">
      <c r="A1645" s="546" t="s">
        <v>4466</v>
      </c>
      <c r="B1645" s="546" t="s">
        <v>169</v>
      </c>
      <c r="C1645" s="546" t="s">
        <v>4456</v>
      </c>
      <c r="D1645" s="546" t="s">
        <v>4457</v>
      </c>
      <c r="E1645" s="546" t="s">
        <v>4458</v>
      </c>
      <c r="F1645" s="546" t="s">
        <v>4459</v>
      </c>
      <c r="G1645" s="546" t="s">
        <v>4460</v>
      </c>
      <c r="H1645" s="546" t="s">
        <v>4461</v>
      </c>
      <c r="I1645" s="546" t="s">
        <v>4462</v>
      </c>
      <c r="J1645" s="546" t="s">
        <v>83</v>
      </c>
      <c r="K1645" s="546">
        <v>100</v>
      </c>
      <c r="L1645" s="138">
        <v>711000000</v>
      </c>
      <c r="M1645" s="139" t="s">
        <v>4616</v>
      </c>
      <c r="N1645" s="546" t="s">
        <v>2265</v>
      </c>
      <c r="O1645" s="546" t="s">
        <v>485</v>
      </c>
      <c r="P1645" s="546"/>
      <c r="Q1645" s="546" t="s">
        <v>4025</v>
      </c>
      <c r="R1645" s="546" t="s">
        <v>4001</v>
      </c>
      <c r="S1645" s="546"/>
      <c r="T1645" s="546" t="s">
        <v>82</v>
      </c>
      <c r="U1645" s="546"/>
      <c r="V1645" s="606">
        <v>4000000</v>
      </c>
      <c r="W1645" s="606">
        <v>4000000</v>
      </c>
      <c r="X1645" s="290">
        <f t="shared" si="32"/>
        <v>4480000</v>
      </c>
      <c r="Y1645" s="546" t="s">
        <v>81</v>
      </c>
      <c r="Z1645" s="546">
        <v>2015</v>
      </c>
      <c r="AA1645" s="546"/>
      <c r="AB1645" s="546" t="s">
        <v>62</v>
      </c>
      <c r="AC1645" s="546"/>
      <c r="AD1645" s="546"/>
      <c r="AE1645" s="546"/>
      <c r="AF1645" s="546"/>
      <c r="AG1645" s="546"/>
      <c r="AH1645" s="583"/>
      <c r="AI1645" s="583"/>
    </row>
    <row r="1646" spans="1:35" ht="90.75" customHeight="1">
      <c r="A1646" s="546" t="s">
        <v>4467</v>
      </c>
      <c r="B1646" s="546" t="s">
        <v>169</v>
      </c>
      <c r="C1646" s="546" t="s">
        <v>4468</v>
      </c>
      <c r="D1646" s="546" t="s">
        <v>4469</v>
      </c>
      <c r="E1646" s="546" t="s">
        <v>4470</v>
      </c>
      <c r="F1646" s="546" t="s">
        <v>4469</v>
      </c>
      <c r="G1646" s="546" t="s">
        <v>4470</v>
      </c>
      <c r="H1646" s="546" t="s">
        <v>4469</v>
      </c>
      <c r="I1646" s="546" t="s">
        <v>4471</v>
      </c>
      <c r="J1646" s="546" t="s">
        <v>1961</v>
      </c>
      <c r="K1646" s="546">
        <v>100</v>
      </c>
      <c r="L1646" s="138">
        <v>711000000</v>
      </c>
      <c r="M1646" s="139" t="s">
        <v>4616</v>
      </c>
      <c r="N1646" s="546" t="s">
        <v>1978</v>
      </c>
      <c r="O1646" s="546" t="s">
        <v>41</v>
      </c>
      <c r="P1646" s="546"/>
      <c r="Q1646" s="546" t="s">
        <v>4472</v>
      </c>
      <c r="R1646" s="546" t="s">
        <v>4001</v>
      </c>
      <c r="S1646" s="546"/>
      <c r="T1646" s="546" t="s">
        <v>82</v>
      </c>
      <c r="U1646" s="546"/>
      <c r="V1646" s="606">
        <v>1536000</v>
      </c>
      <c r="W1646" s="606">
        <v>1536000</v>
      </c>
      <c r="X1646" s="290">
        <f t="shared" si="32"/>
        <v>1720320.0000000002</v>
      </c>
      <c r="Y1646" s="546" t="s">
        <v>81</v>
      </c>
      <c r="Z1646" s="546">
        <v>2015</v>
      </c>
      <c r="AA1646" s="546"/>
      <c r="AB1646" s="546" t="s">
        <v>62</v>
      </c>
      <c r="AC1646" s="546"/>
      <c r="AD1646" s="546"/>
      <c r="AE1646" s="546"/>
      <c r="AF1646" s="546"/>
      <c r="AG1646" s="546"/>
      <c r="AH1646" s="583"/>
      <c r="AI1646" s="583"/>
    </row>
    <row r="1647" spans="1:35" ht="90.75" customHeight="1">
      <c r="A1647" s="546" t="s">
        <v>4473</v>
      </c>
      <c r="B1647" s="546" t="s">
        <v>169</v>
      </c>
      <c r="C1647" s="546" t="s">
        <v>4468</v>
      </c>
      <c r="D1647" s="546" t="s">
        <v>4469</v>
      </c>
      <c r="E1647" s="546" t="s">
        <v>4470</v>
      </c>
      <c r="F1647" s="546" t="s">
        <v>4469</v>
      </c>
      <c r="G1647" s="546" t="s">
        <v>4470</v>
      </c>
      <c r="H1647" s="546" t="s">
        <v>4469</v>
      </c>
      <c r="I1647" s="546" t="s">
        <v>4471</v>
      </c>
      <c r="J1647" s="546" t="s">
        <v>1961</v>
      </c>
      <c r="K1647" s="546">
        <v>100</v>
      </c>
      <c r="L1647" s="138">
        <v>711000000</v>
      </c>
      <c r="M1647" s="139" t="s">
        <v>4616</v>
      </c>
      <c r="N1647" s="546" t="s">
        <v>1978</v>
      </c>
      <c r="O1647" s="546" t="s">
        <v>64</v>
      </c>
      <c r="P1647" s="546"/>
      <c r="Q1647" s="546" t="s">
        <v>4472</v>
      </c>
      <c r="R1647" s="546" t="s">
        <v>4001</v>
      </c>
      <c r="S1647" s="546"/>
      <c r="T1647" s="546" t="s">
        <v>82</v>
      </c>
      <c r="U1647" s="546"/>
      <c r="V1647" s="606">
        <v>1536000</v>
      </c>
      <c r="W1647" s="606">
        <v>1536000</v>
      </c>
      <c r="X1647" s="290">
        <f t="shared" si="32"/>
        <v>1720320.0000000002</v>
      </c>
      <c r="Y1647" s="546" t="s">
        <v>81</v>
      </c>
      <c r="Z1647" s="546">
        <v>2015</v>
      </c>
      <c r="AA1647" s="546"/>
      <c r="AB1647" s="546" t="s">
        <v>62</v>
      </c>
      <c r="AC1647" s="546"/>
      <c r="AD1647" s="546"/>
      <c r="AE1647" s="546"/>
      <c r="AF1647" s="546"/>
      <c r="AG1647" s="546"/>
      <c r="AH1647" s="583"/>
      <c r="AI1647" s="583"/>
    </row>
    <row r="1648" spans="1:35" ht="90.75" customHeight="1">
      <c r="A1648" s="546" t="s">
        <v>4474</v>
      </c>
      <c r="B1648" s="546" t="s">
        <v>169</v>
      </c>
      <c r="C1648" s="546" t="s">
        <v>4468</v>
      </c>
      <c r="D1648" s="546" t="s">
        <v>4469</v>
      </c>
      <c r="E1648" s="546" t="s">
        <v>4470</v>
      </c>
      <c r="F1648" s="546" t="s">
        <v>4469</v>
      </c>
      <c r="G1648" s="546" t="s">
        <v>4470</v>
      </c>
      <c r="H1648" s="546" t="s">
        <v>4469</v>
      </c>
      <c r="I1648" s="546" t="s">
        <v>4471</v>
      </c>
      <c r="J1648" s="546" t="s">
        <v>1961</v>
      </c>
      <c r="K1648" s="546">
        <v>100</v>
      </c>
      <c r="L1648" s="138">
        <v>711000000</v>
      </c>
      <c r="M1648" s="139" t="s">
        <v>4616</v>
      </c>
      <c r="N1648" s="546" t="s">
        <v>1978</v>
      </c>
      <c r="O1648" s="546" t="s">
        <v>4475</v>
      </c>
      <c r="P1648" s="546"/>
      <c r="Q1648" s="546" t="s">
        <v>4472</v>
      </c>
      <c r="R1648" s="546" t="s">
        <v>4001</v>
      </c>
      <c r="S1648" s="546"/>
      <c r="T1648" s="546" t="s">
        <v>82</v>
      </c>
      <c r="U1648" s="546"/>
      <c r="V1648" s="606">
        <v>1536000</v>
      </c>
      <c r="W1648" s="606">
        <v>1536000</v>
      </c>
      <c r="X1648" s="290">
        <f t="shared" si="32"/>
        <v>1720320.0000000002</v>
      </c>
      <c r="Y1648" s="546" t="s">
        <v>81</v>
      </c>
      <c r="Z1648" s="546">
        <v>2015</v>
      </c>
      <c r="AA1648" s="546"/>
      <c r="AB1648" s="546" t="s">
        <v>62</v>
      </c>
      <c r="AC1648" s="546"/>
      <c r="AD1648" s="546"/>
      <c r="AE1648" s="546"/>
      <c r="AF1648" s="546"/>
      <c r="AG1648" s="546"/>
      <c r="AH1648" s="583"/>
      <c r="AI1648" s="583"/>
    </row>
    <row r="1649" spans="1:35" ht="90.75" customHeight="1">
      <c r="A1649" s="546" t="s">
        <v>4476</v>
      </c>
      <c r="B1649" s="546" t="s">
        <v>169</v>
      </c>
      <c r="C1649" s="546" t="s">
        <v>4468</v>
      </c>
      <c r="D1649" s="546" t="s">
        <v>4469</v>
      </c>
      <c r="E1649" s="546" t="s">
        <v>4470</v>
      </c>
      <c r="F1649" s="546" t="s">
        <v>4469</v>
      </c>
      <c r="G1649" s="546" t="s">
        <v>4470</v>
      </c>
      <c r="H1649" s="546" t="s">
        <v>4469</v>
      </c>
      <c r="I1649" s="546" t="s">
        <v>4471</v>
      </c>
      <c r="J1649" s="546" t="s">
        <v>1961</v>
      </c>
      <c r="K1649" s="546">
        <v>100</v>
      </c>
      <c r="L1649" s="138">
        <v>711000000</v>
      </c>
      <c r="M1649" s="139" t="s">
        <v>4616</v>
      </c>
      <c r="N1649" s="546" t="s">
        <v>1978</v>
      </c>
      <c r="O1649" s="546" t="s">
        <v>485</v>
      </c>
      <c r="P1649" s="546"/>
      <c r="Q1649" s="546" t="s">
        <v>4472</v>
      </c>
      <c r="R1649" s="546" t="s">
        <v>4001</v>
      </c>
      <c r="S1649" s="546"/>
      <c r="T1649" s="546" t="s">
        <v>82</v>
      </c>
      <c r="U1649" s="546"/>
      <c r="V1649" s="606">
        <v>1536000</v>
      </c>
      <c r="W1649" s="606">
        <v>1536000</v>
      </c>
      <c r="X1649" s="290">
        <f t="shared" si="32"/>
        <v>1720320.0000000002</v>
      </c>
      <c r="Y1649" s="546" t="s">
        <v>81</v>
      </c>
      <c r="Z1649" s="546">
        <v>2015</v>
      </c>
      <c r="AA1649" s="546"/>
      <c r="AB1649" s="546" t="s">
        <v>62</v>
      </c>
      <c r="AC1649" s="546"/>
      <c r="AD1649" s="546"/>
      <c r="AE1649" s="546"/>
      <c r="AF1649" s="546"/>
      <c r="AG1649" s="546"/>
      <c r="AH1649" s="583"/>
      <c r="AI1649" s="583"/>
    </row>
    <row r="1650" spans="1:35" ht="90.75" customHeight="1">
      <c r="A1650" s="546" t="s">
        <v>4477</v>
      </c>
      <c r="B1650" s="546" t="s">
        <v>169</v>
      </c>
      <c r="C1650" s="546" t="s">
        <v>343</v>
      </c>
      <c r="D1650" s="546" t="s">
        <v>344</v>
      </c>
      <c r="E1650" s="546" t="s">
        <v>345</v>
      </c>
      <c r="F1650" s="546" t="s">
        <v>344</v>
      </c>
      <c r="G1650" s="546" t="s">
        <v>345</v>
      </c>
      <c r="H1650" s="546" t="s">
        <v>4478</v>
      </c>
      <c r="I1650" s="546" t="s">
        <v>345</v>
      </c>
      <c r="J1650" s="546" t="s">
        <v>31</v>
      </c>
      <c r="K1650" s="546">
        <v>100</v>
      </c>
      <c r="L1650" s="546">
        <v>271010000</v>
      </c>
      <c r="M1650" s="604" t="s">
        <v>2063</v>
      </c>
      <c r="N1650" s="546" t="s">
        <v>1978</v>
      </c>
      <c r="O1650" s="546" t="s">
        <v>4479</v>
      </c>
      <c r="P1650" s="546"/>
      <c r="Q1650" s="546" t="s">
        <v>4480</v>
      </c>
      <c r="R1650" s="546" t="s">
        <v>4001</v>
      </c>
      <c r="S1650" s="546"/>
      <c r="T1650" s="546" t="s">
        <v>82</v>
      </c>
      <c r="U1650" s="546"/>
      <c r="V1650" s="606">
        <v>13680</v>
      </c>
      <c r="W1650" s="606">
        <v>13680</v>
      </c>
      <c r="X1650" s="290">
        <f t="shared" si="32"/>
        <v>15321.600000000002</v>
      </c>
      <c r="Y1650" s="546" t="s">
        <v>81</v>
      </c>
      <c r="Z1650" s="546">
        <v>2015</v>
      </c>
      <c r="AA1650" s="546"/>
      <c r="AB1650" s="546" t="s">
        <v>62</v>
      </c>
      <c r="AC1650" s="546" t="s">
        <v>1909</v>
      </c>
      <c r="AD1650" s="546"/>
      <c r="AE1650" s="546"/>
      <c r="AF1650" s="546"/>
      <c r="AG1650" s="546"/>
      <c r="AH1650" s="583"/>
      <c r="AI1650" s="583"/>
    </row>
    <row r="1651" spans="1:35" ht="90.75" customHeight="1">
      <c r="A1651" s="546" t="s">
        <v>4481</v>
      </c>
      <c r="B1651" s="546" t="s">
        <v>169</v>
      </c>
      <c r="C1651" s="546" t="s">
        <v>343</v>
      </c>
      <c r="D1651" s="546" t="s">
        <v>344</v>
      </c>
      <c r="E1651" s="546" t="s">
        <v>345</v>
      </c>
      <c r="F1651" s="546" t="s">
        <v>344</v>
      </c>
      <c r="G1651" s="546" t="s">
        <v>345</v>
      </c>
      <c r="H1651" s="546" t="s">
        <v>4478</v>
      </c>
      <c r="I1651" s="546" t="s">
        <v>345</v>
      </c>
      <c r="J1651" s="546" t="s">
        <v>31</v>
      </c>
      <c r="K1651" s="546">
        <v>100</v>
      </c>
      <c r="L1651" s="546">
        <v>231010000</v>
      </c>
      <c r="M1651" s="604" t="s">
        <v>2772</v>
      </c>
      <c r="N1651" s="546" t="s">
        <v>1978</v>
      </c>
      <c r="O1651" s="546" t="s">
        <v>4482</v>
      </c>
      <c r="P1651" s="546"/>
      <c r="Q1651" s="546" t="s">
        <v>4480</v>
      </c>
      <c r="R1651" s="546" t="s">
        <v>4001</v>
      </c>
      <c r="S1651" s="546"/>
      <c r="T1651" s="546" t="s">
        <v>82</v>
      </c>
      <c r="U1651" s="546"/>
      <c r="V1651" s="606">
        <v>12840</v>
      </c>
      <c r="W1651" s="606">
        <v>12840</v>
      </c>
      <c r="X1651" s="290">
        <f t="shared" si="32"/>
        <v>14380.800000000001</v>
      </c>
      <c r="Y1651" s="546" t="s">
        <v>81</v>
      </c>
      <c r="Z1651" s="546">
        <v>2015</v>
      </c>
      <c r="AA1651" s="546"/>
      <c r="AB1651" s="546" t="s">
        <v>62</v>
      </c>
      <c r="AC1651" s="546" t="s">
        <v>1909</v>
      </c>
      <c r="AD1651" s="546"/>
      <c r="AE1651" s="546"/>
      <c r="AF1651" s="546"/>
      <c r="AG1651" s="546"/>
      <c r="AH1651" s="583"/>
      <c r="AI1651" s="583"/>
    </row>
    <row r="1652" spans="1:35" ht="90.75" customHeight="1">
      <c r="A1652" s="546" t="s">
        <v>4483</v>
      </c>
      <c r="B1652" s="546" t="s">
        <v>169</v>
      </c>
      <c r="C1652" s="546" t="s">
        <v>343</v>
      </c>
      <c r="D1652" s="546" t="s">
        <v>344</v>
      </c>
      <c r="E1652" s="546" t="s">
        <v>345</v>
      </c>
      <c r="F1652" s="546" t="s">
        <v>344</v>
      </c>
      <c r="G1652" s="546" t="s">
        <v>345</v>
      </c>
      <c r="H1652" s="546" t="s">
        <v>4478</v>
      </c>
      <c r="I1652" s="546" t="s">
        <v>345</v>
      </c>
      <c r="J1652" s="546" t="s">
        <v>31</v>
      </c>
      <c r="K1652" s="546">
        <v>100</v>
      </c>
      <c r="L1652" s="546">
        <v>151010000</v>
      </c>
      <c r="M1652" s="604" t="s">
        <v>3157</v>
      </c>
      <c r="N1652" s="546" t="s">
        <v>1978</v>
      </c>
      <c r="O1652" s="546" t="s">
        <v>4409</v>
      </c>
      <c r="P1652" s="546"/>
      <c r="Q1652" s="546" t="s">
        <v>4480</v>
      </c>
      <c r="R1652" s="546" t="s">
        <v>4001</v>
      </c>
      <c r="S1652" s="546"/>
      <c r="T1652" s="546" t="s">
        <v>82</v>
      </c>
      <c r="U1652" s="546"/>
      <c r="V1652" s="606">
        <v>9416</v>
      </c>
      <c r="W1652" s="606">
        <v>9416</v>
      </c>
      <c r="X1652" s="290">
        <f t="shared" si="32"/>
        <v>10545.920000000002</v>
      </c>
      <c r="Y1652" s="546" t="s">
        <v>81</v>
      </c>
      <c r="Z1652" s="546">
        <v>2015</v>
      </c>
      <c r="AA1652" s="546"/>
      <c r="AB1652" s="546" t="s">
        <v>62</v>
      </c>
      <c r="AC1652" s="546" t="s">
        <v>1909</v>
      </c>
      <c r="AD1652" s="546"/>
      <c r="AE1652" s="546"/>
      <c r="AF1652" s="546"/>
      <c r="AG1652" s="546"/>
      <c r="AH1652" s="583"/>
      <c r="AI1652" s="583"/>
    </row>
    <row r="1653" spans="1:35" ht="90.75" customHeight="1">
      <c r="A1653" s="546" t="s">
        <v>4484</v>
      </c>
      <c r="B1653" s="546" t="s">
        <v>169</v>
      </c>
      <c r="C1653" s="546" t="s">
        <v>343</v>
      </c>
      <c r="D1653" s="546" t="s">
        <v>344</v>
      </c>
      <c r="E1653" s="546" t="s">
        <v>345</v>
      </c>
      <c r="F1653" s="546" t="s">
        <v>344</v>
      </c>
      <c r="G1653" s="546" t="s">
        <v>345</v>
      </c>
      <c r="H1653" s="546" t="s">
        <v>4478</v>
      </c>
      <c r="I1653" s="546" t="s">
        <v>345</v>
      </c>
      <c r="J1653" s="546" t="s">
        <v>31</v>
      </c>
      <c r="K1653" s="546">
        <v>100</v>
      </c>
      <c r="L1653" s="546">
        <v>151010000</v>
      </c>
      <c r="M1653" s="604" t="s">
        <v>3157</v>
      </c>
      <c r="N1653" s="546" t="s">
        <v>1978</v>
      </c>
      <c r="O1653" s="546" t="s">
        <v>4344</v>
      </c>
      <c r="P1653" s="546"/>
      <c r="Q1653" s="546" t="s">
        <v>4480</v>
      </c>
      <c r="R1653" s="546" t="s">
        <v>4001</v>
      </c>
      <c r="S1653" s="546"/>
      <c r="T1653" s="546" t="s">
        <v>82</v>
      </c>
      <c r="U1653" s="546"/>
      <c r="V1653" s="606">
        <v>9202</v>
      </c>
      <c r="W1653" s="606">
        <v>9202</v>
      </c>
      <c r="X1653" s="290">
        <f t="shared" si="32"/>
        <v>10306.240000000002</v>
      </c>
      <c r="Y1653" s="546" t="s">
        <v>81</v>
      </c>
      <c r="Z1653" s="546">
        <v>2015</v>
      </c>
      <c r="AA1653" s="546"/>
      <c r="AB1653" s="546" t="s">
        <v>62</v>
      </c>
      <c r="AC1653" s="546" t="s">
        <v>1909</v>
      </c>
      <c r="AD1653" s="546"/>
      <c r="AE1653" s="546"/>
      <c r="AF1653" s="546"/>
      <c r="AG1653" s="546"/>
      <c r="AH1653" s="583"/>
      <c r="AI1653" s="583"/>
    </row>
    <row r="1654" spans="1:35" ht="90.75" customHeight="1">
      <c r="A1654" s="546" t="s">
        <v>4485</v>
      </c>
      <c r="B1654" s="546" t="s">
        <v>169</v>
      </c>
      <c r="C1654" s="546" t="s">
        <v>343</v>
      </c>
      <c r="D1654" s="546" t="s">
        <v>344</v>
      </c>
      <c r="E1654" s="546" t="s">
        <v>345</v>
      </c>
      <c r="F1654" s="546" t="s">
        <v>344</v>
      </c>
      <c r="G1654" s="546" t="s">
        <v>345</v>
      </c>
      <c r="H1654" s="546" t="s">
        <v>4478</v>
      </c>
      <c r="I1654" s="546" t="s">
        <v>345</v>
      </c>
      <c r="J1654" s="546" t="s">
        <v>31</v>
      </c>
      <c r="K1654" s="546">
        <v>100</v>
      </c>
      <c r="L1654" s="546">
        <v>431010000</v>
      </c>
      <c r="M1654" s="604" t="s">
        <v>2153</v>
      </c>
      <c r="N1654" s="546" t="s">
        <v>1978</v>
      </c>
      <c r="O1654" s="546" t="s">
        <v>4486</v>
      </c>
      <c r="P1654" s="546"/>
      <c r="Q1654" s="546" t="s">
        <v>4480</v>
      </c>
      <c r="R1654" s="546" t="s">
        <v>4001</v>
      </c>
      <c r="S1654" s="546"/>
      <c r="T1654" s="546" t="s">
        <v>82</v>
      </c>
      <c r="U1654" s="546"/>
      <c r="V1654" s="606">
        <v>100000</v>
      </c>
      <c r="W1654" s="606">
        <v>100000</v>
      </c>
      <c r="X1654" s="290">
        <f t="shared" si="32"/>
        <v>112000.00000000001</v>
      </c>
      <c r="Y1654" s="546" t="s">
        <v>81</v>
      </c>
      <c r="Z1654" s="546">
        <v>2015</v>
      </c>
      <c r="AA1654" s="546"/>
      <c r="AB1654" s="546" t="s">
        <v>62</v>
      </c>
      <c r="AC1654" s="546" t="s">
        <v>1909</v>
      </c>
      <c r="AD1654" s="546"/>
      <c r="AE1654" s="546"/>
      <c r="AF1654" s="546"/>
      <c r="AG1654" s="546"/>
      <c r="AH1654" s="583"/>
      <c r="AI1654" s="583"/>
    </row>
    <row r="1655" spans="1:35" ht="90.75" customHeight="1">
      <c r="A1655" s="546" t="s">
        <v>4487</v>
      </c>
      <c r="B1655" s="546" t="s">
        <v>169</v>
      </c>
      <c r="C1655" s="546" t="s">
        <v>343</v>
      </c>
      <c r="D1655" s="546" t="s">
        <v>344</v>
      </c>
      <c r="E1655" s="546" t="s">
        <v>345</v>
      </c>
      <c r="F1655" s="546" t="s">
        <v>344</v>
      </c>
      <c r="G1655" s="546" t="s">
        <v>345</v>
      </c>
      <c r="H1655" s="546" t="s">
        <v>4478</v>
      </c>
      <c r="I1655" s="546" t="s">
        <v>345</v>
      </c>
      <c r="J1655" s="546" t="s">
        <v>31</v>
      </c>
      <c r="K1655" s="546">
        <v>100</v>
      </c>
      <c r="L1655" s="546">
        <v>471010000</v>
      </c>
      <c r="M1655" s="604" t="s">
        <v>4620</v>
      </c>
      <c r="N1655" s="546" t="s">
        <v>1978</v>
      </c>
      <c r="O1655" s="546" t="s">
        <v>4488</v>
      </c>
      <c r="P1655" s="546"/>
      <c r="Q1655" s="546" t="s">
        <v>4480</v>
      </c>
      <c r="R1655" s="546" t="s">
        <v>4001</v>
      </c>
      <c r="S1655" s="546"/>
      <c r="T1655" s="546" t="s">
        <v>82</v>
      </c>
      <c r="U1655" s="546"/>
      <c r="V1655" s="606">
        <v>6420</v>
      </c>
      <c r="W1655" s="606">
        <v>6420</v>
      </c>
      <c r="X1655" s="290">
        <f t="shared" si="32"/>
        <v>7190.4000000000005</v>
      </c>
      <c r="Y1655" s="546" t="s">
        <v>81</v>
      </c>
      <c r="Z1655" s="546">
        <v>2015</v>
      </c>
      <c r="AA1655" s="546"/>
      <c r="AB1655" s="546" t="s">
        <v>62</v>
      </c>
      <c r="AC1655" s="546" t="s">
        <v>1909</v>
      </c>
      <c r="AD1655" s="546"/>
      <c r="AE1655" s="546"/>
      <c r="AF1655" s="546"/>
      <c r="AG1655" s="546"/>
      <c r="AH1655" s="583"/>
      <c r="AI1655" s="583"/>
    </row>
    <row r="1656" spans="1:35" ht="90.75" customHeight="1">
      <c r="A1656" s="546" t="s">
        <v>4489</v>
      </c>
      <c r="B1656" s="546" t="s">
        <v>169</v>
      </c>
      <c r="C1656" s="546" t="s">
        <v>4490</v>
      </c>
      <c r="D1656" s="546" t="s">
        <v>4491</v>
      </c>
      <c r="E1656" s="546" t="s">
        <v>4492</v>
      </c>
      <c r="F1656" s="546" t="s">
        <v>4491</v>
      </c>
      <c r="G1656" s="546" t="s">
        <v>4492</v>
      </c>
      <c r="H1656" s="546" t="s">
        <v>4493</v>
      </c>
      <c r="I1656" s="546" t="s">
        <v>4494</v>
      </c>
      <c r="J1656" s="546" t="s">
        <v>31</v>
      </c>
      <c r="K1656" s="546">
        <v>100</v>
      </c>
      <c r="L1656" s="138">
        <v>711000000</v>
      </c>
      <c r="M1656" s="139" t="s">
        <v>4616</v>
      </c>
      <c r="N1656" s="546" t="s">
        <v>2265</v>
      </c>
      <c r="O1656" s="546" t="s">
        <v>4495</v>
      </c>
      <c r="P1656" s="546"/>
      <c r="Q1656" s="546" t="s">
        <v>4025</v>
      </c>
      <c r="R1656" s="546" t="s">
        <v>4001</v>
      </c>
      <c r="S1656" s="546"/>
      <c r="T1656" s="546" t="s">
        <v>82</v>
      </c>
      <c r="U1656" s="546"/>
      <c r="V1656" s="606">
        <v>743302.87</v>
      </c>
      <c r="W1656" s="606">
        <v>743302.87</v>
      </c>
      <c r="X1656" s="290">
        <f t="shared" si="32"/>
        <v>832499.21440000006</v>
      </c>
      <c r="Y1656" s="546" t="s">
        <v>81</v>
      </c>
      <c r="Z1656" s="546">
        <v>2015</v>
      </c>
      <c r="AA1656" s="546"/>
      <c r="AB1656" s="546" t="s">
        <v>62</v>
      </c>
      <c r="AC1656" s="546" t="s">
        <v>1909</v>
      </c>
      <c r="AD1656" s="546"/>
      <c r="AE1656" s="546"/>
      <c r="AF1656" s="546"/>
      <c r="AG1656" s="546"/>
      <c r="AH1656" s="583"/>
      <c r="AI1656" s="583"/>
    </row>
    <row r="1657" spans="1:35" ht="90.75" customHeight="1">
      <c r="A1657" s="546" t="s">
        <v>4550</v>
      </c>
      <c r="B1657" s="546" t="s">
        <v>169</v>
      </c>
      <c r="C1657" s="546" t="s">
        <v>309</v>
      </c>
      <c r="D1657" s="546" t="s">
        <v>310</v>
      </c>
      <c r="E1657" s="546" t="s">
        <v>4558</v>
      </c>
      <c r="F1657" s="546" t="s">
        <v>312</v>
      </c>
      <c r="G1657" s="546" t="s">
        <v>313</v>
      </c>
      <c r="H1657" s="546" t="s">
        <v>4552</v>
      </c>
      <c r="I1657" s="546"/>
      <c r="J1657" s="546" t="s">
        <v>31</v>
      </c>
      <c r="K1657" s="546">
        <v>70</v>
      </c>
      <c r="L1657" s="138">
        <v>711000000</v>
      </c>
      <c r="M1657" s="139" t="s">
        <v>4616</v>
      </c>
      <c r="N1657" s="546" t="s">
        <v>4553</v>
      </c>
      <c r="O1657" s="546" t="s">
        <v>4554</v>
      </c>
      <c r="P1657" s="546"/>
      <c r="Q1657" s="546" t="s">
        <v>4555</v>
      </c>
      <c r="R1657" s="546" t="s">
        <v>2492</v>
      </c>
      <c r="S1657" s="546"/>
      <c r="T1657" s="546" t="s">
        <v>82</v>
      </c>
      <c r="U1657" s="546"/>
      <c r="V1657" s="606">
        <v>8718402</v>
      </c>
      <c r="W1657" s="606">
        <v>8718402</v>
      </c>
      <c r="X1657" s="290">
        <f t="shared" si="32"/>
        <v>9764610.2400000002</v>
      </c>
      <c r="Y1657" s="546" t="s">
        <v>81</v>
      </c>
      <c r="Z1657" s="546">
        <v>2015</v>
      </c>
      <c r="AA1657" s="546"/>
      <c r="AB1657" s="546" t="s">
        <v>4556</v>
      </c>
      <c r="AC1657" s="546" t="s">
        <v>4557</v>
      </c>
      <c r="AD1657" s="546"/>
      <c r="AE1657" s="546"/>
      <c r="AF1657" s="546"/>
      <c r="AG1657" s="546"/>
      <c r="AH1657" s="583"/>
      <c r="AI1657" s="583"/>
    </row>
    <row r="1658" spans="1:35" ht="90.75" customHeight="1">
      <c r="A1658" s="546" t="s">
        <v>4551</v>
      </c>
      <c r="B1658" s="4" t="s">
        <v>169</v>
      </c>
      <c r="C1658" s="4" t="s">
        <v>4545</v>
      </c>
      <c r="D1658" s="4" t="s">
        <v>4546</v>
      </c>
      <c r="E1658" s="4" t="s">
        <v>4547</v>
      </c>
      <c r="F1658" s="4" t="s">
        <v>4548</v>
      </c>
      <c r="G1658" s="4" t="s">
        <v>4549</v>
      </c>
      <c r="H1658" s="4" t="s">
        <v>4548</v>
      </c>
      <c r="I1658" s="4" t="s">
        <v>4549</v>
      </c>
      <c r="J1658" s="3" t="s">
        <v>31</v>
      </c>
      <c r="K1658" s="546">
        <v>100</v>
      </c>
      <c r="L1658" s="138">
        <v>711000000</v>
      </c>
      <c r="M1658" s="139" t="s">
        <v>4617</v>
      </c>
      <c r="N1658" s="3" t="s">
        <v>613</v>
      </c>
      <c r="O1658" s="546" t="s">
        <v>4501</v>
      </c>
      <c r="P1658" s="697"/>
      <c r="Q1658" s="546" t="s">
        <v>4025</v>
      </c>
      <c r="R1658" s="546" t="s">
        <v>4001</v>
      </c>
      <c r="S1658" s="698"/>
      <c r="T1658" s="4" t="s">
        <v>82</v>
      </c>
      <c r="U1658" s="699"/>
      <c r="V1658" s="10">
        <v>759756</v>
      </c>
      <c r="W1658" s="10">
        <v>759756</v>
      </c>
      <c r="X1658" s="290">
        <f t="shared" si="32"/>
        <v>850926.72000000009</v>
      </c>
      <c r="Y1658" s="546" t="s">
        <v>81</v>
      </c>
      <c r="Z1658" s="700">
        <v>2015</v>
      </c>
      <c r="AA1658" s="701"/>
      <c r="AB1658" s="546" t="s">
        <v>246</v>
      </c>
      <c r="AC1658" s="546" t="s">
        <v>1909</v>
      </c>
      <c r="AD1658" s="546"/>
      <c r="AE1658" s="546"/>
      <c r="AF1658" s="546"/>
      <c r="AG1658" s="546"/>
      <c r="AH1658" s="583"/>
      <c r="AI1658" s="583"/>
    </row>
    <row r="1659" spans="1:35" ht="76.5" customHeight="1">
      <c r="A1659" s="546" t="s">
        <v>4561</v>
      </c>
      <c r="B1659" s="283" t="s">
        <v>1615</v>
      </c>
      <c r="C1659" s="151" t="s">
        <v>459</v>
      </c>
      <c r="D1659" s="151" t="s">
        <v>460</v>
      </c>
      <c r="E1659" s="151" t="s">
        <v>461</v>
      </c>
      <c r="F1659" s="151" t="s">
        <v>462</v>
      </c>
      <c r="G1659" s="151" t="s">
        <v>463</v>
      </c>
      <c r="H1659" s="151" t="s">
        <v>464</v>
      </c>
      <c r="I1659" s="151" t="s">
        <v>465</v>
      </c>
      <c r="J1659" s="151" t="s">
        <v>83</v>
      </c>
      <c r="K1659" s="455">
        <v>96</v>
      </c>
      <c r="L1659" s="138">
        <v>711000000</v>
      </c>
      <c r="M1659" s="139" t="s">
        <v>4617</v>
      </c>
      <c r="N1659" s="180" t="s">
        <v>2276</v>
      </c>
      <c r="O1659" s="151" t="s">
        <v>4625</v>
      </c>
      <c r="P1659" s="151"/>
      <c r="Q1659" s="151" t="s">
        <v>508</v>
      </c>
      <c r="R1659" s="151" t="s">
        <v>385</v>
      </c>
      <c r="S1659" s="151"/>
      <c r="T1659" s="289" t="s">
        <v>82</v>
      </c>
      <c r="U1659" s="456"/>
      <c r="V1659" s="456">
        <v>10175520</v>
      </c>
      <c r="W1659" s="456">
        <v>10175520</v>
      </c>
      <c r="X1659" s="290">
        <f t="shared" si="32"/>
        <v>11396582.4</v>
      </c>
      <c r="Y1659" s="151" t="s">
        <v>81</v>
      </c>
      <c r="Z1659" s="151">
        <v>2015</v>
      </c>
      <c r="AA1659" s="461" t="s">
        <v>4560</v>
      </c>
      <c r="AB1659" s="559" t="s">
        <v>475</v>
      </c>
      <c r="AC1659" s="583"/>
      <c r="AD1659" s="583"/>
      <c r="AE1659" s="583"/>
      <c r="AF1659" s="583"/>
      <c r="AG1659" s="583"/>
      <c r="AH1659" s="583"/>
      <c r="AI1659" s="583"/>
    </row>
    <row r="1660" spans="1:35" ht="76.5" customHeight="1">
      <c r="A1660" s="546" t="s">
        <v>4562</v>
      </c>
      <c r="B1660" s="283" t="s">
        <v>1615</v>
      </c>
      <c r="C1660" s="703" t="s">
        <v>4565</v>
      </c>
      <c r="D1660" s="703" t="s">
        <v>4566</v>
      </c>
      <c r="E1660" s="703" t="s">
        <v>4567</v>
      </c>
      <c r="F1660" s="703" t="s">
        <v>4568</v>
      </c>
      <c r="G1660" s="703" t="s">
        <v>4569</v>
      </c>
      <c r="H1660" s="703" t="s">
        <v>4570</v>
      </c>
      <c r="I1660" s="703" t="s">
        <v>4571</v>
      </c>
      <c r="J1660" s="704" t="s">
        <v>31</v>
      </c>
      <c r="K1660" s="705">
        <v>100</v>
      </c>
      <c r="L1660" s="604">
        <v>711000000</v>
      </c>
      <c r="M1660" s="139" t="s">
        <v>4617</v>
      </c>
      <c r="N1660" s="180" t="s">
        <v>2276</v>
      </c>
      <c r="O1660" s="283" t="s">
        <v>1617</v>
      </c>
      <c r="P1660" s="559"/>
      <c r="Q1660" s="151" t="s">
        <v>4584</v>
      </c>
      <c r="R1660" s="151" t="s">
        <v>385</v>
      </c>
      <c r="S1660" s="559"/>
      <c r="T1660" s="289" t="s">
        <v>82</v>
      </c>
      <c r="U1660" s="603"/>
      <c r="V1660" s="603">
        <v>1700000</v>
      </c>
      <c r="W1660" s="603">
        <v>1700000</v>
      </c>
      <c r="X1660" s="290">
        <f t="shared" si="32"/>
        <v>1904000.0000000002</v>
      </c>
      <c r="Y1660" s="151" t="s">
        <v>81</v>
      </c>
      <c r="Z1660" s="151">
        <v>2015</v>
      </c>
      <c r="AA1660" s="702"/>
      <c r="AB1660" s="559" t="s">
        <v>246</v>
      </c>
      <c r="AC1660" s="546" t="s">
        <v>1909</v>
      </c>
      <c r="AD1660" s="583"/>
      <c r="AE1660" s="583"/>
      <c r="AF1660" s="583"/>
      <c r="AG1660" s="583"/>
      <c r="AH1660" s="583"/>
      <c r="AI1660" s="583"/>
    </row>
    <row r="1661" spans="1:35" ht="76.5" customHeight="1">
      <c r="A1661" s="546" t="s">
        <v>4563</v>
      </c>
      <c r="B1661" s="283" t="s">
        <v>1615</v>
      </c>
      <c r="C1661" s="703" t="s">
        <v>4572</v>
      </c>
      <c r="D1661" s="703" t="s">
        <v>4573</v>
      </c>
      <c r="E1661" s="703" t="s">
        <v>4574</v>
      </c>
      <c r="F1661" s="703" t="s">
        <v>4575</v>
      </c>
      <c r="G1661" s="703" t="s">
        <v>4576</v>
      </c>
      <c r="H1661" s="703" t="s">
        <v>4577</v>
      </c>
      <c r="I1661" s="703" t="s">
        <v>4578</v>
      </c>
      <c r="J1661" s="704" t="s">
        <v>31</v>
      </c>
      <c r="K1661" s="705">
        <v>100</v>
      </c>
      <c r="L1661" s="604">
        <v>711000000</v>
      </c>
      <c r="M1661" s="139" t="s">
        <v>4617</v>
      </c>
      <c r="N1661" s="180" t="s">
        <v>2276</v>
      </c>
      <c r="O1661" s="283" t="s">
        <v>1617</v>
      </c>
      <c r="P1661" s="559"/>
      <c r="Q1661" s="151" t="s">
        <v>4584</v>
      </c>
      <c r="R1661" s="151" t="s">
        <v>385</v>
      </c>
      <c r="S1661" s="559"/>
      <c r="T1661" s="289" t="s">
        <v>82</v>
      </c>
      <c r="U1661" s="603"/>
      <c r="V1661" s="603">
        <v>1700000</v>
      </c>
      <c r="W1661" s="603">
        <v>1700000</v>
      </c>
      <c r="X1661" s="290">
        <f t="shared" si="32"/>
        <v>1904000.0000000002</v>
      </c>
      <c r="Y1661" s="151" t="s">
        <v>81</v>
      </c>
      <c r="Z1661" s="151">
        <v>2015</v>
      </c>
      <c r="AA1661" s="702"/>
      <c r="AB1661" s="559" t="s">
        <v>246</v>
      </c>
      <c r="AC1661" s="546" t="s">
        <v>1909</v>
      </c>
      <c r="AD1661" s="583"/>
      <c r="AE1661" s="583"/>
      <c r="AF1661" s="583"/>
      <c r="AG1661" s="583"/>
      <c r="AH1661" s="583"/>
      <c r="AI1661" s="583"/>
    </row>
    <row r="1662" spans="1:35" ht="76.5" customHeight="1">
      <c r="A1662" s="546" t="s">
        <v>4564</v>
      </c>
      <c r="B1662" s="283" t="s">
        <v>1615</v>
      </c>
      <c r="C1662" s="703" t="s">
        <v>4579</v>
      </c>
      <c r="D1662" s="703" t="s">
        <v>4580</v>
      </c>
      <c r="E1662" s="703" t="s">
        <v>4581</v>
      </c>
      <c r="F1662" s="703" t="s">
        <v>4580</v>
      </c>
      <c r="G1662" s="703" t="s">
        <v>4581</v>
      </c>
      <c r="H1662" s="703" t="s">
        <v>4582</v>
      </c>
      <c r="I1662" s="703" t="s">
        <v>4583</v>
      </c>
      <c r="J1662" s="704" t="s">
        <v>31</v>
      </c>
      <c r="K1662" s="705">
        <v>100</v>
      </c>
      <c r="L1662" s="604">
        <v>711000000</v>
      </c>
      <c r="M1662" s="139" t="s">
        <v>4617</v>
      </c>
      <c r="N1662" s="180" t="s">
        <v>2276</v>
      </c>
      <c r="O1662" s="283" t="s">
        <v>1617</v>
      </c>
      <c r="P1662" s="559"/>
      <c r="Q1662" s="151" t="s">
        <v>4584</v>
      </c>
      <c r="R1662" s="151" t="s">
        <v>385</v>
      </c>
      <c r="S1662" s="559"/>
      <c r="T1662" s="289" t="s">
        <v>82</v>
      </c>
      <c r="U1662" s="603"/>
      <c r="V1662" s="603">
        <v>1600000</v>
      </c>
      <c r="W1662" s="603">
        <v>1600000</v>
      </c>
      <c r="X1662" s="290">
        <f t="shared" si="32"/>
        <v>1792000.0000000002</v>
      </c>
      <c r="Y1662" s="151" t="s">
        <v>81</v>
      </c>
      <c r="Z1662" s="151">
        <v>2015</v>
      </c>
      <c r="AA1662" s="702"/>
      <c r="AB1662" s="559" t="s">
        <v>246</v>
      </c>
      <c r="AC1662" s="546" t="s">
        <v>1909</v>
      </c>
      <c r="AD1662" s="583"/>
      <c r="AE1662" s="583"/>
      <c r="AF1662" s="583"/>
      <c r="AG1662" s="583"/>
      <c r="AH1662" s="583"/>
      <c r="AI1662" s="583"/>
    </row>
    <row r="1663" spans="1:35" ht="76.5" customHeight="1">
      <c r="A1663" s="546" t="s">
        <v>4605</v>
      </c>
      <c r="B1663" s="8" t="s">
        <v>169</v>
      </c>
      <c r="C1663" s="8" t="s">
        <v>4602</v>
      </c>
      <c r="D1663" s="8" t="s">
        <v>4603</v>
      </c>
      <c r="E1663" s="8" t="s">
        <v>4604</v>
      </c>
      <c r="F1663" s="8" t="s">
        <v>4603</v>
      </c>
      <c r="G1663" s="8" t="s">
        <v>4604</v>
      </c>
      <c r="H1663" s="11" t="s">
        <v>2097</v>
      </c>
      <c r="I1663" s="11" t="s">
        <v>4601</v>
      </c>
      <c r="J1663" s="8" t="s">
        <v>31</v>
      </c>
      <c r="K1663" s="9">
        <v>100</v>
      </c>
      <c r="L1663" s="1">
        <v>751000000</v>
      </c>
      <c r="M1663" s="604" t="s">
        <v>3455</v>
      </c>
      <c r="N1663" s="8" t="s">
        <v>1978</v>
      </c>
      <c r="O1663" s="8" t="s">
        <v>4607</v>
      </c>
      <c r="P1663" s="8"/>
      <c r="Q1663" s="8" t="s">
        <v>2065</v>
      </c>
      <c r="R1663" s="270" t="s">
        <v>4613</v>
      </c>
      <c r="S1663" s="8"/>
      <c r="T1663" s="289" t="s">
        <v>82</v>
      </c>
      <c r="U1663" s="8"/>
      <c r="V1663" s="10">
        <v>1471852.9</v>
      </c>
      <c r="W1663" s="10">
        <v>1471852.9</v>
      </c>
      <c r="X1663" s="10">
        <v>1648475.25</v>
      </c>
      <c r="Y1663" s="8" t="s">
        <v>81</v>
      </c>
      <c r="Z1663" s="2">
        <v>2015</v>
      </c>
      <c r="AA1663" s="5"/>
      <c r="AB1663" s="125" t="s">
        <v>308</v>
      </c>
      <c r="AC1663" s="125" t="s">
        <v>2066</v>
      </c>
      <c r="AD1663" s="583"/>
      <c r="AE1663" s="583"/>
      <c r="AF1663" s="583"/>
      <c r="AG1663" s="583"/>
      <c r="AH1663" s="583"/>
      <c r="AI1663" s="583"/>
    </row>
    <row r="1664" spans="1:35" ht="29.25" customHeight="1">
      <c r="A1664" s="29" t="s">
        <v>4596</v>
      </c>
      <c r="B1664" s="546"/>
      <c r="C1664" s="546"/>
      <c r="D1664" s="546"/>
      <c r="E1664" s="546"/>
      <c r="F1664" s="546"/>
      <c r="G1664" s="546"/>
      <c r="H1664" s="546"/>
      <c r="I1664" s="546"/>
      <c r="J1664" s="546"/>
      <c r="K1664" s="546"/>
      <c r="L1664" s="546"/>
      <c r="M1664" s="546"/>
      <c r="N1664" s="546"/>
      <c r="O1664" s="546"/>
      <c r="P1664" s="546"/>
      <c r="Q1664" s="546"/>
      <c r="R1664" s="546"/>
      <c r="S1664" s="546"/>
      <c r="T1664" s="546"/>
      <c r="U1664" s="546"/>
      <c r="V1664" s="606"/>
      <c r="W1664" s="664">
        <f>SUM(W884:W1663)</f>
        <v>6999386947.7700109</v>
      </c>
      <c r="X1664" s="664">
        <f>SUM(X884:X1663)</f>
        <v>7839313381.5043869</v>
      </c>
      <c r="Y1664" s="546"/>
      <c r="Z1664" s="546"/>
      <c r="AA1664" s="546"/>
      <c r="AB1664" s="546"/>
      <c r="AC1664" s="546"/>
      <c r="AD1664" s="546"/>
      <c r="AE1664" s="546"/>
      <c r="AF1664" s="546"/>
      <c r="AG1664" s="546"/>
      <c r="AH1664" s="583"/>
      <c r="AI1664" s="583"/>
    </row>
    <row r="1665" spans="1:35" ht="25.5" customHeight="1">
      <c r="A1665" s="29" t="s">
        <v>283</v>
      </c>
      <c r="B1665" s="546"/>
      <c r="C1665" s="546"/>
      <c r="D1665" s="546"/>
      <c r="E1665" s="546"/>
      <c r="F1665" s="546"/>
      <c r="G1665" s="546"/>
      <c r="H1665" s="546"/>
      <c r="I1665" s="546"/>
      <c r="J1665" s="546"/>
      <c r="K1665" s="546"/>
      <c r="L1665" s="546"/>
      <c r="M1665" s="546"/>
      <c r="N1665" s="546"/>
      <c r="O1665" s="546"/>
      <c r="P1665" s="546"/>
      <c r="Q1665" s="546"/>
      <c r="R1665" s="546"/>
      <c r="S1665" s="546"/>
      <c r="T1665" s="546"/>
      <c r="U1665" s="546"/>
      <c r="V1665" s="606"/>
      <c r="W1665" s="606"/>
      <c r="X1665" s="606"/>
      <c r="Y1665" s="546"/>
      <c r="Z1665" s="546"/>
      <c r="AA1665" s="546"/>
      <c r="AB1665" s="546"/>
      <c r="AC1665" s="546"/>
      <c r="AD1665" s="546"/>
      <c r="AE1665" s="546"/>
      <c r="AF1665" s="546"/>
      <c r="AG1665" s="546"/>
      <c r="AH1665" s="583"/>
      <c r="AI1665" s="583"/>
    </row>
  </sheetData>
  <autoFilter ref="A16:AO1665"/>
  <mergeCells count="3">
    <mergeCell ref="A883:B883"/>
    <mergeCell ref="A6:AB6"/>
    <mergeCell ref="A5:X5"/>
  </mergeCells>
  <pageMargins left="0" right="0" top="0" bottom="0" header="0.31496062992125984" footer="0.31496062992125984"/>
  <pageSetup paperSize="8" scale="10" fitToHeight="9999" orientation="landscape" r:id="rId1"/>
  <headerFooter>
    <oddFooter>&amp;L&amp;"Times New Roman,обычный"&amp;14Товары&amp;R1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2015г.</vt:lpstr>
      <vt:lpstr>'ГПЗ 2015г.'!Область_печати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Саипов Абдрашит Абдимажитович</dc:creator>
  <cp:lastModifiedBy>Dzhanasov</cp:lastModifiedBy>
  <cp:lastPrinted>2014-11-04T10:18:04Z</cp:lastPrinted>
  <dcterms:created xsi:type="dcterms:W3CDTF">2013-10-07T11:28:05Z</dcterms:created>
  <dcterms:modified xsi:type="dcterms:W3CDTF">2015-05-28T09:20:41Z</dcterms:modified>
</cp:coreProperties>
</file>